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filterPrivacy="1" codeName="ThisWorkbook" autoCompressPictures="0"/>
  <xr:revisionPtr revIDLastSave="1" documentId="13_ncr:1_{286D8986-FC31-4C5F-BFEB-1438E07382EC}" xr6:coauthVersionLast="47" xr6:coauthVersionMax="47" xr10:uidLastSave="{11432694-CF0C-4A84-84D0-9179AE50F45C}"/>
  <bookViews>
    <workbookView xWindow="-120" yWindow="-120" windowWidth="29040" windowHeight="15720" tabRatio="674" xr2:uid="{00000000-000D-0000-FFFF-FFFF00000000}"/>
  </bookViews>
  <sheets>
    <sheet name="Title Page" sheetId="78" r:id="rId1"/>
    <sheet name="1- Base Charges" sheetId="91" r:id="rId2"/>
    <sheet name="2 - ARC RRC Rates" sheetId="3" r:id="rId3"/>
    <sheet name="3 -Resource Baselines" sheetId="74" r:id="rId4"/>
    <sheet name="4 - Pass-Through" sheetId="73" r:id="rId5"/>
    <sheet name="5 - Milestone Charges" sheetId="98" r:id="rId6"/>
    <sheet name="6 - Modular Charges" sheetId="97" r:id="rId7"/>
    <sheet name="7 - Termination" sheetId="79" r:id="rId8"/>
    <sheet name="8 - Inflation Sensitivity" sheetId="83" r:id="rId9"/>
    <sheet name="9 - Deadband Percentages" sheetId="87" r:id="rId10"/>
    <sheet name="10 - Rate Card" sheetId="101" r:id="rId11"/>
    <sheet name="11 - Hosting Rate Card" sheetId="96" r:id="rId12"/>
    <sheet name="12- Cloud Brokerage Services" sheetId="100"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00" l="1"/>
  <c r="B1" i="96"/>
  <c r="A1" i="101"/>
  <c r="A1" i="87"/>
  <c r="A1" i="83"/>
  <c r="A1" i="79"/>
  <c r="A1" i="97"/>
  <c r="C1" i="98"/>
  <c r="A1" i="73"/>
  <c r="A1" i="74"/>
  <c r="A1" i="3"/>
  <c r="A1" i="91"/>
  <c r="I23" i="91"/>
  <c r="N7" i="91"/>
  <c r="L23" i="91"/>
  <c r="F29" i="100"/>
  <c r="G29" i="100" s="1"/>
  <c r="G28" i="100"/>
  <c r="I28" i="100" s="1"/>
  <c r="F28" i="100"/>
  <c r="M27" i="100"/>
  <c r="L27" i="100"/>
  <c r="K27" i="100"/>
  <c r="J27" i="100"/>
  <c r="I27" i="100"/>
  <c r="G27" i="100"/>
  <c r="M26" i="100"/>
  <c r="L26" i="100"/>
  <c r="K26" i="100"/>
  <c r="J26" i="100"/>
  <c r="I26" i="100"/>
  <c r="G26" i="100"/>
  <c r="M18" i="100"/>
  <c r="L18" i="100"/>
  <c r="K18" i="100"/>
  <c r="I18" i="100"/>
  <c r="G18" i="100"/>
  <c r="M17" i="100"/>
  <c r="L17" i="100"/>
  <c r="K17" i="100"/>
  <c r="I17" i="100"/>
  <c r="G17" i="100"/>
  <c r="M16" i="100"/>
  <c r="L16" i="100"/>
  <c r="K16" i="100"/>
  <c r="I16" i="100"/>
  <c r="G16" i="100"/>
  <c r="M15" i="100"/>
  <c r="L15" i="100"/>
  <c r="K15" i="100"/>
  <c r="I15" i="100"/>
  <c r="G15" i="100"/>
  <c r="M14" i="100"/>
  <c r="L14" i="100"/>
  <c r="K14" i="100"/>
  <c r="I14" i="100"/>
  <c r="G14" i="100"/>
  <c r="H13" i="100"/>
  <c r="G13" i="100"/>
  <c r="H12" i="100"/>
  <c r="G12" i="100"/>
  <c r="H11" i="100"/>
  <c r="G11" i="100"/>
  <c r="H10" i="100"/>
  <c r="G10" i="100"/>
  <c r="M29" i="100" l="1"/>
  <c r="L29" i="100"/>
  <c r="K29" i="100"/>
  <c r="J7" i="91" l="1"/>
  <c r="Q23" i="91" l="1"/>
  <c r="P23" i="91"/>
  <c r="M23" i="91"/>
  <c r="H23" i="91"/>
  <c r="R7" i="91" l="1"/>
  <c r="J8" i="91"/>
  <c r="J21" i="91" l="1"/>
  <c r="J20" i="91"/>
  <c r="T20" i="91" s="1"/>
  <c r="J19" i="91"/>
  <c r="J18" i="91"/>
  <c r="J17" i="91"/>
  <c r="T17" i="91" s="1"/>
  <c r="J15" i="91"/>
  <c r="T15" i="91" s="1"/>
  <c r="J14" i="91"/>
  <c r="J13" i="91"/>
  <c r="J12" i="91"/>
  <c r="J11" i="91"/>
  <c r="J10" i="91"/>
  <c r="J9" i="91"/>
  <c r="G23" i="91" l="1"/>
  <c r="E23" i="91"/>
  <c r="R21" i="91" l="1"/>
  <c r="N21" i="91"/>
  <c r="T21" i="91" l="1"/>
  <c r="R18" i="91"/>
  <c r="N18" i="91"/>
  <c r="T18" i="91" l="1"/>
  <c r="F16" i="91"/>
  <c r="J16" i="91" s="1"/>
  <c r="T16" i="91" s="1"/>
  <c r="F23" i="91" l="1"/>
  <c r="C17" i="3"/>
  <c r="R8" i="91"/>
  <c r="N8" i="91"/>
  <c r="R9" i="91"/>
  <c r="N9" i="91"/>
  <c r="R10" i="91"/>
  <c r="N10" i="91"/>
  <c r="R11" i="91"/>
  <c r="N11" i="91"/>
  <c r="R12" i="91"/>
  <c r="N12" i="91"/>
  <c r="R13" i="91"/>
  <c r="N13" i="91"/>
  <c r="R14" i="91"/>
  <c r="N14" i="91"/>
  <c r="I36" i="98"/>
  <c r="G36" i="98"/>
  <c r="O17" i="79"/>
  <c r="N17" i="79"/>
  <c r="L17" i="79"/>
  <c r="K17" i="79"/>
  <c r="N8" i="73"/>
  <c r="R8" i="73"/>
  <c r="J8" i="73"/>
  <c r="N9" i="73"/>
  <c r="R9" i="73"/>
  <c r="J9" i="73"/>
  <c r="N10" i="73"/>
  <c r="R10" i="73"/>
  <c r="J10" i="73"/>
  <c r="N11" i="73"/>
  <c r="N12" i="73"/>
  <c r="R12" i="73"/>
  <c r="J12" i="73"/>
  <c r="N13" i="73"/>
  <c r="R13" i="73"/>
  <c r="J13" i="73"/>
  <c r="N14" i="73"/>
  <c r="N15" i="73"/>
  <c r="N7" i="73"/>
  <c r="R7" i="73"/>
  <c r="J7" i="73"/>
  <c r="R11" i="73"/>
  <c r="R14" i="73"/>
  <c r="R15" i="73"/>
  <c r="J15" i="73"/>
  <c r="J11" i="73"/>
  <c r="J14" i="73"/>
  <c r="Q16" i="73"/>
  <c r="P16" i="73"/>
  <c r="M16" i="73"/>
  <c r="L16" i="73"/>
  <c r="F16" i="73"/>
  <c r="G16" i="73"/>
  <c r="H16" i="73"/>
  <c r="I16" i="73"/>
  <c r="E16" i="73"/>
  <c r="I17" i="79"/>
  <c r="H17" i="79"/>
  <c r="G17" i="79"/>
  <c r="F17" i="79"/>
  <c r="E17" i="79"/>
  <c r="N23" i="91" l="1"/>
  <c r="T12" i="73"/>
  <c r="T14" i="91"/>
  <c r="T15" i="73"/>
  <c r="T13" i="91"/>
  <c r="T12" i="91"/>
  <c r="R23" i="91"/>
  <c r="T11" i="91"/>
  <c r="T7" i="91"/>
  <c r="J23" i="91"/>
  <c r="T10" i="91"/>
  <c r="T14" i="73"/>
  <c r="T13" i="73"/>
  <c r="T8" i="73"/>
  <c r="T10" i="73"/>
  <c r="T11" i="73"/>
  <c r="T7" i="73"/>
  <c r="J16" i="73"/>
  <c r="R16" i="73"/>
  <c r="T9" i="73"/>
  <c r="N16" i="73"/>
  <c r="T8" i="91"/>
  <c r="T9" i="91"/>
  <c r="T23" i="91" l="1"/>
  <c r="T16" i="73"/>
</calcChain>
</file>

<file path=xl/sharedStrings.xml><?xml version="1.0" encoding="utf-8"?>
<sst xmlns="http://schemas.openxmlformats.org/spreadsheetml/2006/main" count="1155" uniqueCount="523">
  <si>
    <r>
      <rPr>
        <b/>
        <sz val="12"/>
        <rFont val="Calibri"/>
        <family val="2"/>
        <scheme val="minor"/>
      </rPr>
      <t xml:space="preserve">COMMONWEALTH OF VIRGINIA
VIRGINIA INFORMATION TECHNOLOGIES AGENCY (VITA)
SUPPLY CHAIN MANAGEMENT DIVISION
</t>
    </r>
    <r>
      <rPr>
        <sz val="12"/>
        <rFont val="Calibri"/>
        <family val="2"/>
        <scheme val="minor"/>
      </rPr>
      <t xml:space="preserve">
7325 Beaufont Springs Dr.
Richmond, Virginia  23225</t>
    </r>
  </si>
  <si>
    <t>Detailed Base Charges (Annual Amounts in $)</t>
  </si>
  <si>
    <t>Renewal Option 1</t>
  </si>
  <si>
    <t>Renewal Option 2</t>
  </si>
  <si>
    <t>Resource Description</t>
  </si>
  <si>
    <t>Contract Year 1</t>
  </si>
  <si>
    <t>Contract Year 2</t>
  </si>
  <si>
    <t>Contract Year 3</t>
  </si>
  <si>
    <t>Contract Year 4</t>
  </si>
  <si>
    <t>Contract Year 5</t>
  </si>
  <si>
    <t>5 Year Total</t>
  </si>
  <si>
    <t>Contract Year 6</t>
  </si>
  <si>
    <t>Contract Year 7</t>
  </si>
  <si>
    <t>Option 1 Total</t>
  </si>
  <si>
    <t>Contract Year 8</t>
  </si>
  <si>
    <t>Contract Year 9</t>
  </si>
  <si>
    <t>Option 2 Total</t>
  </si>
  <si>
    <t>9 Year Total</t>
  </si>
  <si>
    <t>MSI Services</t>
  </si>
  <si>
    <t>Service Desk User</t>
  </si>
  <si>
    <t>Full Service Authorized Users</t>
  </si>
  <si>
    <t>Chargeback Invoices</t>
  </si>
  <si>
    <t>Suppliers Managed - Tier 1</t>
  </si>
  <si>
    <t>Suppliers Managed - Tier 2</t>
  </si>
  <si>
    <t>Suppliers Managed - Tier 3</t>
  </si>
  <si>
    <t>Program Management FTPs</t>
  </si>
  <si>
    <t>Business Relationship Management FTPs</t>
  </si>
  <si>
    <t>eSignature Stand Up</t>
  </si>
  <si>
    <t>Sales Force DSS Solution</t>
  </si>
  <si>
    <t>ServiceNow Integration Setup</t>
  </si>
  <si>
    <t>eVA KSE Ongoing Maintenance</t>
  </si>
  <si>
    <t>Annual fee for ServiceNow Integration Hub</t>
  </si>
  <si>
    <t>TBD</t>
  </si>
  <si>
    <t>CyberArk Setup Costs</t>
  </si>
  <si>
    <t>PRIV-STANDARD-USER-SAAS</t>
  </si>
  <si>
    <t>TOTAL MSI SERVICES</t>
  </si>
  <si>
    <t>NOTE: CY4 pricing for PRIV-STANDARD-USER-SAAS is reflective of a full contract year; estimated actual cost to be $518,265</t>
  </si>
  <si>
    <t>NOTE: CyberArk PRIV-STANDARD-USER-SAAS pricing for Renewal Option 1 and Renewal Option 2 will be visited at time of renewal.</t>
  </si>
  <si>
    <t>NOTE: Estimated FTP's for CY6 is 13 each for Program Management and Business RelationshipManagement.</t>
  </si>
  <si>
    <t>Monthly Unit Rates (ARCs/RRCs) ($)</t>
  </si>
  <si>
    <t>Metric</t>
  </si>
  <si>
    <t>Banding
Range</t>
  </si>
  <si>
    <t>Users</t>
  </si>
  <si>
    <t>Invoices</t>
  </si>
  <si>
    <t>Suppliers</t>
  </si>
  <si>
    <t>$6,866,66</t>
  </si>
  <si>
    <t>FTPs</t>
  </si>
  <si>
    <t>3 FTP</t>
  </si>
  <si>
    <t>eSignature Monthly (per user per month)</t>
  </si>
  <si>
    <t>1 Time</t>
  </si>
  <si>
    <t>Monthly</t>
  </si>
  <si>
    <t>Annual</t>
  </si>
  <si>
    <t xml:space="preserve">PRIV-STANDARD-USER-SAAS </t>
  </si>
  <si>
    <t xml:space="preserve">NOTE: Annual fee for ServiceNow Integration Hub covers CY 04 and CY 05.  </t>
  </si>
  <si>
    <t>NOTE: Banding Range of PRIV-STANDARD-USER-SAAS is in increments of 50 users.</t>
  </si>
  <si>
    <t>Resource Baseline Units</t>
  </si>
  <si>
    <t>Service Levels Managed</t>
  </si>
  <si>
    <t xml:space="preserve">NOTE: CY4 baseline units for PRIV-STANDARD-User-SAAS is reflective of a full contract year; estimated actual units to be 375 </t>
  </si>
  <si>
    <t>NOTE: Mod 19 authorizes 1 additional PM FTP - from 11 to 12</t>
  </si>
  <si>
    <t>Pass-Through Expenses ($)</t>
  </si>
  <si>
    <t>Year 1</t>
  </si>
  <si>
    <t>Year 2</t>
  </si>
  <si>
    <t>Year 3</t>
  </si>
  <si>
    <t>Year 4</t>
  </si>
  <si>
    <t>Year 5</t>
  </si>
  <si>
    <t>Year 6</t>
  </si>
  <si>
    <t>Year 7</t>
  </si>
  <si>
    <t>Year 8</t>
  </si>
  <si>
    <t>Year 9</t>
  </si>
  <si>
    <t>Other (insert description)</t>
  </si>
  <si>
    <t>Total</t>
  </si>
  <si>
    <t>Milestone Charges</t>
  </si>
  <si>
    <t>Milestones and Payment Schedule</t>
  </si>
  <si>
    <t>($)</t>
  </si>
  <si>
    <t>Scenario 1: One-Time Charges - Paid upon Completion</t>
  </si>
  <si>
    <t>Scenario 2: One-Time Charges - Amortized over 5 Years</t>
  </si>
  <si>
    <t>Critical Milestone</t>
  </si>
  <si>
    <t>Reference Document</t>
  </si>
  <si>
    <t>2.4.1 Reference Number</t>
  </si>
  <si>
    <t>Payment Amount</t>
  </si>
  <si>
    <t>Monthly Payment Amount</t>
  </si>
  <si>
    <t>MSI</t>
  </si>
  <si>
    <t>Implementation Kickoff</t>
  </si>
  <si>
    <t>Exhibit 02.4.1 Exh</t>
  </si>
  <si>
    <t>1.02, 1.02a</t>
  </si>
  <si>
    <t>Implementation Planning Complete</t>
  </si>
  <si>
    <t>1.03, 1.04, 1.04a, 1.05, 1.06, 1.07, 1.10</t>
  </si>
  <si>
    <t>SMS Standup</t>
  </si>
  <si>
    <t>Facilities #1 - Richmond Offices</t>
  </si>
  <si>
    <t>Implementation Foundation Baseline Timeframe Complete</t>
  </si>
  <si>
    <t>1.13, 1.14</t>
  </si>
  <si>
    <t>ITFM - Gap Analysis Complete</t>
  </si>
  <si>
    <t>ITFM - Process Development</t>
  </si>
  <si>
    <t>ITFM - Deployment Plan</t>
  </si>
  <si>
    <t>ITFM - Delivery Components</t>
  </si>
  <si>
    <t>ITFM Implementation</t>
  </si>
  <si>
    <t>Program Management Office Stood up</t>
  </si>
  <si>
    <t>Current State Assessments - ITIL</t>
  </si>
  <si>
    <t>Current State Assessments - CyberSecurity Edge</t>
  </si>
  <si>
    <t>Current State Assessments - CSI</t>
  </si>
  <si>
    <t>Future State Assessments - IT Service Portal Design and Development Workshop</t>
  </si>
  <si>
    <t>Future State Assessments - Innovation Forum</t>
  </si>
  <si>
    <t>Service Portal</t>
  </si>
  <si>
    <t>Service Catalog</t>
  </si>
  <si>
    <t>IT Architecture and Road Mapping</t>
  </si>
  <si>
    <t>Risk Management</t>
  </si>
  <si>
    <t>Configuration Management Database</t>
  </si>
  <si>
    <t>Business Relationship Management Readiness</t>
  </si>
  <si>
    <t>Program Office Implementation</t>
  </si>
  <si>
    <t>Architecture, Strategy and Design Commencement</t>
  </si>
  <si>
    <t>Operations Implementation</t>
  </si>
  <si>
    <t>Due Diligence Credit</t>
  </si>
  <si>
    <t>Monthly Module Run Rates  ($)</t>
  </si>
  <si>
    <t>#</t>
  </si>
  <si>
    <t>Module Description</t>
  </si>
  <si>
    <t>Minimum Order Quantity</t>
  </si>
  <si>
    <t>Monthly Run Rate</t>
  </si>
  <si>
    <t>Implementation Foundation</t>
  </si>
  <si>
    <t>Month</t>
  </si>
  <si>
    <t>DART</t>
  </si>
  <si>
    <t>IT Financial Management</t>
  </si>
  <si>
    <t>Program Management Office (PMO)</t>
  </si>
  <si>
    <t>Current State Assessments</t>
  </si>
  <si>
    <t>N/A</t>
  </si>
  <si>
    <t>Future State Assessments</t>
  </si>
  <si>
    <t>Service Portal &amp; Service Catalog</t>
  </si>
  <si>
    <t>IT Architecture &amp; Road Mapping</t>
  </si>
  <si>
    <t>Configuration Management Database (CMDB)</t>
  </si>
  <si>
    <t>Business Relationship Management</t>
  </si>
  <si>
    <t>FTP</t>
  </si>
  <si>
    <t>1. The FTP units can be adjusted monthly with 30 days' notice to meet expected workload.</t>
  </si>
  <si>
    <t>2.  If DART begins before Transition Day 1 (per Exhibit 2.4.1), then additional Charges for 1 half-time Account Executive (billed as Program Manager Senior per Rate Card), 1 half-time Account Manager (billed as Program Manager Senior), and 1 full time ITFM Lead (billed as Advisory Consultant per Rate Card) apply until Transition Day 1.</t>
  </si>
  <si>
    <t xml:space="preserve"> Termination Caps (Annual Amounts in $)</t>
  </si>
  <si>
    <t>TERMINATION FOR CONVENIENCE</t>
  </si>
  <si>
    <t>Unrecovered Milestone Charges</t>
  </si>
  <si>
    <t>Employee Severance</t>
  </si>
  <si>
    <t xml:space="preserve">Supplier Equipment </t>
  </si>
  <si>
    <t>Third Party Contracts (Software Licenses)</t>
  </si>
  <si>
    <t>Third Party Contracts (Facility Buildout)</t>
  </si>
  <si>
    <t>Early Lease Terminations</t>
  </si>
  <si>
    <t>Total Termination for Convenience</t>
  </si>
  <si>
    <t>Unrecovered Milestone Charges assumes Implementation Milestones are amortized over 5-years</t>
  </si>
  <si>
    <t>Inflation Sensitivity (%)</t>
  </si>
  <si>
    <t>Suppliers Managed</t>
  </si>
  <si>
    <t>Cloud Brokerage Resource Rates</t>
  </si>
  <si>
    <t>Deadband Percentages (%)</t>
  </si>
  <si>
    <t>Deadband Percentage</t>
  </si>
  <si>
    <t>Prior to Commencement Date the actual Resource Units must be within the Deadband Percentage of the Resource Baseline Units.</t>
  </si>
  <si>
    <t>Rate Card</t>
  </si>
  <si>
    <t xml:space="preserve">VA-170822-SAIC Mod 9 Pricing and Volumes Matrix </t>
  </si>
  <si>
    <t>Resource Type</t>
  </si>
  <si>
    <t>Units</t>
  </si>
  <si>
    <t>Annual Productive Hours</t>
  </si>
  <si>
    <r>
      <t xml:space="preserve">Contract Year 1 </t>
    </r>
    <r>
      <rPr>
        <b/>
        <vertAlign val="subscript"/>
        <sz val="10"/>
        <rFont val="Arial"/>
        <family val="2"/>
      </rPr>
      <t>(Note 1)</t>
    </r>
  </si>
  <si>
    <t>Business Process Analyst Associate</t>
  </si>
  <si>
    <t>Hours</t>
  </si>
  <si>
    <t>Business Process Analyst</t>
  </si>
  <si>
    <t>Business Process Analyst Senior</t>
  </si>
  <si>
    <t>Technical Writer</t>
  </si>
  <si>
    <t>Technical Writer Senior</t>
  </si>
  <si>
    <t>Cyber Engineer</t>
  </si>
  <si>
    <t>Cyber Engineer Senior</t>
  </si>
  <si>
    <t>Database Administrator</t>
  </si>
  <si>
    <t>Database Administrator Senior</t>
  </si>
  <si>
    <t>Database Engineer</t>
  </si>
  <si>
    <t>Database Engineer Senior</t>
  </si>
  <si>
    <t>Enterprise Architect</t>
  </si>
  <si>
    <t>Enterprise Architect Senior</t>
  </si>
  <si>
    <t>Information Architect</t>
  </si>
  <si>
    <t>Information Architect Senior</t>
  </si>
  <si>
    <t>Data Scientist</t>
  </si>
  <si>
    <t>Data Scientist Senior</t>
  </si>
  <si>
    <t>Program Manager</t>
  </si>
  <si>
    <t>Program Manager Senior</t>
  </si>
  <si>
    <t>Project Manager</t>
  </si>
  <si>
    <t>Project Manager Senior</t>
  </si>
  <si>
    <t>Systems Engineer Associate</t>
  </si>
  <si>
    <t>Systems Engineer</t>
  </si>
  <si>
    <t>Systems Engineer Senior</t>
  </si>
  <si>
    <t>Advisory Consultant</t>
  </si>
  <si>
    <t>Sr Advisory Consultant</t>
  </si>
  <si>
    <t>Cloud Business Process Engineer</t>
  </si>
  <si>
    <t>Cloud Technology Consultant</t>
  </si>
  <si>
    <t>Cloud Emerging Technology Specialist</t>
  </si>
  <si>
    <t>Cloud Engineer/Architect II</t>
  </si>
  <si>
    <t>Cloud Engineer/Architect I</t>
  </si>
  <si>
    <t>Cloud Engineering/Network Technician</t>
  </si>
  <si>
    <t>Cloud Security Analyst</t>
  </si>
  <si>
    <t>Cloud Software/Web Developer</t>
  </si>
  <si>
    <t>Cloud Systems Design Engineer</t>
  </si>
  <si>
    <t>Cloud Systems Administrator II</t>
  </si>
  <si>
    <t>Cloud Systems Administrator I</t>
  </si>
  <si>
    <t>Cloud Systems Architect II</t>
  </si>
  <si>
    <t>Cloud Systems Architect I</t>
  </si>
  <si>
    <t>Cloud Technical Specialist</t>
  </si>
  <si>
    <t>Cloud Computer Operations</t>
  </si>
  <si>
    <t>Cloud Security Administrator</t>
  </si>
  <si>
    <t>Cloud Subject Matter Specialist</t>
  </si>
  <si>
    <t>Cloud Service Delivery Manager</t>
  </si>
  <si>
    <t>Cloud DevSecOps Engineer</t>
  </si>
  <si>
    <t>Cloud Reliability Engineer</t>
  </si>
  <si>
    <t>Cloud Financial Specialist</t>
  </si>
  <si>
    <t>Notes:</t>
  </si>
  <si>
    <t>Note 1: Contract Year 1 Rate Card also applies to the Implementation Period</t>
  </si>
  <si>
    <t>Minimum Yrs Exp in Role</t>
  </si>
  <si>
    <t>Total Experience</t>
  </si>
  <si>
    <t>Role Description</t>
  </si>
  <si>
    <t>Qualification</t>
  </si>
  <si>
    <t>2 years</t>
  </si>
  <si>
    <t>Bachelors and two (2) years or more of related experience; Masters and 0 years experience.</t>
  </si>
  <si>
    <t>i.</t>
  </si>
  <si>
    <t>Provides expertise on continuous process improvement strategies, organizational redesign, change management projects, and performance measures for basic business process engagements</t>
  </si>
  <si>
    <t>Frequent use and application of technical standards, principles, theories, concepts and techniques</t>
  </si>
  <si>
    <t>ii.</t>
  </si>
  <si>
    <t xml:space="preserve">Defines and develops business processes, policies, roles and responsibilities, and performance metrics; Conducts analysis of business processes: current state analysis, gap analysis, benchmarking, best practices identification, organizational assessment, and other related tasks. </t>
  </si>
  <si>
    <t>Receives assignments in the form of objectives and establishes goals to meet outlined objectives</t>
  </si>
  <si>
    <t>iii.</t>
  </si>
  <si>
    <t xml:space="preserve"> Interfaces with all areas of project including customer, computer services, and client services. Client may be internal or external to company. Provides oversight for the development and maintenance of quality programs, systems, processes and procedures that ensure compliance with policies and that the performance and quality of services conform to established standards and agency guidelines.</t>
  </si>
  <si>
    <t>Work is reviewed by supervisor/lead to measure meeting objectives</t>
  </si>
  <si>
    <t>iv.</t>
  </si>
  <si>
    <t xml:space="preserve">May coordinate with business and technology teams, ascertaining system requirements, such as program functions, output requirements, input data acquisition, and system techniques and controls. </t>
  </si>
  <si>
    <t>Directs established guidelines, procedures and policies</t>
  </si>
  <si>
    <t>5 years</t>
  </si>
  <si>
    <t>Bachelors and five (5) years or more of related experience; Masters and three (3) years or more related experience; PhD and 0 years experience.</t>
  </si>
  <si>
    <t>Complete understanding and wide application of technical principles, theories, and concepts in the field</t>
  </si>
  <si>
    <t xml:space="preserve">Defines and develops business processes, policies, roles and responsibilities, and performance metrics; Conducts analysis of business processes: current state analysis, gap analysis, benchmarking, best practices identification, organizational assessment, and other related tasks.   Plans and implements process improvements, including: future state design, change management, and transition planning. </t>
  </si>
  <si>
    <t>General knowledge of other related disciplines.  Receives assignments in the form of objectives and establishes goals to meet outlined objectives.</t>
  </si>
  <si>
    <t xml:space="preserve"> Interfaces with all areas of project including customer, computer services, and client services. Client may be internal or external to company. Provides oversight for the development and maintenance of quality programs, systems, processes and procedures that ensure compliance with policies and that the performance and quality of services conform to established standards and agency guidelines.  Provides expertise and guidance in interpreting policies, regulatory and/or governmental regulations, and agency guidelines to assure compliance.</t>
  </si>
  <si>
    <t>Provides direction to employees according to established policies and management guidance</t>
  </si>
  <si>
    <t>May coordinate with business and technology teams, ascertaining system requirements, such as program functions, output requirements, input data acquisition, and system techniques and controls.  Conduct client interviews.  May deliver presentations and training courses including measurement, analysis, improvement, and control.</t>
  </si>
  <si>
    <t>Work is reviewed by management to measure whether objectives have been met</t>
  </si>
  <si>
    <t>9 years</t>
  </si>
  <si>
    <t>Bachelors and nine (9) years or more of related experience; Masters and seven (7) years or more of related experience ; PhD or JD and four (4) years or more of related experience.</t>
  </si>
  <si>
    <t>Contributes to the development of new concepts, techniques, and standards</t>
  </si>
  <si>
    <t>Defines and develops business processes, policies, roles and responsibilities, and performance metrics; Conducts analysis of business processes: current state analysis, gap analysis, benchmarking, best practices identification, organizational assessment, and other related tasks.   Plans and implements process improvements, including: future state design, change management, and transition planning.  Interfaces with all areas of project including customer, computer services, and client services.</t>
  </si>
  <si>
    <t>Considered expert in field within the organization.  Receives assignments in the form of objectives and establishes goals to meet objectives.</t>
  </si>
  <si>
    <t xml:space="preserve"> Interfaces with all areas of project including customer, computer services, and client services. Client may be internal or external to company. Provides oversight for the development and maintenance of quality programs, systems, processes and procedures that ensure compliance with policies and that the performance and quality of services conform to established standards and agency guidelines.  Provides expertise and guidance in interpreting policies, regulatory and/or governmental regulations, and agency guidelines to assure compliance.  Works directly with operating entities to provide process analyses oversight on a continuing basis to enforce requirements and meet guidelines.</t>
  </si>
  <si>
    <t>Provides guidance to more junior team members to achieve goals in accordance with established policies.   Work is reviewed and measured based on meeting objectives and schedules.</t>
  </si>
  <si>
    <t>May coordinate with business and technology teams, ascertaining system requirements, such as program functions, output requirements, input data acquisition, and system techniques and controls.  Conduct client interviews.  May deliver presentations and training courses including measurement, analysis, improvement, and control.   May perform cost and benefit analysis.</t>
  </si>
  <si>
    <t>Establishes and recommends changes to policies which affect organization</t>
  </si>
  <si>
    <t>3 years</t>
  </si>
  <si>
    <t>Bachelors and three (3) years or more of related experience; Masters and one year of related experience.</t>
  </si>
  <si>
    <t>Edits, proofreads and provides writing support, the conceptualization, layout and preparation of high quality graphics, text, and templates, and the design, preparation, and creation of new media projects on non-technical and/or technical documents or sections of documents prepared by writers such as manuals, procedures and specifications</t>
  </si>
  <si>
    <t>Complete understanding and wide application of principles, concepts, practices, and standards.</t>
  </si>
  <si>
    <t xml:space="preserve">  Responsibilities include checking drafts for format, clarity and overall cohesiveness.   Ensuring documents meet editorial and government specifications and adhering to standards for quality, graphics, coverage, format and style</t>
  </si>
  <si>
    <t>Full knowledge of industry practices</t>
  </si>
  <si>
    <t xml:space="preserve">  Responsibilities include: producing and/or revising technical articles, proposals, publications, books, manuals, reports, and marketing materials and determining project requirements and presenting drafts of finished product to the user ensuring high quality of output</t>
  </si>
  <si>
    <t>Performs assignments in the form of objectives and establishes goals to meet outlined objectives</t>
  </si>
  <si>
    <t>Reviews rough drafts and makes suggestions.  In addition, individuals in this family design and develop multimedia applications, systems and products involving computer graphics and interactive computing using a variety of new media software applications, techniques and tools.</t>
  </si>
  <si>
    <t>Work is reviewed by management to measure meeting objectives</t>
  </si>
  <si>
    <t>6 years</t>
  </si>
  <si>
    <t>Bachelors and six (6) years or more of related experience; Masters and four (4) years or more experience.</t>
  </si>
  <si>
    <t>Interfaces with technical writers, illustrators, word processors and other production groups in coordinating/preparing for editing, proofreading and providing writing support, the conceptualization, layout and preparation of high quality graphics, text, and templates, and the design, preparation, and creation of new media projects on non-technical and/or technical documents or sections of documents prepared by writers such as manuals, procedures and specifications</t>
  </si>
  <si>
    <t>Responsibilities include checking drafts for format, clarity and overall cohesiveness.   Ensuring documents meet editorial and government specifications and adhering to standards for quality, graphics, coverage, format and style</t>
  </si>
  <si>
    <t>Full knowledge of the job</t>
  </si>
  <si>
    <t>Responsibilities include: producing and/or revising technical articles, proposals, publications, books, manuals, reports, and marketing materials and determining project requirements and presenting drafts of finished product to the user ensuring high quality of output</t>
  </si>
  <si>
    <t xml:space="preserve"> Complete acquaintance with and understanding of the general and detailed aspects of the job and their practical applications to problems and situations ordinarily encountered</t>
  </si>
  <si>
    <t>Designs, tests, and implements secure operating systems, networks, security monitoring, tuning and management of IT security systems and applications, incident response, digital forensics, loss prevention, and eDiscovery actions</t>
  </si>
  <si>
    <t>Includes security control design and solution planning at the system, mission, and enterprise level, security-in-depth/defense-in-depth, and other related IAM/ISSO/ISSE support functions</t>
  </si>
  <si>
    <t>Involved in a wide range of security issues including architectures, firewalls, electronic data traffic, and network access</t>
  </si>
  <si>
    <t>\Involved in a wide range of security issues including architectures, firewalls, electronic data traffic, and network access</t>
  </si>
  <si>
    <t xml:space="preserve"> Researches and evaluates cyber capabilities and new security tools  and products against operational requirements and introduces them to the enterprise in alignment with IT security strategy, and  to support the offensive and defensive capability design and troubleshoot and problem solve technical and non-technical issues</t>
  </si>
  <si>
    <t>Coordinates, directs and performs complex database software installations and upgrades to operating systems and related database software packages</t>
  </si>
  <si>
    <t xml:space="preserve"> Receives assignments in the form of objectives and establishes goals to meet outlined objectives</t>
  </si>
  <si>
    <t xml:space="preserve"> Schedules installations and upgrades and maintains them in accordance with established IT policies and procedures</t>
  </si>
  <si>
    <t>Continually monitors and tunes multiple database systems and databases to achieve optimum performance levels</t>
  </si>
  <si>
    <t>Ensures database data integrity by evaluating, implementing, and managing appropriate solutions of varying complexities</t>
  </si>
  <si>
    <t>Reviews database design and integration of systems and provides backup recovery</t>
  </si>
  <si>
    <t>Extensive knowledge of the job</t>
  </si>
  <si>
    <t>Maintains database support tools, database tables and dictionaries, recovery and back-up procedures</t>
  </si>
  <si>
    <t>Oversees user access, documents, and record attributes</t>
  </si>
  <si>
    <t>Ensures accuracy and completeness of data in master file and various support tools</t>
  </si>
  <si>
    <t>Establishes database management systems, standards, requirements,  guidelines and quality assurance for database deliverables, such as conceptual design and architecture, logical database, capacity planning, external data interface specification, data loading plan, data maintenance plan and security policy</t>
  </si>
  <si>
    <t>Specific responsibilities of the Database Engineer include working with clients to translate business requirements into a logical model that will accurately support and represent the client’s entity relationship and flow of data including: developing the appropriate database framework to convert the logical model into a physical model including the creation and maintenance of schemas containing windows, screens, tables and columns and reports that support the model; and making recommendations to maximize operating efficiency, support storage requirements and vendor software updates, enforce data governance, ensure recovery is maintained</t>
  </si>
  <si>
    <t xml:space="preserve">Also, participates in quality assurance and develops test application code in client server environment.  </t>
  </si>
  <si>
    <t>General knowledge of other related disciplines</t>
  </si>
  <si>
    <t>Complete understanding and wide application of technical principles, theories, and concepts in the field.</t>
  </si>
  <si>
    <t>Provides enterprise architecture expertise to translate an enterprise’s strategy into a future enterprise architecture and a transition plan (i.e. roadmap) to achieve that future state.</t>
  </si>
  <si>
    <t>Uses multi-disciplinary techniques, for example: business process decomposition and redesign, information engineering, organizational redesign, change management, IT strategy and architecture, and performance measurement, to assist in enterprise business transformation and EA implementation</t>
  </si>
  <si>
    <t>Interacts at a variety of points within the enterprise’s governance process to assist in implementation of the transition plan, to include organizational strategy development, capital planning and investment control, portfolio and project management, systems development, and operations</t>
  </si>
  <si>
    <t>Designs, develops, and maintains current and future views and data describing the enterprise architecture.   Provides analyses of potential changes to the EA.</t>
  </si>
  <si>
    <t>Designs, develops, and maintains current and future views and data describing the enterprise architecture.   Researches and advises on the selection of technologies to include within the enterprise architecture.  Provides oversight for the development and maintenance of quality programs, systems, processes and procedures to ensure EA policy compliance or to improve the EA</t>
  </si>
  <si>
    <t>Designs data structures for data interchange</t>
  </si>
  <si>
    <t>Develops data standards and converts data to controlled vocabularies</t>
  </si>
  <si>
    <t>Develops metadata structures including dictionaries, taxonomies and ontologies</t>
  </si>
  <si>
    <t>Works in cross-functional teams with data at all stages of the analysis lifecycle to derive actionable insight. Translates mission needs into an end-to-end analytical approach to achieve results.</t>
  </si>
  <si>
    <t>Receives assignments in the form of objectives and determines how to use resources to meet schedules and goals</t>
  </si>
  <si>
    <t>Performs the pre-analytics areas of data collection and understanding, data cleansing and integration, and data storage and retrieval.</t>
  </si>
  <si>
    <t>Provides guidance to subordinates within the latitude of established company policies</t>
  </si>
  <si>
    <t>Determines the appropriate analytics based on the data and the desired outcomes, using techniques including feature detection, statistics, data mining, predictive modeling, machine learning, natural language processing, and business intelligence. Interprets the validity of results and communicates the meaning of those results.</t>
  </si>
  <si>
    <t>Recommends changes to policies and establishes procedures that affect immediate organization</t>
  </si>
  <si>
    <t>Has familiarity with data wrangling, analytics, and visualization software and programming languages, including analytics methods for big data.  Follows a scientific approach to generate value from data, verifying results at each step.</t>
  </si>
  <si>
    <t>Considered expert in field within the organization</t>
  </si>
  <si>
    <t>Receives assignments in the form of objectives and establishes goals to meet objectives.   Work is reviewed and measured based on meeting objectives and schedules.</t>
  </si>
  <si>
    <t>Provides guidance to more junior team members to achieve goals in accordance with established policies.   Establishes and recommends changes to policies which affect organization.</t>
  </si>
  <si>
    <t xml:space="preserve"> Plan, coordinate, and manage the actions taken by an organization to acquire and execute a specific piece of business, either competitively or non-competitively</t>
  </si>
  <si>
    <t>Frequent use and application of industry practices, techniques, and standards</t>
  </si>
  <si>
    <t>Integrate all functions and activities necessary to perform the project/program to meet the client or customer requirements</t>
  </si>
  <si>
    <t>General application of concepts and principles</t>
  </si>
  <si>
    <t>Plan and implement actions by the program/project team to define and implement technical baseline and meet quality requirements for project/program products and services</t>
  </si>
  <si>
    <t>Direct project team personnel, manage cost and schedule, ensure contract compliance, and serve as customer interface</t>
  </si>
  <si>
    <t>Complete understanding and wide application of principles, concepts, practices, and standards</t>
  </si>
  <si>
    <t>Work is reviewed by management to measure meeting objectives. Administers company policies that directly affect  employees.</t>
  </si>
  <si>
    <t>Oversees and manages the operational aspects of ongoing projects and serves as liaison between project management and planning, project team, and line management</t>
  </si>
  <si>
    <t>Reviews status of projects and budgets; manages schedules and prepares status reports</t>
  </si>
  <si>
    <t>Assesses project issues and develops resolutions to meet productivity, quality, and client-satisfaction goals and objectives</t>
  </si>
  <si>
    <t>Develops mechanisms for monitoring project progress and for intervention and problem solving with project managers, line managers, and clients</t>
  </si>
  <si>
    <t>Bachelors and nine (9) years or more of related experience; Masters and seven (7) years or more of related experience.</t>
  </si>
  <si>
    <t>Participates in development of advanced concepts, techniques, and standards</t>
  </si>
  <si>
    <t>Develops new applications based on professional principles and theories</t>
  </si>
  <si>
    <t>Viewed as expert in field within the corporation</t>
  </si>
  <si>
    <t>Establishes operational objectives and assignments</t>
  </si>
  <si>
    <t>High School and two (2) years or more of related experience.</t>
  </si>
  <si>
    <t>Designs, develops, documents, tests and debugs application software</t>
  </si>
  <si>
    <t>Conducts analysis and collaborates with subject matter experts in the planning, design, development, and utilization of electronic data processing systems for information storage, processing, presentation, manipulation, display, or reporting</t>
  </si>
  <si>
    <t>Ensures software standards are met</t>
  </si>
  <si>
    <t>Determines computer user needs; analyzes system capabilities to resolve problems on program intent, output requirements, input data acquisition, programming techniques and controls; prepares operating instructions; designs and develops autonomous services, desktop applications, web applications, scripts, and utility programs</t>
  </si>
  <si>
    <t>Performs Systems Engineering activities related to Information Technology or Engineering including: concept of operations formulation, requirements definition, analysis and engineering, system architecting, system analysis and design, interface and data architectures, validation and verification, systems integration, system &amp; op  performance analysis,  Lifecycle cost analysis &amp; estimation, decision analysis and physical configuration analysis (PCA).</t>
  </si>
  <si>
    <t>Ensures the logical and systematic conversion of product requirements into total systems solutions that acknowledge technical, schedule, and cost constraints</t>
  </si>
  <si>
    <t xml:space="preserve"> Performs functional analysis, timeline analysis, detail trade studies, requirements allocation and interface definition studies to translate customer requirements into hardware and software or engineering specifications</t>
  </si>
  <si>
    <t xml:space="preserve">  Work is reviewed by supervisor/lead to measure meeting objectives</t>
  </si>
  <si>
    <t xml:space="preserve">  Provides specific, detailed information for selection, implementation techniques, and tools for the most efficient solution to meet business needs, including present and future capacity requirements</t>
  </si>
  <si>
    <t xml:space="preserve">  Directs established guidelines, procedures and policies</t>
  </si>
  <si>
    <t>Performs functional analysis, timeline analysis, detail trade studies, requirements allocation and interface definition studies to translate customer requirements into hardware and software or engineering specifications</t>
  </si>
  <si>
    <t>Provides specific, detailed information for selection, implementation techniques, and tools for the most efficient solution to meet business needs, including present and future capacity requirements</t>
  </si>
  <si>
    <t>Bachelor’s or Master’s Degree in Business Administration or relevant majors for assigned practice areas.  For IT Advisory Computer Science, Information Systems, Technology Management or related fields apply coupled with relevant work experience.</t>
  </si>
  <si>
    <t>Experience with mid- level management. Typically manages and mentors workstream leads and team members.</t>
  </si>
  <si>
    <t>Typically has 4 to 10 years of IT and business work experience including managing team(s) in corporate and technical functions.</t>
  </si>
  <si>
    <t xml:space="preserve">Works under general direction of senior level management. </t>
  </si>
  <si>
    <t>Frequently reports to a Director, Departmental Executive or Operating Unit Executive.</t>
  </si>
  <si>
    <t xml:space="preserve">Implements and manages  initiatives with complete autonomy. </t>
  </si>
  <si>
    <t>Has 15 or more years of IT and business/industry work experience, with 7 to 10 years of leadership experience in managing multiple, large, cross-functional teams or projects, influencing senior level management and key stakeholder</t>
  </si>
  <si>
    <t xml:space="preserve">Makes decisions for the organization based on the highest degree of complexity and thorough understanding for the far-reaching implications across the organization. </t>
  </si>
  <si>
    <t>Works directly with Chief Executive Officer, Chief Operating Officer or Chief Information Officer of an enterprise.</t>
  </si>
  <si>
    <t>Hosting Rate Card</t>
  </si>
  <si>
    <t xml:space="preserve"> Detailed requirements will need to be jointly established for each resource type to ensure clarity and acceptability of the service to be provided.</t>
  </si>
  <si>
    <t>Unit</t>
  </si>
  <si>
    <t>Rate Metric</t>
  </si>
  <si>
    <t>Onetime Setup Cost</t>
  </si>
  <si>
    <t>Unit Price</t>
  </si>
  <si>
    <t>Facilities for Personnel Hosting</t>
  </si>
  <si>
    <t xml:space="preserve">Richmond Facility Colocation  25 FTP </t>
  </si>
  <si>
    <t>5yr Term / Month</t>
  </si>
  <si>
    <t>Richmond Facility Conference Room with up to a 75 person capacity</t>
  </si>
  <si>
    <t>ALTERNATIVE INFRASTRUCTURE HOSTING (See Exhibit 2.4)</t>
  </si>
  <si>
    <t>Private Cloud Hosting</t>
  </si>
  <si>
    <t>SMS Hosting - Private Cloud Equipment (Dev, Test, Prod)</t>
  </si>
  <si>
    <t>One Time</t>
  </si>
  <si>
    <t>n/a</t>
  </si>
  <si>
    <t>SMS Hosting - Private Cloud Operations</t>
  </si>
  <si>
    <t>SMS Hosting - Private Cloud DR Equipment (Prod only)</t>
  </si>
  <si>
    <t>SMS Hosting - Private Cloud DR Ongoing Operations</t>
  </si>
  <si>
    <t>Optional Services Available to Support Private Cloud Hosting of Infrastructure</t>
  </si>
  <si>
    <t>Production Cloud - Basic Server Monitoring On Demand</t>
  </si>
  <si>
    <t>Server / Month</t>
  </si>
  <si>
    <t>Production Cloud -  Basic Application Monitoring On Demand</t>
  </si>
  <si>
    <t>Application / Month</t>
  </si>
  <si>
    <t>Production  Cloud - Basic Storage Monitoring On Demand</t>
  </si>
  <si>
    <t>GB / Month</t>
  </si>
  <si>
    <t>Production Cloud - Basic Network Monitoring On Demand</t>
  </si>
  <si>
    <t>Device / Month</t>
  </si>
  <si>
    <t>Production Private Cloud - Standard Security Device Monitoring On Demand</t>
  </si>
  <si>
    <t>Optional Public Cloud Hosting Services to Support Infrastructure Hosting</t>
  </si>
  <si>
    <t xml:space="preserve">AWS EC2 Server Instance  medium - REDHAT </t>
  </si>
  <si>
    <t>Instance / hour</t>
  </si>
  <si>
    <t xml:space="preserve">AWS EC2 Server Instance  medium - LINUX (CentOS, UBUNTU, Amazon Linux) </t>
  </si>
  <si>
    <t xml:space="preserve">AWS EC2 Server Instance  medium - Windows </t>
  </si>
  <si>
    <t xml:space="preserve">AWS EC2 Server Instance  large - REDHAT </t>
  </si>
  <si>
    <t xml:space="preserve">AWS EC2 Server Instance  large - LINUX (CentOS, UBUNTU, Amazon Linux) </t>
  </si>
  <si>
    <t xml:space="preserve">AWS EC2 Server Instance  large - Windows </t>
  </si>
  <si>
    <t xml:space="preserve">AWS EC2 Server Instance  xlarge - REDHAT </t>
  </si>
  <si>
    <t xml:space="preserve">AWS EC2 Server Instance  xlarge - LINUX (CentOS, UBUNTU, Amazon Linux) </t>
  </si>
  <si>
    <t xml:space="preserve">AWS EC2 Server Instance  xlarge - Windows </t>
  </si>
  <si>
    <t xml:space="preserve">AWS EC2 Server Instance  2xlarge - REDHAT </t>
  </si>
  <si>
    <t xml:space="preserve">AWS EC2 Server Instance  2xlarge - LINUX (CentOS, UBUNTU, Amazon Linux) </t>
  </si>
  <si>
    <t xml:space="preserve">AWS EC2 Server Instance  2xlarge - Windows </t>
  </si>
  <si>
    <t>AWS EC2 Server Instance - Administration Service</t>
  </si>
  <si>
    <t>Instance / Month</t>
  </si>
  <si>
    <t xml:space="preserve">AWS S3 Storage1 - 100GB EBS - SSD General Purpose (Default) </t>
  </si>
  <si>
    <t>100GB / Month</t>
  </si>
  <si>
    <t xml:space="preserve">AWS S3 Storage2 - 100GB EBS - Provisioned IOPS  </t>
  </si>
  <si>
    <t xml:space="preserve">AWS S3 Storage3 - 100GB EBS - Magnetic </t>
  </si>
  <si>
    <t>AWS S3 Storage1 - 100GB EBS - SSD General Purpose (Default) - Administration Services</t>
  </si>
  <si>
    <t>AWS S3 Storage2 - 100GB EBS - Provisioned IOPS  - Administration Services</t>
  </si>
  <si>
    <t>AWS S3 Storage3 - 100GB EBS - Magnetic - Administration Services</t>
  </si>
  <si>
    <t xml:space="preserve">My SQL - db.m3.medium - Standard - 20GB </t>
  </si>
  <si>
    <t xml:space="preserve">Oracle (SE1 included) - db.m3.medium - Standard - 20GB </t>
  </si>
  <si>
    <t xml:space="preserve">SQL Server - db.m3.medium - Standard - 20GB </t>
  </si>
  <si>
    <t xml:space="preserve">PostgreSQL - db.m3medium - Standard - 20GB </t>
  </si>
  <si>
    <t>My SQL - db.m3.medium - Standard - 20GB - Basic Administration DBA Services</t>
  </si>
  <si>
    <t>Oracle (SE1 included) - db.m3.medium - Standard - 20GB - Basic Administration DBA Services</t>
  </si>
  <si>
    <t>SQL Server - db.m3.medium - Standard - 20GB - Basic Administration DBA Services</t>
  </si>
  <si>
    <t>PostgreSQL - db.m3medium - Standard - 20GB - Basic Administration DBA Services</t>
  </si>
  <si>
    <t>Billing will occur based on actual usage for Cloud RU's.</t>
  </si>
  <si>
    <t>Cloud RU's can and will be added based on customer requirements.</t>
  </si>
  <si>
    <t>Authorizing Document will be recorded per CLIN, with approved Statement of Work (SOW) and financial authorization and conditions, to include limitations on usage.</t>
  </si>
  <si>
    <t>Cloud Resources will be made available via the service catalog.</t>
  </si>
  <si>
    <t>Authorizing Documents will be stored in the Document Management repository.</t>
  </si>
  <si>
    <t>EC2</t>
  </si>
  <si>
    <t>Model</t>
  </si>
  <si>
    <t>VCPU</t>
  </si>
  <si>
    <t>CPU Credits / Hour</t>
  </si>
  <si>
    <t>Operating System</t>
  </si>
  <si>
    <t>.medium</t>
  </si>
  <si>
    <t xml:space="preserve">Redhat, LINUX (CentOS, UBUNTU, Amazon Linux), Windows </t>
  </si>
  <si>
    <t>.large</t>
  </si>
  <si>
    <t>.xlarge</t>
  </si>
  <si>
    <t>.2xlarge</t>
  </si>
  <si>
    <t>Storage</t>
  </si>
  <si>
    <t>Description</t>
  </si>
  <si>
    <t>General Purpose</t>
  </si>
  <si>
    <t>General purpose SSD volume that balances price and performance for a wide variety of transactional workloads.</t>
  </si>
  <si>
    <t xml:space="preserve">Provisioned IOPS  </t>
  </si>
  <si>
    <t xml:space="preserve">Highest-performance SSD volume designed for mission-critical applications. </t>
  </si>
  <si>
    <t>Magnetic</t>
  </si>
  <si>
    <t xml:space="preserve">Magnetic volumes are backed by magnetic drives and are suited for workloads where data is accessed infrequently, and scenarios where low-cost storage for small volume sizes is important. </t>
  </si>
  <si>
    <t>Databases</t>
  </si>
  <si>
    <t>Mem (GiB)</t>
  </si>
  <si>
    <t>Type</t>
  </si>
  <si>
    <t>m3.medium - Standard</t>
  </si>
  <si>
    <t>My SQL, Oracle, SQL, Postrgre SQL</t>
  </si>
  <si>
    <t>Table 1. One Time &amp; Annual Billing</t>
  </si>
  <si>
    <t>Base Years</t>
  </si>
  <si>
    <t>Option Years</t>
  </si>
  <si>
    <t>CLIN</t>
  </si>
  <si>
    <t>Minimum Order
Qty.</t>
  </si>
  <si>
    <t>Minimum Order Extended</t>
  </si>
  <si>
    <t>One Time
Setup Cost</t>
  </si>
  <si>
    <t>I</t>
  </si>
  <si>
    <t>II</t>
  </si>
  <si>
    <t>Install CloudScend</t>
  </si>
  <si>
    <t>1 per Installation</t>
  </si>
  <si>
    <t>10001.a</t>
  </si>
  <si>
    <t>Program Startup</t>
  </si>
  <si>
    <t>10001.b</t>
  </si>
  <si>
    <t>Configuration Sprint 1 and 2</t>
  </si>
  <si>
    <t>10001.c</t>
  </si>
  <si>
    <t>Configuration Sprint 3 and 4</t>
  </si>
  <si>
    <t>10001.d</t>
  </si>
  <si>
    <t>Configuration Sprint 5, 6 and 7</t>
  </si>
  <si>
    <t>10004 &amp;
10004-AR</t>
  </si>
  <si>
    <t>CloudScend Management Platform 0-499 Cloud Workload Elements</t>
  </si>
  <si>
    <t>Cloud Workload Element Capacity Annually</t>
  </si>
  <si>
    <t>10005 &amp;
10005-AR</t>
  </si>
  <si>
    <t>CloudScend Management Platform 500-999 Cloud Workload Elements</t>
  </si>
  <si>
    <t>10006 &amp;
10006-AR</t>
  </si>
  <si>
    <t>CloudScend Management Platform 1000-2499 Cloud Workload Elements</t>
  </si>
  <si>
    <t>10007 &amp;
10007-AR</t>
  </si>
  <si>
    <t>CloudScend Management Platform 2500+ Cloud Workload Elements</t>
  </si>
  <si>
    <t>DevSecOps 2-Week Sprint By Request</t>
  </si>
  <si>
    <t>1 per Sprint</t>
  </si>
  <si>
    <t>Table 2. Monthly Billing Table</t>
  </si>
  <si>
    <t>CloudScend FoundationaLS &lt; $1M CSP Spend</t>
  </si>
  <si>
    <t>Per $ of Cloud Spend</t>
  </si>
  <si>
    <t>CloudScend FoundationaLS &gt;= $1M CSP Spend</t>
  </si>
  <si>
    <t>Cloud Brokerage Service (Year 1: 7 months)*</t>
  </si>
  <si>
    <t>Cloud Brokerage Service (Year 2-5: 12 months/year)</t>
  </si>
  <si>
    <t>*7 Months is an estimate based on the anticipated schedule. Duration and unit price may change based on completion of installation. Year 1 price is set, and the unit price will be calculated based upon the remaining months until end of CY1.</t>
  </si>
  <si>
    <r>
      <t xml:space="preserve">Billing will occur based on billing triggers submitted in </t>
    </r>
    <r>
      <rPr>
        <b/>
        <sz val="10"/>
        <rFont val="Arial"/>
        <family val="2"/>
      </rPr>
      <t>Cloud Brokerage Services Attachment 1</t>
    </r>
    <r>
      <rPr>
        <sz val="10"/>
        <rFont val="Arial"/>
        <family val="2"/>
      </rPr>
      <t>.</t>
    </r>
  </si>
  <si>
    <t>3rd Party Contracts (Y/N) Indicates (Y) if the CBI provides an all-inclusive charge or (N) if VITA is required to obtain 3rd party contracts directly to complete the offering. (i.e. 'hold the paper')</t>
  </si>
  <si>
    <t>Technical Support I</t>
  </si>
  <si>
    <t xml:space="preserve">VA-170822-SAIC Mod 28 </t>
  </si>
  <si>
    <t>Technical Support II</t>
  </si>
  <si>
    <t>Technical Support III</t>
  </si>
  <si>
    <t>Technical Support IV</t>
  </si>
  <si>
    <t>Technical Svcs Supervisor</t>
  </si>
  <si>
    <t>Technical Svcs Team Mgr</t>
  </si>
  <si>
    <t>AA Degree in related discipline; Or, High School and up to two (2) years of related experience with certification.</t>
  </si>
  <si>
    <t>Provides technical support for hardware, software, network, and telecommunication systems via phone or self-service tickets, with troubleshooting guided by historical database records.</t>
  </si>
  <si>
    <t>Demonstrated experience in technical troubleshooting and support for hardware, software, and network systems, with proficiency in using historical databases for problem resolution.</t>
  </si>
  <si>
    <t>Escalates complex issues to specialists and keeps detailed records, alerting management to trends in problems.</t>
  </si>
  <si>
    <t>Proven track record in effectively documenting technical issues and escalating to specialists, coupled with an ability to identify and report on problem patterns.</t>
  </si>
  <si>
    <t>Interaction primarily within the immediate team, handling easily correctable errors with minor impact, and requiring minimal explanation for information exchanged.</t>
  </si>
  <si>
    <t>Excellent communication skills for interfacing with team members, along with a history of resolving minor errors efficiently and understanding basic job-related information exchange.</t>
  </si>
  <si>
    <t>Works under close supervision, requiring detailed guidance and frequent performance checks, with a moderate understanding of job tasks.</t>
  </si>
  <si>
    <t>Strong ability to follow detailed instructions and adapt to close supervisory oversight, along with a moderate level of understanding of technical tasks and company policies.</t>
  </si>
  <si>
    <t>Provides advanced technical support for computer hardware, software, network, access, and telecom systems via phone or self-service, utilizing extensive knowledge of historical records for issue resolution.</t>
  </si>
  <si>
    <t>Extensive experience in resolving complex technical issues across various hardware, software, and network systems, with a strong competency in analyzing historical data to inform solutions.</t>
  </si>
  <si>
    <t>Exercises autonomy in routine work under general supervision, receiving detailed instructions for new assignments or special tasks.</t>
  </si>
  <si>
    <t>Self-directed for routine tasks yet able to follow detailed instructions for unfamiliar assignments, demonstrating flexibility and adaptability in a dynamic work environment.</t>
  </si>
  <si>
    <t>Possesses considerable job knowledge with a complete understanding of both general and detailed aspects of the job, enabling practical application to common problems.</t>
  </si>
  <si>
    <t>Thorough knowledge of relevant technical domains, with the ability to apply this knowledge to solve problems effectively and enhance system performance.</t>
  </si>
  <si>
    <t>Manages errors that could lead to moderate time loss or customer dissatisfaction, with communication extending beyond the immediate department to external contacts when necessary.</t>
  </si>
  <si>
    <t>Strong problem-solving skills to address errors with significant implications, and robust communication abilities for liaising with both internal teams and external parties.</t>
  </si>
  <si>
    <t>AA Degree in related discipline and three (3) years related experience; Or, High School and five (5) years related experience with relevant certification.</t>
  </si>
  <si>
    <t>Resolves a wide range of technical issues in computer systems and telecom networks through phone and ticketing systems, utilizing historical data for diagnostics.</t>
  </si>
  <si>
    <t>Demonstrated capability to independently resolve complex technical issues across multiple platforms, leveraging historical data for accurate problem analysis.</t>
  </si>
  <si>
    <t>Functions with limited supervision, routinely handling tasks independently and receiving general guidance for new or special assignments.</t>
  </si>
  <si>
    <t>Ability to operate autonomously on day-to-day tasks, with the aptitude to quickly assimilate new information and adapt to unique assignments under general supervision.</t>
  </si>
  <si>
    <t>Requires full job knowledge with a comprehensive understanding of both routine and complex aspects, with a practical approach to problem-solving.</t>
  </si>
  <si>
    <t>In-depth knowledge of technical systems with proven experience applying this understanding to effectively troubleshoot and solve a range of technical situations.</t>
  </si>
  <si>
    <t>Addresses errors that could lead to significant customer or material loss, frequently liaising with various departmental and external representatives on moderately important or sensitive matters.</t>
  </si>
  <si>
    <t>Skilled in error detection and mitigation that could result in significant business impacts, with a history of successful, sensitive communication across various organizational levels and with external entities.</t>
  </si>
  <si>
    <t>AA Degree in related discipline and six (6) years or more of related experience; Or, High School and eight (8) years of related experience with relevant certification</t>
  </si>
  <si>
    <t>Provides expert-level technical support and problem resolution via phone or ticketing for a variety of customer hardware, software, and network issues, including system access and telecom, while routinely updating databases.</t>
  </si>
  <si>
    <t>Proven experience in providing high-level technical support across various systems, with a track record of successfully diagnosing and solving advanced issues, coupled with meticulous record-keeping skills.</t>
  </si>
  <si>
    <t>Operates with minimal supervision and can address complex issues without pre-established procedures, often escalating to specialized support teams as needed.</t>
  </si>
  <si>
    <t>Requires the capacity to work independently and efficiently in a dynamic environment, with the ability to adapt to and devise procedures for complex situations as they arise.</t>
  </si>
  <si>
    <t>Possesses extensive and comprehensive technical knowledge, applying it to effectively troubleshoot complex scenarios and improve system processes.</t>
  </si>
  <si>
    <t>Demonstrates a deep understanding of technical principles and their application to a wide range of practical and complex technical problems, reflecting a broad scope of technical expertise.</t>
  </si>
  <si>
    <t>Holds responsibility for recognizing and alerting management to trends in problems, with a role critical enough that undetected errors could result in substantial corrective costs, and requires frequent, important, and potentially sensitive communication with internal and external contacts.</t>
  </si>
  <si>
    <t>Exhibits strong analytical skills to detect and manage difficult-to-trace errors, and excellent communication skills to handle sensitive information and engage with diverse internal and external stakeholders.</t>
  </si>
  <si>
    <t>Bachelors and five (5) years or more experience; Masters and three (3) years or more experience; PhD and 0 years related experience</t>
  </si>
  <si>
    <t>Provides high-level technical guidance during troubleshooting and repairs of complex technical equipment and software, often involving customer installation and training, and directly supervises skilled technicians and entry-level professionals.</t>
  </si>
  <si>
    <t>Must possess advanced technical expertise in diagnosing and resolving complex hardware and software issues, with the additional ability to lead customer installations and trainings, while effectively managing a team of technicians and entry-level professionals.</t>
  </si>
  <si>
    <t>Oversees the implementation of policies and procedures impacting subordinate staff and workflow, while leading the unit's daily operations with a task-focused, results-oriented approach.</t>
  </si>
  <si>
    <t>Demonstrated experience in implementing and overseeing policies and procedures, guiding daily work unit operations, and making informed decisions with a focus on efficiency and effectiveness in task management.</t>
  </si>
  <si>
    <t>Holds decision-making authority with significant impact on unit operations, where errors can cause operational delays and increased resource allocation, necessitating sound judgment and efficiency.</t>
  </si>
  <si>
    <t>Proven ability to make critical decisions that affect work unit operations, with an understanding of the implications of erroneous decisions and the strategies to mitigate potential delays and resource overruns.</t>
  </si>
  <si>
    <t>Engages in regular internal communication with team members and other leaders, and external interactions with suppliers, vendors, or customers, mainly for information exchange and basic problem-solving.</t>
  </si>
  <si>
    <t>Strong interpersonal skills for frequent internal coordination with subordinates and supervisors, and external communications with suppliers, vendors, and customers to facilitate information sharing and resolve problems efficiently.</t>
  </si>
  <si>
    <t>Technical Svcs  Mgr</t>
  </si>
  <si>
    <t>Bachelors and fourteen (14) years or more experience; Masters and twelve (12) years or more experience; PhD or JD and nine (9) years or more experience.</t>
  </si>
  <si>
    <t>Provides expert-level technical support and leadership in troubleshooting complex systems, relays critical feedback to engineering, and may manage customer installations and training, with autonomy in decision-making for multiple departments.</t>
  </si>
  <si>
    <t>Qualified candidates must offer deep technical support expertise, leadership experience in handling complex systems, the capacity to guide installations/training, and proven autonomy in managerial decisions.</t>
  </si>
  <si>
    <t>Develops and interprets policies and procedures across departments, with involvement in budget, schedule, and performance standard setting, ensuring alignment with broader company objectives.</t>
  </si>
  <si>
    <t>Applicants should demonstrate the ability to establish, interpret, and enforce departmental policies and procedures, as well as experience in budgeting, scheduling, and setting performance standards in alignment with corporate goals.</t>
  </si>
  <si>
    <t>Responsibilities include strategic task assignment and review based on organizational goals, with the understanding that decisions have a widespread impact and require careful, informed judgment.</t>
  </si>
  <si>
    <t>Ideal candidates will show a track record of strategic decision-making with a broad impact on operational processes, project adjustments, and resource management, all while upholding organizational objectives and deadlines.</t>
  </si>
  <si>
    <t>Maintains high-level liaison with internal and external stakeholders, managing project discussions, operational decisions, and contract matters, while also conducting briefings and leading technical meetings.</t>
  </si>
  <si>
    <t>Prospective employees must possess strong communication and leadership skills to effectively interact with senior internal and external parties, manage high-level meetings, and articulate technical and operational information clearly.</t>
  </si>
  <si>
    <t xml:space="preserve">VA-170822-SAIC Exhibit 4.1 Pricing and Volumes Matrix Modification 28 Pricing and Volumes Matrix </t>
  </si>
  <si>
    <r>
      <t xml:space="preserve">Exhibit 4.1 - Modification No. 28
Pricing and Volumes Matrix 
</t>
    </r>
    <r>
      <rPr>
        <sz val="14"/>
        <rFont val="Calibri"/>
        <family val="2"/>
        <scheme val="minor"/>
      </rPr>
      <t xml:space="preserve">VA-170822-SAIC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</si>
</sst>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164" formatCode="_-* #,##0.00_-;\-* #,##0.00_-;_-* &quot;-&quot;??_-;_-@_-"/>
    <numFmt numFmtId="165" formatCode="_(* #,##0_);_(* \(#,##0\);_(* &quot;-&quot;??_);_(@_)"/>
    <numFmt numFmtId="166" formatCode="0.0%"/>
    <numFmt numFmtId="167" formatCode="#,##0.0_);[Red]\(#,##0.0\)"/>
    <numFmt numFmtId="168" formatCode="&quot;$&quot;#,##0.0,_);[Red]\(&quot;$&quot;#,##0.0,\)"/>
    <numFmt numFmtId="169" formatCode="#,##0,_);[Red]\(#,##0,\)"/>
    <numFmt numFmtId="170" formatCode="0.0"/>
    <numFmt numFmtId="171" formatCode="&quot;Rp&quot;\ #,##0_);\(&quot;Rp&quot;\ #,##0\)"/>
    <numFmt numFmtId="172" formatCode="0.000_)"/>
    <numFmt numFmtId="173" formatCode="_-* #,##0_-;\-* #,##0_-;_-* &quot;-&quot;??_-;_-@_-"/>
    <numFmt numFmtId="174" formatCode="_(&quot;$&quot;* #,##0.00_);_(&quot;$&quot;* \(#,##0.00\);_(&quot;$&quot;* &quot;-&quot;_);_(@_)"/>
    <numFmt numFmtId="175" formatCode="m/d/yy;@"/>
    <numFmt numFmtId="176" formatCode="_-* #,##0.0000_-;\-* #,##0.0000_-;_-* &quot;-&quot;??_-;_-@_-"/>
    <numFmt numFmtId="177" formatCode="_-* #,##0.000_-;\-* #,##0.000_-;_-* &quot;-&quot;??_-;_-@_-"/>
    <numFmt numFmtId="178" formatCode="&quot;$&quot;#,##0.00"/>
    <numFmt numFmtId="179" formatCode="_(&quot;$&quot;* #,##0_);_(&quot;$&quot;* \(#,##0\);_(&quot;$&quot;* &quot;-&quot;??_);_(@_)"/>
    <numFmt numFmtId="180" formatCode="_([$$-409]* #,##0.00_);_([$$-409]* \(#,##0.00\);_([$$-409]* &quot;-&quot;??_);_(@_)"/>
    <numFmt numFmtId="181" formatCode="&quot;$&quot;#,##0"/>
  </numFmts>
  <fonts count="41">
    <font>
      <sz val="10"/>
      <name val="Times New Roman"/>
      <family val="1"/>
    </font>
    <font>
      <sz val="11"/>
      <color theme="1"/>
      <name val="Calibri"/>
      <family val="2"/>
      <scheme val="minor"/>
    </font>
    <font>
      <sz val="11"/>
      <color theme="1"/>
      <name val="Calibri"/>
      <family val="2"/>
      <scheme val="minor"/>
    </font>
    <font>
      <sz val="10"/>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8"/>
      <name val="Times New Roman"/>
      <family val="1"/>
    </font>
    <font>
      <b/>
      <sz val="10"/>
      <name val="Arial"/>
      <family val="2"/>
    </font>
    <font>
      <b/>
      <sz val="14"/>
      <name val="Arial"/>
      <family val="2"/>
    </font>
    <font>
      <b/>
      <sz val="12"/>
      <name val="Arial"/>
      <family val="2"/>
    </font>
    <font>
      <sz val="10"/>
      <name val="Arial"/>
      <family val="2"/>
    </font>
    <font>
      <sz val="9"/>
      <name val="Arial"/>
      <family val="2"/>
    </font>
    <font>
      <sz val="12"/>
      <name val="Arial"/>
      <family val="2"/>
    </font>
    <font>
      <b/>
      <sz val="10"/>
      <color indexed="10"/>
      <name val="Arial"/>
      <family val="2"/>
    </font>
    <font>
      <b/>
      <sz val="10"/>
      <color indexed="12"/>
      <name val="Arial"/>
      <family val="2"/>
    </font>
    <font>
      <sz val="10"/>
      <color indexed="10"/>
      <name val="Arial"/>
      <family val="2"/>
    </font>
    <font>
      <sz val="10"/>
      <name val="Times New Roman"/>
      <family val="1"/>
    </font>
    <font>
      <b/>
      <sz val="11"/>
      <color theme="0"/>
      <name val="Arial"/>
      <family val="2"/>
    </font>
    <font>
      <b/>
      <sz val="10"/>
      <color theme="0"/>
      <name val="Arial"/>
      <family val="2"/>
    </font>
    <font>
      <sz val="10"/>
      <color indexed="8"/>
      <name val="Arial"/>
      <family val="2"/>
    </font>
    <font>
      <sz val="10"/>
      <name val="Calibri"/>
      <family val="2"/>
      <scheme val="minor"/>
    </font>
    <font>
      <b/>
      <sz val="11"/>
      <name val="Calibri"/>
      <family val="2"/>
      <scheme val="minor"/>
    </font>
    <font>
      <b/>
      <sz val="14"/>
      <name val="Calibri"/>
      <family val="2"/>
      <scheme val="minor"/>
    </font>
    <font>
      <sz val="12"/>
      <name val="Calibri"/>
      <family val="2"/>
      <scheme val="minor"/>
    </font>
    <font>
      <b/>
      <sz val="12"/>
      <name val="Calibri"/>
      <family val="2"/>
      <scheme val="minor"/>
    </font>
    <font>
      <b/>
      <sz val="8"/>
      <name val="Arial"/>
      <family val="2"/>
    </font>
    <font>
      <i/>
      <sz val="10"/>
      <name val="Calibri"/>
      <family val="2"/>
      <scheme val="minor"/>
    </font>
    <font>
      <sz val="14"/>
      <name val="Calibri"/>
      <family val="2"/>
      <scheme val="minor"/>
    </font>
    <font>
      <sz val="12"/>
      <color theme="1"/>
      <name val="Calibri"/>
      <family val="2"/>
      <scheme val="minor"/>
    </font>
    <font>
      <b/>
      <sz val="10"/>
      <name val="Times New Roman"/>
      <family val="1"/>
    </font>
    <font>
      <b/>
      <vertAlign val="subscript"/>
      <sz val="10"/>
      <name val="Arial"/>
      <family val="2"/>
    </font>
    <font>
      <sz val="8"/>
      <name val="Arial"/>
      <family val="2"/>
    </font>
    <font>
      <b/>
      <sz val="10"/>
      <name val="Calibri"/>
      <family val="2"/>
      <scheme val="minor"/>
    </font>
    <font>
      <sz val="10"/>
      <color theme="1"/>
      <name val="Arial"/>
      <family val="2"/>
    </font>
    <font>
      <sz val="10"/>
      <color theme="1"/>
      <name val="Times New Roman"/>
      <family val="1"/>
    </font>
    <font>
      <b/>
      <sz val="10"/>
      <color theme="1"/>
      <name val="Arial"/>
      <family val="2"/>
    </font>
  </fonts>
  <fills count="19">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1"/>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7" tint="0.59996337778862885"/>
        <bgColor indexed="64"/>
      </patternFill>
    </fill>
    <fill>
      <patternFill patternType="solid">
        <fgColor theme="6" tint="0.59996337778862885"/>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FFFF00"/>
        <bgColor indexed="64"/>
      </patternFill>
    </fill>
    <fill>
      <patternFill patternType="solid">
        <fgColor theme="0" tint="-0.499984740745262"/>
        <bgColor indexed="64"/>
      </patternFill>
    </fill>
    <fill>
      <patternFill patternType="solid">
        <fgColor theme="1" tint="0.499984740745262"/>
        <bgColor indexed="64"/>
      </patternFill>
    </fill>
  </fills>
  <borders count="40">
    <border>
      <left/>
      <right/>
      <top/>
      <bottom/>
      <diagonal/>
    </border>
    <border>
      <left/>
      <right style="double">
        <color auto="1"/>
      </right>
      <top/>
      <bottom style="thin">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style="medium">
        <color auto="1"/>
      </left>
      <right/>
      <top/>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right style="medium">
        <color auto="1"/>
      </right>
      <top/>
      <bottom/>
      <diagonal/>
    </border>
    <border>
      <left/>
      <right/>
      <top style="thin">
        <color auto="1"/>
      </top>
      <bottom/>
      <diagonal/>
    </border>
    <border>
      <left/>
      <right/>
      <top/>
      <bottom style="medium">
        <color auto="1"/>
      </bottom>
      <diagonal/>
    </border>
    <border>
      <left/>
      <right/>
      <top style="thin">
        <color auto="1"/>
      </top>
      <bottom style="thin">
        <color auto="1"/>
      </bottom>
      <diagonal/>
    </border>
    <border>
      <left/>
      <right/>
      <top/>
      <bottom style="thin">
        <color auto="1"/>
      </bottom>
      <diagonal/>
    </border>
    <border>
      <left/>
      <right style="thin">
        <color auto="1"/>
      </right>
      <top style="medium">
        <color auto="1"/>
      </top>
      <bottom style="medium">
        <color auto="1"/>
      </bottom>
      <diagonal/>
    </border>
    <border>
      <left/>
      <right style="medium">
        <color auto="1"/>
      </right>
      <top/>
      <bottom style="medium">
        <color auto="1"/>
      </bottom>
      <diagonal/>
    </border>
    <border>
      <left/>
      <right style="medium">
        <color auto="1"/>
      </right>
      <top style="medium">
        <color auto="1"/>
      </top>
      <bottom/>
      <diagonal/>
    </border>
    <border>
      <left style="thin">
        <color auto="1"/>
      </left>
      <right style="thin">
        <color auto="1"/>
      </right>
      <top style="medium">
        <color auto="1"/>
      </top>
      <bottom style="thin">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style="medium">
        <color auto="1"/>
      </top>
      <bottom/>
      <diagonal/>
    </border>
  </borders>
  <cellStyleXfs count="33">
    <xf numFmtId="0" fontId="0" fillId="0" borderId="0"/>
    <xf numFmtId="168" fontId="4" fillId="0" borderId="0" applyFont="0" applyFill="0" applyBorder="0" applyAlignment="0" applyProtection="0">
      <protection locked="0"/>
    </xf>
    <xf numFmtId="0" fontId="21" fillId="0" borderId="0"/>
    <xf numFmtId="169" fontId="4" fillId="0" borderId="0" applyFont="0" applyFill="0" applyBorder="0" applyAlignment="0" applyProtection="0">
      <protection locked="0"/>
    </xf>
    <xf numFmtId="38" fontId="5" fillId="0" borderId="0" applyNumberFormat="0" applyFill="0" applyBorder="0" applyAlignment="0" applyProtection="0">
      <protection locked="0"/>
    </xf>
    <xf numFmtId="38" fontId="6" fillId="0" borderId="0" applyNumberFormat="0" applyFill="0" applyBorder="0" applyAlignment="0" applyProtection="0">
      <protection locked="0"/>
    </xf>
    <xf numFmtId="38" fontId="7" fillId="0" borderId="0" applyNumberFormat="0" applyFill="0" applyBorder="0" applyAlignment="0" applyProtection="0">
      <protection locked="0"/>
    </xf>
    <xf numFmtId="173" fontId="3" fillId="0" borderId="0" applyFont="0" applyFill="0" applyBorder="0" applyAlignment="0" applyProtection="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72" fontId="8" fillId="0" borderId="0"/>
    <xf numFmtId="167" fontId="4" fillId="0" borderId="0" applyFont="0" applyFill="0" applyBorder="0" applyAlignment="0" applyProtection="0">
      <protection locked="0"/>
    </xf>
    <xf numFmtId="40" fontId="4" fillId="0" borderId="0" applyFont="0" applyFill="0" applyBorder="0" applyAlignment="0" applyProtection="0">
      <protection locked="0"/>
    </xf>
    <xf numFmtId="6" fontId="3" fillId="0" borderId="0" applyFont="0" applyFill="0" applyBorder="0" applyAlignment="0" applyProtection="0"/>
    <xf numFmtId="6" fontId="4" fillId="0" borderId="0" applyFont="0" applyFill="0" applyBorder="0" applyAlignment="0" applyProtection="0">
      <protection locked="0"/>
    </xf>
    <xf numFmtId="8" fontId="4" fillId="0" borderId="0" applyFont="0" applyFill="0" applyBorder="0" applyAlignment="0" applyProtection="0">
      <protection locked="0"/>
    </xf>
    <xf numFmtId="171" fontId="4" fillId="0" borderId="0"/>
    <xf numFmtId="170" fontId="9" fillId="0" borderId="1" applyNumberFormat="0" applyBorder="0" applyAlignment="0" applyProtection="0">
      <alignment horizontal="center" vertical="center"/>
    </xf>
    <xf numFmtId="9" fontId="3" fillId="0" borderId="0" applyFont="0" applyFill="0" applyBorder="0" applyAlignment="0" applyProtection="0"/>
    <xf numFmtId="166" fontId="4" fillId="0" borderId="0" applyFont="0" applyFill="0" applyBorder="0" applyAlignment="0" applyProtection="0">
      <protection locked="0"/>
    </xf>
    <xf numFmtId="10" fontId="4" fillId="0" borderId="0" applyFont="0" applyFill="0" applyBorder="0" applyAlignment="0" applyProtection="0">
      <protection locked="0"/>
    </xf>
    <xf numFmtId="10" fontId="10" fillId="2" borderId="0"/>
    <xf numFmtId="0" fontId="4" fillId="0" borderId="0"/>
    <xf numFmtId="0" fontId="2" fillId="0" borderId="0"/>
    <xf numFmtId="0" fontId="4" fillId="0" borderId="0"/>
    <xf numFmtId="0" fontId="4" fillId="0" borderId="0"/>
    <xf numFmtId="0" fontId="33" fillId="0" borderId="0"/>
    <xf numFmtId="0" fontId="1" fillId="0" borderId="0"/>
  </cellStyleXfs>
  <cellXfs count="410">
    <xf numFmtId="0" fontId="0" fillId="0" borderId="0" xfId="0"/>
    <xf numFmtId="0" fontId="3" fillId="0" borderId="0" xfId="2" applyFont="1"/>
    <xf numFmtId="0" fontId="13" fillId="0" borderId="0" xfId="2" applyFont="1"/>
    <xf numFmtId="0" fontId="14" fillId="0" borderId="0" xfId="2" applyFont="1"/>
    <xf numFmtId="0" fontId="12" fillId="0" borderId="2" xfId="2" applyFont="1" applyBorder="1" applyAlignment="1">
      <alignment horizontal="center" wrapText="1"/>
    </xf>
    <xf numFmtId="0" fontId="15" fillId="0" borderId="0" xfId="2" applyFont="1"/>
    <xf numFmtId="1" fontId="15" fillId="0" borderId="0" xfId="2" applyNumberFormat="1" applyFont="1"/>
    <xf numFmtId="0" fontId="12" fillId="0" borderId="13" xfId="2" applyFont="1" applyBorder="1" applyAlignment="1">
      <alignment horizontal="center" wrapText="1"/>
    </xf>
    <xf numFmtId="0" fontId="12" fillId="0" borderId="14" xfId="2" applyFont="1" applyBorder="1" applyAlignment="1">
      <alignment horizontal="center" wrapText="1"/>
    </xf>
    <xf numFmtId="0" fontId="18" fillId="0" borderId="0" xfId="2" applyFont="1"/>
    <xf numFmtId="0" fontId="12" fillId="0" borderId="22" xfId="2" applyFont="1" applyBorder="1" applyAlignment="1">
      <alignment horizontal="center" wrapText="1"/>
    </xf>
    <xf numFmtId="1" fontId="12" fillId="0" borderId="26" xfId="2" applyNumberFormat="1" applyFont="1" applyBorder="1"/>
    <xf numFmtId="0" fontId="12" fillId="3" borderId="13" xfId="2" applyFont="1" applyFill="1" applyBorder="1" applyAlignment="1">
      <alignment horizontal="center" wrapText="1"/>
    </xf>
    <xf numFmtId="1" fontId="3" fillId="0" borderId="4" xfId="2" applyNumberFormat="1" applyFont="1" applyBorder="1"/>
    <xf numFmtId="0" fontId="16" fillId="0" borderId="0" xfId="2" applyFont="1" applyAlignment="1">
      <alignment horizontal="center"/>
    </xf>
    <xf numFmtId="9" fontId="3" fillId="6" borderId="3" xfId="23" applyFont="1" applyFill="1" applyBorder="1" applyAlignment="1">
      <alignment horizontal="center"/>
    </xf>
    <xf numFmtId="174" fontId="3" fillId="6" borderId="4" xfId="18" applyNumberFormat="1" applyFont="1" applyFill="1" applyBorder="1"/>
    <xf numFmtId="0" fontId="24" fillId="0" borderId="4" xfId="2" applyFont="1" applyBorder="1" applyAlignment="1">
      <alignment horizontal="left"/>
    </xf>
    <xf numFmtId="42" fontId="3" fillId="0" borderId="0" xfId="2" applyNumberFormat="1" applyFont="1"/>
    <xf numFmtId="0" fontId="3" fillId="0" borderId="0" xfId="2" quotePrefix="1" applyFont="1"/>
    <xf numFmtId="1" fontId="3" fillId="0" borderId="0" xfId="2" applyNumberFormat="1" applyFont="1"/>
    <xf numFmtId="0" fontId="3" fillId="0" borderId="0" xfId="27" applyFont="1"/>
    <xf numFmtId="0" fontId="12" fillId="0" borderId="0" xfId="27" applyFont="1" applyAlignment="1">
      <alignment horizontal="center"/>
    </xf>
    <xf numFmtId="1" fontId="3" fillId="0" borderId="12" xfId="2" applyNumberFormat="1" applyFont="1" applyBorder="1"/>
    <xf numFmtId="1" fontId="3" fillId="0" borderId="19" xfId="2" applyNumberFormat="1" applyFont="1" applyBorder="1"/>
    <xf numFmtId="1" fontId="3" fillId="0" borderId="23" xfId="2" applyNumberFormat="1" applyFont="1" applyBorder="1"/>
    <xf numFmtId="1" fontId="3" fillId="0" borderId="11" xfId="2" applyNumberFormat="1" applyFont="1" applyBorder="1"/>
    <xf numFmtId="1" fontId="3" fillId="0" borderId="6" xfId="2" applyNumberFormat="1" applyFont="1" applyBorder="1"/>
    <xf numFmtId="1" fontId="3" fillId="0" borderId="17" xfId="2" applyNumberFormat="1" applyFont="1" applyBorder="1"/>
    <xf numFmtId="1" fontId="3" fillId="0" borderId="21" xfId="2" applyNumberFormat="1" applyFont="1" applyBorder="1"/>
    <xf numFmtId="42" fontId="3" fillId="0" borderId="21" xfId="18" applyNumberFormat="1" applyFont="1" applyFill="1" applyBorder="1"/>
    <xf numFmtId="42" fontId="3" fillId="0" borderId="27" xfId="18" applyNumberFormat="1" applyFont="1" applyFill="1" applyBorder="1"/>
    <xf numFmtId="1" fontId="3" fillId="6" borderId="15" xfId="2" applyNumberFormat="1" applyFont="1" applyFill="1" applyBorder="1"/>
    <xf numFmtId="1" fontId="3" fillId="6" borderId="4" xfId="2" applyNumberFormat="1" applyFont="1" applyFill="1" applyBorder="1"/>
    <xf numFmtId="175" fontId="3" fillId="6" borderId="4" xfId="2" applyNumberFormat="1" applyFont="1" applyFill="1" applyBorder="1" applyAlignment="1">
      <alignment horizontal="center"/>
    </xf>
    <xf numFmtId="42" fontId="3" fillId="3" borderId="4" xfId="18" applyNumberFormat="1" applyFont="1" applyFill="1" applyBorder="1"/>
    <xf numFmtId="1" fontId="3" fillId="0" borderId="0" xfId="2" applyNumberFormat="1" applyFont="1" applyAlignment="1">
      <alignment horizontal="center"/>
    </xf>
    <xf numFmtId="0" fontId="25" fillId="0" borderId="0" xfId="0" applyFont="1"/>
    <xf numFmtId="0" fontId="25" fillId="0" borderId="11" xfId="0" applyFont="1" applyBorder="1"/>
    <xf numFmtId="0" fontId="25" fillId="0" borderId="24" xfId="0" applyFont="1" applyBorder="1"/>
    <xf numFmtId="0" fontId="26" fillId="0" borderId="21" xfId="0" applyFont="1" applyBorder="1"/>
    <xf numFmtId="0" fontId="26" fillId="0" borderId="21" xfId="0" applyFont="1" applyBorder="1" applyAlignment="1">
      <alignment horizontal="right"/>
    </xf>
    <xf numFmtId="0" fontId="26" fillId="0" borderId="0" xfId="0" applyFont="1"/>
    <xf numFmtId="0" fontId="26" fillId="0" borderId="17" xfId="0" applyFont="1" applyBorder="1"/>
    <xf numFmtId="0" fontId="25" fillId="0" borderId="6" xfId="0" applyFont="1" applyBorder="1"/>
    <xf numFmtId="0" fontId="25" fillId="0" borderId="17" xfId="0" applyFont="1" applyBorder="1"/>
    <xf numFmtId="0" fontId="25" fillId="0" borderId="12" xfId="0" applyFont="1" applyBorder="1"/>
    <xf numFmtId="0" fontId="25" fillId="0" borderId="19" xfId="0" applyFont="1" applyBorder="1"/>
    <xf numFmtId="0" fontId="25" fillId="0" borderId="23" xfId="0" applyFont="1" applyBorder="1"/>
    <xf numFmtId="3" fontId="3" fillId="0" borderId="4" xfId="27" applyNumberFormat="1" applyFont="1" applyBorder="1" applyAlignment="1">
      <alignment horizontal="left" indent="1"/>
    </xf>
    <xf numFmtId="0" fontId="18" fillId="0" borderId="0" xfId="27" applyFont="1"/>
    <xf numFmtId="1" fontId="3" fillId="0" borderId="0" xfId="27" applyNumberFormat="1" applyFont="1"/>
    <xf numFmtId="0" fontId="12" fillId="0" borderId="0" xfId="27" applyFont="1" applyAlignment="1">
      <alignment horizontal="left"/>
    </xf>
    <xf numFmtId="0" fontId="12" fillId="0" borderId="0" xfId="27" applyFont="1"/>
    <xf numFmtId="3" fontId="3" fillId="0" borderId="0" xfId="27" applyNumberFormat="1" applyFont="1" applyAlignment="1">
      <alignment horizontal="left" indent="2"/>
    </xf>
    <xf numFmtId="173" fontId="3" fillId="0" borderId="0" xfId="7" applyFont="1" applyFill="1" applyBorder="1" applyAlignment="1">
      <alignment horizontal="right"/>
    </xf>
    <xf numFmtId="0" fontId="13" fillId="0" borderId="0" xfId="27" applyFont="1"/>
    <xf numFmtId="0" fontId="14" fillId="0" borderId="0" xfId="27" applyFont="1" applyAlignment="1">
      <alignment horizontal="center"/>
    </xf>
    <xf numFmtId="42" fontId="3" fillId="0" borderId="0" xfId="27" applyNumberFormat="1" applyFont="1"/>
    <xf numFmtId="173" fontId="3" fillId="0" borderId="4" xfId="7" applyFont="1" applyBorder="1"/>
    <xf numFmtId="0" fontId="12" fillId="0" borderId="14" xfId="27" applyFont="1" applyBorder="1" applyAlignment="1">
      <alignment horizontal="center" vertical="center" wrapText="1"/>
    </xf>
    <xf numFmtId="0" fontId="12" fillId="0" borderId="13" xfId="27" applyFont="1" applyBorder="1" applyAlignment="1">
      <alignment horizontal="center" vertical="center" wrapText="1"/>
    </xf>
    <xf numFmtId="0" fontId="12" fillId="7" borderId="13" xfId="27" applyFont="1" applyFill="1" applyBorder="1" applyAlignment="1">
      <alignment horizontal="center" vertical="center" wrapText="1"/>
    </xf>
    <xf numFmtId="0" fontId="12" fillId="0" borderId="0" xfId="27" applyFont="1" applyAlignment="1">
      <alignment horizontal="center" wrapText="1"/>
    </xf>
    <xf numFmtId="42" fontId="12" fillId="0" borderId="4" xfId="18" applyNumberFormat="1" applyFont="1" applyFill="1" applyBorder="1"/>
    <xf numFmtId="42" fontId="12" fillId="0" borderId="8" xfId="18" applyNumberFormat="1" applyFont="1" applyFill="1" applyBorder="1"/>
    <xf numFmtId="1" fontId="3" fillId="0" borderId="13" xfId="2" applyNumberFormat="1" applyFont="1" applyBorder="1"/>
    <xf numFmtId="1" fontId="12" fillId="0" borderId="0" xfId="2" applyNumberFormat="1" applyFont="1"/>
    <xf numFmtId="0" fontId="3" fillId="7" borderId="5" xfId="27" applyFont="1" applyFill="1" applyBorder="1"/>
    <xf numFmtId="0" fontId="3" fillId="7" borderId="11" xfId="27" applyFont="1" applyFill="1" applyBorder="1"/>
    <xf numFmtId="0" fontId="3" fillId="7" borderId="0" xfId="27" applyFont="1" applyFill="1"/>
    <xf numFmtId="0" fontId="3" fillId="0" borderId="4" xfId="27" applyFont="1" applyBorder="1" applyAlignment="1">
      <alignment horizontal="center"/>
    </xf>
    <xf numFmtId="0" fontId="16" fillId="0" borderId="0" xfId="2" quotePrefix="1" applyFont="1" applyAlignment="1">
      <alignment horizontal="center"/>
    </xf>
    <xf numFmtId="0" fontId="31" fillId="0" borderId="0" xfId="0" applyFont="1"/>
    <xf numFmtId="0" fontId="14" fillId="0" borderId="0" xfId="27" applyFont="1"/>
    <xf numFmtId="9" fontId="3" fillId="6" borderId="4" xfId="23" applyFont="1" applyFill="1" applyBorder="1" applyAlignment="1">
      <alignment horizontal="center"/>
    </xf>
    <xf numFmtId="173" fontId="3" fillId="0" borderId="4" xfId="7" applyFont="1" applyFill="1" applyBorder="1"/>
    <xf numFmtId="0" fontId="14" fillId="0" borderId="0" xfId="2" applyFont="1" applyAlignment="1">
      <alignment horizontal="center"/>
    </xf>
    <xf numFmtId="0" fontId="12" fillId="0" borderId="4" xfId="2" applyFont="1" applyBorder="1" applyAlignment="1">
      <alignment horizontal="center" wrapText="1"/>
    </xf>
    <xf numFmtId="0" fontId="12" fillId="4" borderId="4" xfId="2" applyFont="1" applyFill="1" applyBorder="1" applyAlignment="1">
      <alignment horizontal="center" vertical="center" wrapText="1"/>
    </xf>
    <xf numFmtId="3" fontId="3" fillId="9" borderId="4" xfId="2" applyNumberFormat="1" applyFont="1" applyFill="1" applyBorder="1" applyAlignment="1">
      <alignment horizontal="left"/>
    </xf>
    <xf numFmtId="3" fontId="3" fillId="10" borderId="4" xfId="2" applyNumberFormat="1" applyFont="1" applyFill="1" applyBorder="1" applyAlignment="1">
      <alignment horizontal="left"/>
    </xf>
    <xf numFmtId="3" fontId="3" fillId="11" borderId="4" xfId="2" applyNumberFormat="1" applyFont="1" applyFill="1" applyBorder="1" applyAlignment="1">
      <alignment horizontal="left"/>
    </xf>
    <xf numFmtId="0" fontId="12" fillId="0" borderId="4" xfId="2" applyFont="1" applyBorder="1" applyAlignment="1">
      <alignment horizontal="center" vertical="center" wrapText="1"/>
    </xf>
    <xf numFmtId="0" fontId="23" fillId="7" borderId="4" xfId="2" applyFont="1" applyFill="1" applyBorder="1"/>
    <xf numFmtId="42" fontId="3" fillId="0" borderId="33" xfId="18" applyNumberFormat="1" applyFont="1" applyFill="1" applyBorder="1"/>
    <xf numFmtId="0" fontId="12" fillId="0" borderId="4" xfId="2" applyFont="1" applyBorder="1"/>
    <xf numFmtId="0" fontId="12" fillId="0" borderId="4" xfId="2" quotePrefix="1" applyFont="1" applyBorder="1" applyAlignment="1">
      <alignment horizontal="center" wrapText="1"/>
    </xf>
    <xf numFmtId="165" fontId="23" fillId="7" borderId="4" xfId="7" applyNumberFormat="1" applyFont="1" applyFill="1" applyBorder="1"/>
    <xf numFmtId="0" fontId="0" fillId="0" borderId="18" xfId="0" applyBorder="1"/>
    <xf numFmtId="0" fontId="12" fillId="0" borderId="4" xfId="27" applyFont="1" applyBorder="1" applyAlignment="1">
      <alignment horizontal="center" wrapText="1"/>
    </xf>
    <xf numFmtId="0" fontId="12" fillId="4" borderId="4" xfId="27" applyFont="1" applyFill="1" applyBorder="1" applyAlignment="1">
      <alignment horizontal="center" wrapText="1"/>
    </xf>
    <xf numFmtId="0" fontId="12" fillId="5" borderId="34" xfId="27" applyFont="1" applyFill="1" applyBorder="1"/>
    <xf numFmtId="0" fontId="12" fillId="5" borderId="18" xfId="27" applyFont="1" applyFill="1" applyBorder="1"/>
    <xf numFmtId="0" fontId="3" fillId="5" borderId="18" xfId="27" applyFont="1" applyFill="1" applyBorder="1"/>
    <xf numFmtId="0" fontId="3" fillId="5" borderId="35" xfId="27" applyFont="1" applyFill="1" applyBorder="1"/>
    <xf numFmtId="0" fontId="3" fillId="0" borderId="36" xfId="27" applyFont="1" applyBorder="1"/>
    <xf numFmtId="0" fontId="3" fillId="0" borderId="37" xfId="27" applyFont="1" applyBorder="1"/>
    <xf numFmtId="173" fontId="3" fillId="0" borderId="37" xfId="7" applyFont="1" applyFill="1" applyBorder="1" applyAlignment="1">
      <alignment horizontal="right"/>
    </xf>
    <xf numFmtId="0" fontId="12" fillId="0" borderId="9" xfId="27" applyFont="1" applyBorder="1"/>
    <xf numFmtId="0" fontId="12" fillId="0" borderId="20" xfId="27" applyFont="1" applyBorder="1"/>
    <xf numFmtId="3" fontId="12" fillId="0" borderId="7" xfId="27" applyNumberFormat="1" applyFont="1" applyBorder="1" applyAlignment="1">
      <alignment horizontal="left" indent="2"/>
    </xf>
    <xf numFmtId="0" fontId="16" fillId="0" borderId="0" xfId="27" applyFont="1" applyAlignment="1">
      <alignment horizontal="center"/>
    </xf>
    <xf numFmtId="0" fontId="16" fillId="0" borderId="0" xfId="27" quotePrefix="1" applyFont="1" applyAlignment="1">
      <alignment horizontal="center"/>
    </xf>
    <xf numFmtId="0" fontId="12" fillId="0" borderId="4" xfId="27" quotePrefix="1" applyFont="1" applyBorder="1" applyAlignment="1">
      <alignment horizontal="center" wrapText="1"/>
    </xf>
    <xf numFmtId="0" fontId="23" fillId="7" borderId="4" xfId="27" applyFont="1" applyFill="1" applyBorder="1"/>
    <xf numFmtId="3" fontId="3" fillId="9" borderId="4" xfId="27" applyNumberFormat="1" applyFont="1" applyFill="1" applyBorder="1" applyAlignment="1">
      <alignment horizontal="left"/>
    </xf>
    <xf numFmtId="3" fontId="3" fillId="10" borderId="4" xfId="27" applyNumberFormat="1" applyFont="1" applyFill="1" applyBorder="1" applyAlignment="1">
      <alignment horizontal="left"/>
    </xf>
    <xf numFmtId="3" fontId="3" fillId="11" borderId="4" xfId="27" applyNumberFormat="1" applyFont="1" applyFill="1" applyBorder="1" applyAlignment="1">
      <alignment horizontal="left"/>
    </xf>
    <xf numFmtId="0" fontId="30" fillId="6" borderId="4" xfId="27" applyFont="1" applyFill="1" applyBorder="1"/>
    <xf numFmtId="0" fontId="3" fillId="0" borderId="25" xfId="27" applyFont="1" applyBorder="1" applyAlignment="1">
      <alignment vertical="top" wrapText="1"/>
    </xf>
    <xf numFmtId="0" fontId="3" fillId="0" borderId="4" xfId="27" applyFont="1" applyBorder="1" applyAlignment="1">
      <alignment vertical="top" wrapText="1"/>
    </xf>
    <xf numFmtId="0" fontId="3" fillId="0" borderId="30" xfId="27" applyFont="1" applyBorder="1" applyAlignment="1">
      <alignment vertical="top" wrapText="1"/>
    </xf>
    <xf numFmtId="174" fontId="0" fillId="0" borderId="0" xfId="0" applyNumberFormat="1"/>
    <xf numFmtId="10" fontId="3" fillId="6" borderId="4" xfId="23" applyNumberFormat="1" applyFont="1" applyFill="1" applyBorder="1"/>
    <xf numFmtId="0" fontId="18" fillId="12" borderId="0" xfId="27" applyFont="1" applyFill="1"/>
    <xf numFmtId="1" fontId="3" fillId="0" borderId="20" xfId="2" applyNumberFormat="1" applyFont="1" applyBorder="1"/>
    <xf numFmtId="0" fontId="3" fillId="6" borderId="25" xfId="27" applyFont="1" applyFill="1" applyBorder="1" applyAlignment="1">
      <alignment vertical="top" wrapText="1"/>
    </xf>
    <xf numFmtId="0" fontId="3" fillId="6" borderId="4" xfId="27" applyFont="1" applyFill="1" applyBorder="1" applyAlignment="1">
      <alignment vertical="top" wrapText="1"/>
    </xf>
    <xf numFmtId="0" fontId="3" fillId="6" borderId="30" xfId="27" applyFont="1" applyFill="1" applyBorder="1" applyAlignment="1">
      <alignment vertical="top" wrapText="1"/>
    </xf>
    <xf numFmtId="0" fontId="0" fillId="0" borderId="0" xfId="0" applyAlignment="1">
      <alignment horizontal="center"/>
    </xf>
    <xf numFmtId="3" fontId="3" fillId="9" borderId="4" xfId="2" applyNumberFormat="1" applyFont="1" applyFill="1" applyBorder="1" applyAlignment="1">
      <alignment horizontal="center"/>
    </xf>
    <xf numFmtId="0" fontId="3" fillId="6" borderId="4" xfId="7" applyNumberFormat="1" applyFont="1" applyFill="1" applyBorder="1" applyAlignment="1">
      <alignment horizontal="center"/>
    </xf>
    <xf numFmtId="174" fontId="3" fillId="6" borderId="4" xfId="18" applyNumberFormat="1" applyFont="1" applyFill="1" applyBorder="1" applyAlignment="1">
      <alignment horizontal="center"/>
    </xf>
    <xf numFmtId="3" fontId="3" fillId="13" borderId="4" xfId="2" applyNumberFormat="1" applyFont="1" applyFill="1" applyBorder="1" applyAlignment="1">
      <alignment horizontal="center"/>
    </xf>
    <xf numFmtId="0" fontId="0" fillId="12" borderId="0" xfId="0" applyFill="1"/>
    <xf numFmtId="0" fontId="12" fillId="7" borderId="37" xfId="2" applyFont="1" applyFill="1" applyBorder="1" applyAlignment="1">
      <alignment horizontal="center" wrapText="1"/>
    </xf>
    <xf numFmtId="0" fontId="12" fillId="7" borderId="38" xfId="2" applyFont="1" applyFill="1" applyBorder="1" applyAlignment="1">
      <alignment horizontal="center" wrapText="1"/>
    </xf>
    <xf numFmtId="1" fontId="15" fillId="0" borderId="0" xfId="2" applyNumberFormat="1" applyFont="1" applyAlignment="1">
      <alignment horizontal="center"/>
    </xf>
    <xf numFmtId="1" fontId="3" fillId="6" borderId="7" xfId="2" applyNumberFormat="1" applyFont="1" applyFill="1" applyBorder="1"/>
    <xf numFmtId="1" fontId="3" fillId="0" borderId="4" xfId="2" applyNumberFormat="1" applyFont="1" applyBorder="1" applyAlignment="1">
      <alignment horizontal="center"/>
    </xf>
    <xf numFmtId="1" fontId="3" fillId="0" borderId="9" xfId="2" applyNumberFormat="1" applyFont="1" applyBorder="1" applyAlignment="1">
      <alignment horizontal="center"/>
    </xf>
    <xf numFmtId="1" fontId="3" fillId="7" borderId="3" xfId="2" applyNumberFormat="1" applyFont="1" applyFill="1" applyBorder="1" applyAlignment="1">
      <alignment horizontal="center"/>
    </xf>
    <xf numFmtId="1" fontId="15" fillId="0" borderId="0" xfId="2" applyNumberFormat="1" applyFont="1" applyAlignment="1">
      <alignment vertical="center"/>
    </xf>
    <xf numFmtId="1" fontId="3" fillId="0" borderId="4" xfId="2" applyNumberFormat="1" applyFont="1" applyBorder="1" applyAlignment="1">
      <alignment horizontal="center" vertical="center"/>
    </xf>
    <xf numFmtId="0" fontId="12" fillId="0" borderId="7" xfId="2" applyFont="1" applyBorder="1" applyAlignment="1">
      <alignment horizontal="center" vertical="center" wrapText="1"/>
    </xf>
    <xf numFmtId="1" fontId="15" fillId="12" borderId="0" xfId="2" applyNumberFormat="1" applyFont="1" applyFill="1"/>
    <xf numFmtId="1" fontId="3" fillId="12" borderId="0" xfId="2" applyNumberFormat="1" applyFont="1" applyFill="1"/>
    <xf numFmtId="1" fontId="17" fillId="12" borderId="0" xfId="2" applyNumberFormat="1" applyFont="1" applyFill="1"/>
    <xf numFmtId="1" fontId="18" fillId="12" borderId="0" xfId="2" applyNumberFormat="1" applyFont="1" applyFill="1"/>
    <xf numFmtId="0" fontId="3" fillId="12" borderId="0" xfId="27" applyFont="1" applyFill="1"/>
    <xf numFmtId="0" fontId="4" fillId="12" borderId="0" xfId="0" applyFont="1" applyFill="1"/>
    <xf numFmtId="1" fontId="3" fillId="14" borderId="7" xfId="2" applyNumberFormat="1" applyFont="1" applyFill="1" applyBorder="1"/>
    <xf numFmtId="175" fontId="3" fillId="14" borderId="4" xfId="2" applyNumberFormat="1" applyFont="1" applyFill="1" applyBorder="1" applyAlignment="1">
      <alignment horizontal="center"/>
    </xf>
    <xf numFmtId="0" fontId="3" fillId="14" borderId="4" xfId="7" applyNumberFormat="1" applyFont="1" applyFill="1" applyBorder="1" applyAlignment="1">
      <alignment horizontal="center"/>
    </xf>
    <xf numFmtId="174" fontId="3" fillId="14" borderId="4" xfId="18" applyNumberFormat="1" applyFont="1" applyFill="1" applyBorder="1" applyAlignment="1">
      <alignment horizontal="center"/>
    </xf>
    <xf numFmtId="3" fontId="3" fillId="5" borderId="4" xfId="2" applyNumberFormat="1" applyFont="1" applyFill="1" applyBorder="1" applyAlignment="1">
      <alignment horizontal="left"/>
    </xf>
    <xf numFmtId="175" fontId="3" fillId="5" borderId="4" xfId="2" applyNumberFormat="1" applyFont="1" applyFill="1" applyBorder="1" applyAlignment="1">
      <alignment horizontal="center"/>
    </xf>
    <xf numFmtId="0" fontId="3" fillId="5" borderId="4" xfId="7" applyNumberFormat="1" applyFont="1" applyFill="1" applyBorder="1" applyAlignment="1">
      <alignment horizontal="center"/>
    </xf>
    <xf numFmtId="174" fontId="3" fillId="5" borderId="4" xfId="18" applyNumberFormat="1" applyFont="1" applyFill="1" applyBorder="1" applyAlignment="1">
      <alignment horizontal="center"/>
    </xf>
    <xf numFmtId="1" fontId="3" fillId="6" borderId="7" xfId="2" applyNumberFormat="1" applyFont="1" applyFill="1" applyBorder="1" applyAlignment="1">
      <alignment horizontal="center"/>
    </xf>
    <xf numFmtId="164" fontId="3" fillId="6" borderId="3" xfId="7" quotePrefix="1" applyNumberFormat="1" applyFont="1" applyFill="1" applyBorder="1" applyAlignment="1">
      <alignment horizontal="center"/>
    </xf>
    <xf numFmtId="3" fontId="3" fillId="9" borderId="4" xfId="2" applyNumberFormat="1" applyFont="1" applyFill="1" applyBorder="1" applyAlignment="1">
      <alignment horizontal="left" wrapText="1"/>
    </xf>
    <xf numFmtId="3" fontId="3" fillId="10" borderId="4" xfId="2" applyNumberFormat="1" applyFont="1" applyFill="1" applyBorder="1" applyAlignment="1">
      <alignment horizontal="left" wrapText="1"/>
    </xf>
    <xf numFmtId="9" fontId="3" fillId="15" borderId="4" xfId="23" applyFont="1" applyFill="1" applyBorder="1" applyAlignment="1">
      <alignment horizontal="center"/>
    </xf>
    <xf numFmtId="178" fontId="3" fillId="9" borderId="4" xfId="18" applyNumberFormat="1" applyFont="1" applyFill="1" applyBorder="1"/>
    <xf numFmtId="178" fontId="3" fillId="13" borderId="4" xfId="18" applyNumberFormat="1" applyFont="1" applyFill="1" applyBorder="1"/>
    <xf numFmtId="178" fontId="3" fillId="6" borderId="4" xfId="18" applyNumberFormat="1" applyFont="1" applyFill="1" applyBorder="1"/>
    <xf numFmtId="0" fontId="18" fillId="0" borderId="0" xfId="27" applyFont="1" applyAlignment="1">
      <alignment wrapText="1"/>
    </xf>
    <xf numFmtId="42" fontId="3" fillId="7" borderId="21" xfId="18" applyNumberFormat="1" applyFont="1" applyFill="1" applyBorder="1" applyAlignment="1">
      <alignment horizontal="center"/>
    </xf>
    <xf numFmtId="44" fontId="3" fillId="6" borderId="7" xfId="18" applyNumberFormat="1" applyFont="1" applyFill="1" applyBorder="1" applyAlignment="1">
      <alignment horizontal="center"/>
    </xf>
    <xf numFmtId="44" fontId="3" fillId="6" borderId="7" xfId="2" applyNumberFormat="1" applyFont="1" applyFill="1" applyBorder="1" applyAlignment="1">
      <alignment horizontal="center"/>
    </xf>
    <xf numFmtId="175" fontId="3" fillId="0" borderId="7" xfId="2" applyNumberFormat="1" applyFont="1" applyBorder="1" applyAlignment="1">
      <alignment horizontal="center"/>
    </xf>
    <xf numFmtId="0" fontId="20" fillId="0" borderId="0" xfId="27" applyFont="1" applyAlignment="1">
      <alignment wrapText="1"/>
    </xf>
    <xf numFmtId="0" fontId="3" fillId="6" borderId="4" xfId="27" applyFont="1" applyFill="1" applyBorder="1" applyAlignment="1">
      <alignment wrapText="1"/>
    </xf>
    <xf numFmtId="2" fontId="3" fillId="0" borderId="0" xfId="2" applyNumberFormat="1" applyFont="1" applyAlignment="1">
      <alignment wrapText="1"/>
    </xf>
    <xf numFmtId="2" fontId="3" fillId="0" borderId="21" xfId="2" applyNumberFormat="1" applyFont="1" applyBorder="1" applyAlignment="1">
      <alignment wrapText="1"/>
    </xf>
    <xf numFmtId="2" fontId="3" fillId="6" borderId="4" xfId="2" applyNumberFormat="1" applyFont="1" applyFill="1" applyBorder="1" applyAlignment="1">
      <alignment horizontal="center" wrapText="1"/>
    </xf>
    <xf numFmtId="2" fontId="3" fillId="0" borderId="19" xfId="2" applyNumberFormat="1" applyFont="1" applyBorder="1" applyAlignment="1">
      <alignment wrapText="1"/>
    </xf>
    <xf numFmtId="2" fontId="15" fillId="0" borderId="0" xfId="2" applyNumberFormat="1" applyFont="1" applyAlignment="1">
      <alignment wrapText="1"/>
    </xf>
    <xf numFmtId="175" fontId="3" fillId="0" borderId="0" xfId="2" applyNumberFormat="1" applyFont="1" applyAlignment="1">
      <alignment horizontal="center"/>
    </xf>
    <xf numFmtId="42" fontId="3" fillId="7" borderId="4" xfId="18" applyNumberFormat="1" applyFont="1" applyFill="1" applyBorder="1"/>
    <xf numFmtId="44" fontId="12" fillId="0" borderId="4" xfId="18" applyNumberFormat="1" applyFont="1" applyFill="1" applyBorder="1"/>
    <xf numFmtId="0" fontId="0" fillId="0" borderId="4" xfId="0" applyBorder="1" applyAlignment="1">
      <alignment horizontal="left" vertical="top" wrapText="1"/>
    </xf>
    <xf numFmtId="0" fontId="34" fillId="0" borderId="4" xfId="0" applyFont="1" applyBorder="1" applyAlignment="1">
      <alignment horizontal="left" vertical="top" wrapText="1"/>
    </xf>
    <xf numFmtId="0" fontId="0" fillId="0" borderId="4" xfId="0" applyBorder="1" applyAlignment="1">
      <alignment horizontal="left" vertical="top"/>
    </xf>
    <xf numFmtId="0" fontId="0" fillId="0" borderId="4" xfId="0" applyBorder="1" applyAlignment="1">
      <alignment vertical="top" wrapText="1"/>
    </xf>
    <xf numFmtId="0" fontId="0" fillId="0" borderId="4" xfId="0" applyBorder="1" applyAlignment="1">
      <alignment vertical="top"/>
    </xf>
    <xf numFmtId="0" fontId="34" fillId="0" borderId="4" xfId="0" applyFont="1" applyBorder="1" applyAlignment="1">
      <alignment vertical="top" wrapText="1"/>
    </xf>
    <xf numFmtId="0" fontId="34" fillId="0" borderId="4" xfId="0" applyFont="1" applyBorder="1" applyAlignment="1">
      <alignment horizontal="left"/>
    </xf>
    <xf numFmtId="42" fontId="3" fillId="0" borderId="0" xfId="18" applyNumberFormat="1" applyFont="1" applyFill="1" applyBorder="1"/>
    <xf numFmtId="0" fontId="0" fillId="0" borderId="0" xfId="0" applyAlignment="1">
      <alignment horizontal="right"/>
    </xf>
    <xf numFmtId="2" fontId="12" fillId="0" borderId="13" xfId="2" applyNumberFormat="1" applyFont="1" applyBorder="1" applyAlignment="1">
      <alignment horizontal="center" wrapText="1"/>
    </xf>
    <xf numFmtId="178" fontId="3" fillId="13" borderId="4" xfId="18" applyNumberFormat="1" applyFont="1" applyFill="1" applyBorder="1" applyAlignment="1">
      <alignment horizontal="center"/>
    </xf>
    <xf numFmtId="3" fontId="3" fillId="9" borderId="9" xfId="2" applyNumberFormat="1" applyFont="1" applyFill="1" applyBorder="1" applyAlignment="1">
      <alignment horizontal="left" wrapText="1"/>
    </xf>
    <xf numFmtId="3" fontId="3" fillId="9" borderId="20" xfId="2" applyNumberFormat="1" applyFont="1" applyFill="1" applyBorder="1" applyAlignment="1">
      <alignment horizontal="center"/>
    </xf>
    <xf numFmtId="178" fontId="3" fillId="9" borderId="20" xfId="18" applyNumberFormat="1" applyFont="1" applyFill="1" applyBorder="1"/>
    <xf numFmtId="178" fontId="3" fillId="9" borderId="7" xfId="18" applyNumberFormat="1" applyFont="1" applyFill="1" applyBorder="1"/>
    <xf numFmtId="3" fontId="3" fillId="10" borderId="4" xfId="2" applyNumberFormat="1" applyFont="1" applyFill="1" applyBorder="1" applyAlignment="1">
      <alignment horizontal="center" wrapText="1"/>
    </xf>
    <xf numFmtId="178" fontId="0" fillId="0" borderId="0" xfId="0" applyNumberFormat="1"/>
    <xf numFmtId="1" fontId="3" fillId="12" borderId="0" xfId="2" applyNumberFormat="1" applyFont="1" applyFill="1" applyAlignment="1">
      <alignment wrapText="1"/>
    </xf>
    <xf numFmtId="0" fontId="0" fillId="0" borderId="0" xfId="0" applyAlignment="1">
      <alignment vertical="center"/>
    </xf>
    <xf numFmtId="1" fontId="14" fillId="5" borderId="19" xfId="2" applyNumberFormat="1" applyFont="1" applyFill="1" applyBorder="1" applyAlignment="1">
      <alignment horizontal="center" vertical="center" wrapText="1"/>
    </xf>
    <xf numFmtId="1" fontId="3" fillId="0" borderId="0" xfId="2" applyNumberFormat="1" applyFont="1" applyAlignment="1">
      <alignment vertical="center"/>
    </xf>
    <xf numFmtId="0" fontId="30" fillId="0" borderId="0" xfId="27" applyFont="1"/>
    <xf numFmtId="0" fontId="36" fillId="0" borderId="0" xfId="27" applyFont="1"/>
    <xf numFmtId="0" fontId="26" fillId="0" borderId="36" xfId="0" applyFont="1" applyBorder="1"/>
    <xf numFmtId="0" fontId="25" fillId="0" borderId="39" xfId="0" applyFont="1" applyBorder="1"/>
    <xf numFmtId="42" fontId="3" fillId="6" borderId="4" xfId="18" applyNumberFormat="1" applyFont="1" applyFill="1" applyBorder="1"/>
    <xf numFmtId="42" fontId="3" fillId="0" borderId="4" xfId="18" applyNumberFormat="1" applyFont="1" applyFill="1" applyBorder="1"/>
    <xf numFmtId="180" fontId="3" fillId="6" borderId="4" xfId="18" applyNumberFormat="1" applyFont="1" applyFill="1" applyBorder="1" applyAlignment="1">
      <alignment horizontal="right"/>
    </xf>
    <xf numFmtId="0" fontId="37" fillId="0" borderId="11" xfId="0" applyFont="1" applyBorder="1"/>
    <xf numFmtId="0" fontId="12" fillId="12" borderId="4" xfId="27" applyFont="1" applyFill="1" applyBorder="1" applyAlignment="1">
      <alignment horizontal="center" vertical="center" wrapText="1"/>
    </xf>
    <xf numFmtId="0" fontId="12" fillId="12" borderId="4" xfId="27" quotePrefix="1" applyFont="1" applyFill="1" applyBorder="1" applyAlignment="1">
      <alignment horizontal="center" vertical="center" wrapText="1"/>
    </xf>
    <xf numFmtId="0" fontId="12" fillId="4" borderId="4" xfId="27" applyFont="1" applyFill="1" applyBorder="1" applyAlignment="1">
      <alignment horizontal="center" vertical="center" wrapText="1"/>
    </xf>
    <xf numFmtId="3" fontId="3" fillId="11" borderId="33" xfId="27" applyNumberFormat="1" applyFont="1" applyFill="1" applyBorder="1" applyAlignment="1">
      <alignment horizontal="left"/>
    </xf>
    <xf numFmtId="0" fontId="20" fillId="0" borderId="0" xfId="27" applyFont="1"/>
    <xf numFmtId="179" fontId="3" fillId="0" borderId="0" xfId="27" applyNumberFormat="1" applyFont="1"/>
    <xf numFmtId="44" fontId="3" fillId="0" borderId="0" xfId="27" applyNumberFormat="1" applyFont="1"/>
    <xf numFmtId="0" fontId="0" fillId="0" borderId="0" xfId="27" applyFont="1" applyAlignment="1">
      <alignment horizontal="center"/>
    </xf>
    <xf numFmtId="3" fontId="12" fillId="0" borderId="4" xfId="27" applyNumberFormat="1" applyFont="1" applyBorder="1" applyAlignment="1">
      <alignment horizontal="center" vertical="center"/>
    </xf>
    <xf numFmtId="3" fontId="12" fillId="0" borderId="4" xfId="27" applyNumberFormat="1" applyFont="1" applyBorder="1" applyAlignment="1">
      <alignment horizontal="center" vertical="center" wrapText="1"/>
    </xf>
    <xf numFmtId="0" fontId="19" fillId="0" borderId="0" xfId="27" applyFont="1" applyAlignment="1">
      <alignment horizontal="center" wrapText="1"/>
    </xf>
    <xf numFmtId="0" fontId="22" fillId="7" borderId="4" xfId="27" applyFont="1" applyFill="1" applyBorder="1" applyAlignment="1">
      <alignment horizontal="center"/>
    </xf>
    <xf numFmtId="0" fontId="5" fillId="0" borderId="0" xfId="27" applyFont="1"/>
    <xf numFmtId="3" fontId="3" fillId="0" borderId="4" xfId="27" applyNumberFormat="1" applyFont="1" applyBorder="1" applyAlignment="1">
      <alignment horizontal="center"/>
    </xf>
    <xf numFmtId="0" fontId="16" fillId="12" borderId="0" xfId="27" applyFont="1" applyFill="1" applyAlignment="1">
      <alignment horizontal="center"/>
    </xf>
    <xf numFmtId="3" fontId="3" fillId="12" borderId="33" xfId="27" applyNumberFormat="1" applyFont="1" applyFill="1" applyBorder="1" applyAlignment="1">
      <alignment horizontal="left"/>
    </xf>
    <xf numFmtId="178" fontId="3" fillId="12" borderId="4" xfId="18" applyNumberFormat="1" applyFont="1" applyFill="1" applyBorder="1"/>
    <xf numFmtId="42" fontId="3" fillId="12" borderId="4" xfId="18" applyNumberFormat="1" applyFont="1" applyFill="1" applyBorder="1"/>
    <xf numFmtId="42" fontId="3" fillId="12" borderId="33" xfId="18" applyNumberFormat="1" applyFont="1" applyFill="1" applyBorder="1"/>
    <xf numFmtId="180" fontId="3" fillId="6" borderId="4" xfId="18" applyNumberFormat="1" applyFont="1" applyFill="1" applyBorder="1"/>
    <xf numFmtId="180" fontId="0" fillId="0" borderId="0" xfId="0" applyNumberFormat="1"/>
    <xf numFmtId="3" fontId="3" fillId="0" borderId="4" xfId="27" applyNumberFormat="1" applyFont="1" applyBorder="1" applyAlignment="1">
      <alignment horizontal="left"/>
    </xf>
    <xf numFmtId="164" fontId="3" fillId="0" borderId="3" xfId="7" quotePrefix="1" applyNumberFormat="1" applyFont="1" applyFill="1" applyBorder="1" applyAlignment="1">
      <alignment horizontal="center"/>
    </xf>
    <xf numFmtId="174" fontId="3" fillId="0" borderId="4" xfId="18" applyNumberFormat="1" applyFont="1" applyFill="1" applyBorder="1"/>
    <xf numFmtId="174" fontId="3" fillId="12" borderId="4" xfId="18" applyNumberFormat="1" applyFont="1" applyFill="1" applyBorder="1"/>
    <xf numFmtId="174" fontId="3" fillId="12" borderId="33" xfId="18" applyNumberFormat="1" applyFont="1" applyFill="1" applyBorder="1"/>
    <xf numFmtId="174" fontId="3" fillId="0" borderId="33" xfId="18" applyNumberFormat="1" applyFont="1" applyFill="1" applyBorder="1"/>
    <xf numFmtId="174" fontId="0" fillId="12" borderId="0" xfId="0" applyNumberFormat="1" applyFill="1"/>
    <xf numFmtId="0" fontId="14" fillId="12" borderId="0" xfId="27" applyFont="1" applyFill="1"/>
    <xf numFmtId="42" fontId="3" fillId="12" borderId="0" xfId="27" applyNumberFormat="1" applyFont="1" applyFill="1"/>
    <xf numFmtId="0" fontId="39" fillId="12" borderId="0" xfId="0" applyFont="1" applyFill="1"/>
    <xf numFmtId="0" fontId="40" fillId="12" borderId="4" xfId="27" applyFont="1" applyFill="1" applyBorder="1" applyAlignment="1">
      <alignment horizontal="center" vertical="center" wrapText="1"/>
    </xf>
    <xf numFmtId="174" fontId="38" fillId="12" borderId="4" xfId="18" applyNumberFormat="1" applyFont="1" applyFill="1" applyBorder="1"/>
    <xf numFmtId="0" fontId="40" fillId="7" borderId="4" xfId="27" applyFont="1" applyFill="1" applyBorder="1"/>
    <xf numFmtId="3" fontId="3" fillId="12" borderId="33" xfId="27" applyNumberFormat="1" applyFont="1" applyFill="1" applyBorder="1" applyAlignment="1">
      <alignment horizontal="center"/>
    </xf>
    <xf numFmtId="164" fontId="3" fillId="12" borderId="38" xfId="7" quotePrefix="1" applyNumberFormat="1" applyFont="1" applyFill="1" applyBorder="1" applyAlignment="1">
      <alignment horizontal="center"/>
    </xf>
    <xf numFmtId="180" fontId="3" fillId="6" borderId="33" xfId="18" applyNumberFormat="1" applyFont="1" applyFill="1" applyBorder="1" applyAlignment="1">
      <alignment horizontal="right"/>
    </xf>
    <xf numFmtId="174" fontId="38" fillId="12" borderId="33" xfId="18" applyNumberFormat="1" applyFont="1" applyFill="1" applyBorder="1"/>
    <xf numFmtId="173" fontId="3" fillId="0" borderId="33" xfId="7" applyFont="1" applyFill="1" applyBorder="1"/>
    <xf numFmtId="0" fontId="22" fillId="7" borderId="4" xfId="27" applyFont="1" applyFill="1" applyBorder="1"/>
    <xf numFmtId="0" fontId="3" fillId="0" borderId="4" xfId="0" applyFont="1" applyBorder="1"/>
    <xf numFmtId="0" fontId="38" fillId="0" borderId="4" xfId="0" applyFont="1" applyBorder="1"/>
    <xf numFmtId="0" fontId="3" fillId="0" borderId="4" xfId="27" applyFont="1" applyBorder="1"/>
    <xf numFmtId="0" fontId="3" fillId="0" borderId="0" xfId="0" applyFont="1"/>
    <xf numFmtId="180" fontId="3" fillId="0" borderId="4" xfId="18" applyNumberFormat="1" applyFont="1" applyFill="1" applyBorder="1" applyAlignment="1">
      <alignment horizontal="right"/>
    </xf>
    <xf numFmtId="3" fontId="3" fillId="0" borderId="33" xfId="27" applyNumberFormat="1" applyFont="1" applyBorder="1" applyAlignment="1">
      <alignment horizontal="left"/>
    </xf>
    <xf numFmtId="178" fontId="3" fillId="0" borderId="4" xfId="18" applyNumberFormat="1" applyFont="1" applyFill="1" applyBorder="1"/>
    <xf numFmtId="0" fontId="12" fillId="0" borderId="4" xfId="27" applyFont="1" applyBorder="1"/>
    <xf numFmtId="3" fontId="12" fillId="0" borderId="4" xfId="27" applyNumberFormat="1" applyFont="1" applyBorder="1" applyAlignment="1">
      <alignment horizontal="left"/>
    </xf>
    <xf numFmtId="42" fontId="0" fillId="0" borderId="0" xfId="0" applyNumberFormat="1"/>
    <xf numFmtId="178" fontId="3" fillId="12" borderId="33" xfId="18" applyNumberFormat="1" applyFont="1" applyFill="1" applyBorder="1"/>
    <xf numFmtId="178" fontId="3" fillId="0" borderId="0" xfId="27" applyNumberFormat="1" applyFont="1"/>
    <xf numFmtId="178" fontId="3" fillId="12" borderId="0" xfId="27" applyNumberFormat="1" applyFont="1" applyFill="1"/>
    <xf numFmtId="0" fontId="3" fillId="16" borderId="0" xfId="27" applyFont="1" applyFill="1"/>
    <xf numFmtId="0" fontId="3" fillId="0" borderId="4" xfId="2" applyFont="1" applyBorder="1"/>
    <xf numFmtId="0" fontId="38" fillId="0" borderId="0" xfId="0" applyFont="1"/>
    <xf numFmtId="0" fontId="3" fillId="0" borderId="0" xfId="27" applyFont="1" applyAlignment="1">
      <alignment horizontal="center"/>
    </xf>
    <xf numFmtId="0" fontId="38" fillId="12" borderId="0" xfId="0" applyFont="1" applyFill="1"/>
    <xf numFmtId="44" fontId="3" fillId="0" borderId="0" xfId="0" applyNumberFormat="1" applyFont="1"/>
    <xf numFmtId="0" fontId="3" fillId="0" borderId="20" xfId="27" applyFont="1" applyBorder="1" applyAlignment="1">
      <alignment horizontal="center"/>
    </xf>
    <xf numFmtId="0" fontId="3" fillId="0" borderId="7" xfId="27" applyFont="1" applyBorder="1" applyAlignment="1">
      <alignment horizontal="center"/>
    </xf>
    <xf numFmtId="3" fontId="3" fillId="12" borderId="4" xfId="27" applyNumberFormat="1" applyFont="1" applyFill="1" applyBorder="1" applyAlignment="1">
      <alignment horizontal="left"/>
    </xf>
    <xf numFmtId="164" fontId="3" fillId="12" borderId="4" xfId="7" quotePrefix="1" applyNumberFormat="1" applyFont="1" applyFill="1" applyBorder="1" applyAlignment="1">
      <alignment horizontal="center"/>
    </xf>
    <xf numFmtId="0" fontId="3" fillId="12" borderId="4" xfId="0" applyFont="1" applyFill="1" applyBorder="1"/>
    <xf numFmtId="0" fontId="3" fillId="12" borderId="4" xfId="27" applyFont="1" applyFill="1" applyBorder="1"/>
    <xf numFmtId="0" fontId="3" fillId="12" borderId="0" xfId="0" applyFont="1" applyFill="1"/>
    <xf numFmtId="0" fontId="3" fillId="12" borderId="4" xfId="27" applyFont="1" applyFill="1" applyBorder="1" applyAlignment="1">
      <alignment horizontal="center"/>
    </xf>
    <xf numFmtId="0" fontId="3" fillId="12" borderId="9" xfId="0" applyFont="1" applyFill="1" applyBorder="1"/>
    <xf numFmtId="0" fontId="3" fillId="12" borderId="20" xfId="27" applyFont="1" applyFill="1" applyBorder="1" applyAlignment="1">
      <alignment horizontal="center"/>
    </xf>
    <xf numFmtId="0" fontId="3" fillId="12" borderId="7" xfId="27" applyFont="1" applyFill="1" applyBorder="1" applyAlignment="1">
      <alignment horizontal="center"/>
    </xf>
    <xf numFmtId="0" fontId="3" fillId="12" borderId="20" xfId="0" applyFont="1" applyFill="1" applyBorder="1"/>
    <xf numFmtId="0" fontId="3" fillId="12" borderId="7" xfId="0" applyFont="1" applyFill="1" applyBorder="1"/>
    <xf numFmtId="0" fontId="3" fillId="12" borderId="7" xfId="27" applyFont="1" applyFill="1" applyBorder="1"/>
    <xf numFmtId="0" fontId="3" fillId="12" borderId="20" xfId="27" applyFont="1" applyFill="1" applyBorder="1"/>
    <xf numFmtId="0" fontId="3" fillId="0" borderId="20" xfId="0" applyFont="1" applyBorder="1"/>
    <xf numFmtId="0" fontId="3" fillId="0" borderId="20" xfId="27" applyFont="1" applyBorder="1"/>
    <xf numFmtId="0" fontId="3" fillId="0" borderId="7" xfId="27" applyFont="1" applyBorder="1"/>
    <xf numFmtId="0" fontId="12" fillId="12" borderId="4" xfId="2" applyFont="1" applyFill="1" applyBorder="1" applyAlignment="1">
      <alignment horizontal="center" wrapText="1"/>
    </xf>
    <xf numFmtId="0" fontId="12" fillId="12" borderId="4" xfId="2" applyFont="1" applyFill="1" applyBorder="1" applyAlignment="1">
      <alignment horizontal="center" vertical="center" wrapText="1"/>
    </xf>
    <xf numFmtId="0" fontId="15" fillId="12" borderId="0" xfId="2" applyFont="1" applyFill="1"/>
    <xf numFmtId="0" fontId="3" fillId="12" borderId="0" xfId="2" applyFont="1" applyFill="1"/>
    <xf numFmtId="0" fontId="3" fillId="12" borderId="4" xfId="2" applyFont="1" applyFill="1" applyBorder="1"/>
    <xf numFmtId="10" fontId="3" fillId="12" borderId="4" xfId="23" applyNumberFormat="1" applyFont="1" applyFill="1" applyBorder="1"/>
    <xf numFmtId="9" fontId="3" fillId="12" borderId="4" xfId="23" applyFont="1" applyFill="1" applyBorder="1" applyAlignment="1">
      <alignment horizontal="center"/>
    </xf>
    <xf numFmtId="0" fontId="3" fillId="12" borderId="9" xfId="27" applyFont="1" applyFill="1" applyBorder="1"/>
    <xf numFmtId="44" fontId="3" fillId="12" borderId="20" xfId="27" applyNumberFormat="1" applyFont="1" applyFill="1" applyBorder="1"/>
    <xf numFmtId="173" fontId="3" fillId="12" borderId="4" xfId="7" applyFont="1" applyFill="1" applyBorder="1"/>
    <xf numFmtId="0" fontId="0" fillId="0" borderId="9" xfId="0" applyBorder="1"/>
    <xf numFmtId="0" fontId="0" fillId="0" borderId="7" xfId="0" applyBorder="1"/>
    <xf numFmtId="42" fontId="3" fillId="12" borderId="4" xfId="18" applyNumberFormat="1" applyFont="1" applyFill="1" applyBorder="1" applyAlignment="1">
      <alignment horizontal="right"/>
    </xf>
    <xf numFmtId="0" fontId="23" fillId="7" borderId="4" xfId="27" applyFont="1" applyFill="1" applyBorder="1" applyAlignment="1">
      <alignment horizontal="left"/>
    </xf>
    <xf numFmtId="0" fontId="4" fillId="0" borderId="4" xfId="27" applyBorder="1" applyAlignment="1">
      <alignment horizontal="center"/>
    </xf>
    <xf numFmtId="3" fontId="4" fillId="0" borderId="4" xfId="27" applyNumberFormat="1" applyBorder="1" applyAlignment="1">
      <alignment horizontal="left"/>
    </xf>
    <xf numFmtId="3" fontId="4" fillId="0" borderId="4" xfId="27" applyNumberFormat="1" applyBorder="1" applyAlignment="1">
      <alignment horizontal="center"/>
    </xf>
    <xf numFmtId="3" fontId="4" fillId="17" borderId="4" xfId="27" applyNumberFormat="1" applyFill="1" applyBorder="1" applyAlignment="1">
      <alignment horizontal="center"/>
    </xf>
    <xf numFmtId="181" fontId="3" fillId="17" borderId="4" xfId="18" applyNumberFormat="1" applyFont="1" applyFill="1" applyBorder="1" applyAlignment="1">
      <alignment horizontal="center"/>
    </xf>
    <xf numFmtId="5" fontId="3" fillId="17" borderId="4" xfId="18" applyNumberFormat="1" applyFont="1" applyFill="1" applyBorder="1" applyAlignment="1">
      <alignment horizontal="center"/>
    </xf>
    <xf numFmtId="181" fontId="3" fillId="0" borderId="4" xfId="18" applyNumberFormat="1" applyFont="1" applyFill="1" applyBorder="1" applyAlignment="1">
      <alignment horizontal="center"/>
    </xf>
    <xf numFmtId="5" fontId="3" fillId="0" borderId="4" xfId="18" applyNumberFormat="1" applyFont="1" applyFill="1" applyBorder="1" applyAlignment="1">
      <alignment horizontal="center"/>
    </xf>
    <xf numFmtId="0" fontId="4" fillId="0" borderId="4" xfId="27" applyBorder="1" applyAlignment="1">
      <alignment horizontal="center" wrapText="1"/>
    </xf>
    <xf numFmtId="3" fontId="4" fillId="0" borderId="4" xfId="27" applyNumberFormat="1" applyBorder="1" applyAlignment="1">
      <alignment horizontal="center" wrapText="1"/>
    </xf>
    <xf numFmtId="178" fontId="4" fillId="0" borderId="4" xfId="27" applyNumberFormat="1" applyBorder="1" applyAlignment="1">
      <alignment horizontal="center"/>
    </xf>
    <xf numFmtId="178" fontId="3" fillId="0" borderId="4" xfId="18" applyNumberFormat="1" applyFont="1" applyFill="1" applyBorder="1" applyAlignment="1">
      <alignment horizontal="center"/>
    </xf>
    <xf numFmtId="0" fontId="4" fillId="0" borderId="0" xfId="27"/>
    <xf numFmtId="0" fontId="4" fillId="0" borderId="0" xfId="27" applyAlignment="1">
      <alignment horizontal="center"/>
    </xf>
    <xf numFmtId="5" fontId="3" fillId="0" borderId="0" xfId="18" applyNumberFormat="1" applyFont="1" applyAlignment="1">
      <alignment horizontal="center"/>
    </xf>
    <xf numFmtId="5" fontId="3" fillId="12" borderId="0" xfId="18" applyNumberFormat="1" applyFont="1" applyFill="1" applyAlignment="1">
      <alignment horizontal="center"/>
    </xf>
    <xf numFmtId="5" fontId="38" fillId="0" borderId="0" xfId="0" applyNumberFormat="1" applyFont="1"/>
    <xf numFmtId="7" fontId="3" fillId="0" borderId="4" xfId="18" applyNumberFormat="1" applyFont="1" applyFill="1" applyBorder="1" applyAlignment="1">
      <alignment horizontal="center"/>
    </xf>
    <xf numFmtId="0" fontId="38" fillId="17" borderId="0" xfId="0" applyFont="1" applyFill="1"/>
    <xf numFmtId="0" fontId="12" fillId="0" borderId="4" xfId="27" applyFont="1" applyBorder="1" applyAlignment="1">
      <alignment vertical="center"/>
    </xf>
    <xf numFmtId="181" fontId="4" fillId="0" borderId="4" xfId="27" applyNumberFormat="1" applyBorder="1" applyAlignment="1">
      <alignment horizontal="center"/>
    </xf>
    <xf numFmtId="0" fontId="38" fillId="0" borderId="4" xfId="27" applyFont="1" applyBorder="1" applyAlignment="1">
      <alignment horizontal="center"/>
    </xf>
    <xf numFmtId="3" fontId="38" fillId="0" borderId="4" xfId="27" applyNumberFormat="1" applyFont="1" applyBorder="1" applyAlignment="1">
      <alignment horizontal="left"/>
    </xf>
    <xf numFmtId="3" fontId="38" fillId="0" borderId="4" xfId="27" applyNumberFormat="1" applyFont="1" applyBorder="1" applyAlignment="1">
      <alignment horizontal="center"/>
    </xf>
    <xf numFmtId="181" fontId="38" fillId="0" borderId="4" xfId="18" applyNumberFormat="1" applyFont="1" applyFill="1" applyBorder="1" applyAlignment="1">
      <alignment horizontal="center"/>
    </xf>
    <xf numFmtId="5" fontId="38" fillId="0" borderId="4" xfId="18" applyNumberFormat="1" applyFont="1" applyFill="1" applyBorder="1" applyAlignment="1">
      <alignment horizontal="center"/>
    </xf>
    <xf numFmtId="181" fontId="38" fillId="17" borderId="4" xfId="18" applyNumberFormat="1" applyFont="1" applyFill="1" applyBorder="1" applyAlignment="1">
      <alignment horizontal="center"/>
    </xf>
    <xf numFmtId="178" fontId="20" fillId="0" borderId="0" xfId="27" applyNumberFormat="1" applyFont="1"/>
    <xf numFmtId="0" fontId="0" fillId="12" borderId="0" xfId="0" applyFill="1" applyAlignment="1">
      <alignment vertical="center"/>
    </xf>
    <xf numFmtId="7" fontId="3" fillId="12" borderId="4" xfId="18" applyNumberFormat="1" applyFont="1" applyFill="1" applyBorder="1" applyAlignment="1">
      <alignment horizontal="center"/>
    </xf>
    <xf numFmtId="173" fontId="3" fillId="0" borderId="0" xfId="7" applyFont="1"/>
    <xf numFmtId="176" fontId="3" fillId="0" borderId="0" xfId="7" applyNumberFormat="1" applyFont="1"/>
    <xf numFmtId="177" fontId="3" fillId="0" borderId="0" xfId="7" applyNumberFormat="1" applyFont="1"/>
    <xf numFmtId="6" fontId="3" fillId="0" borderId="0" xfId="18" applyFont="1"/>
    <xf numFmtId="0" fontId="12" fillId="0" borderId="4" xfId="27" applyFont="1" applyBorder="1" applyAlignment="1">
      <alignment horizontal="center" vertical="center" wrapText="1"/>
    </xf>
    <xf numFmtId="178" fontId="3" fillId="0" borderId="33" xfId="18" applyNumberFormat="1" applyFont="1" applyFill="1" applyBorder="1"/>
    <xf numFmtId="0" fontId="12" fillId="12" borderId="4" xfId="27" applyFont="1" applyFill="1" applyBorder="1" applyAlignment="1">
      <alignment horizontal="center" wrapText="1"/>
    </xf>
    <xf numFmtId="174" fontId="3" fillId="18" borderId="33" xfId="18" applyNumberFormat="1" applyFont="1" applyFill="1" applyBorder="1"/>
    <xf numFmtId="174" fontId="3" fillId="18" borderId="38" xfId="18" applyNumberFormat="1" applyFont="1" applyFill="1" applyBorder="1"/>
    <xf numFmtId="174" fontId="3" fillId="18" borderId="3" xfId="18" applyNumberFormat="1" applyFont="1" applyFill="1" applyBorder="1"/>
    <xf numFmtId="0" fontId="38" fillId="16" borderId="0" xfId="0" applyFont="1" applyFill="1"/>
    <xf numFmtId="0" fontId="27" fillId="0" borderId="10" xfId="0" applyFont="1" applyBorder="1" applyAlignment="1">
      <alignment horizontal="center" vertical="center" wrapText="1"/>
    </xf>
    <xf numFmtId="0" fontId="27" fillId="0" borderId="11" xfId="0" applyFont="1" applyBorder="1" applyAlignment="1">
      <alignment horizontal="center" vertical="center"/>
    </xf>
    <xf numFmtId="0" fontId="27" fillId="0" borderId="24" xfId="0" applyFont="1" applyBorder="1" applyAlignment="1">
      <alignment horizontal="center" vertical="center"/>
    </xf>
    <xf numFmtId="0" fontId="27" fillId="0" borderId="6" xfId="0" applyFont="1" applyBorder="1" applyAlignment="1">
      <alignment horizontal="center" vertical="center"/>
    </xf>
    <xf numFmtId="0" fontId="27" fillId="0" borderId="0" xfId="0" applyFont="1" applyAlignment="1">
      <alignment horizontal="center" vertical="center"/>
    </xf>
    <xf numFmtId="0" fontId="27" fillId="0" borderId="17" xfId="0" applyFont="1" applyBorder="1" applyAlignment="1">
      <alignment horizontal="center" vertical="center"/>
    </xf>
    <xf numFmtId="0" fontId="27" fillId="0" borderId="12" xfId="0" applyFont="1" applyBorder="1" applyAlignment="1">
      <alignment horizontal="center" vertical="center"/>
    </xf>
    <xf numFmtId="0" fontId="27" fillId="0" borderId="19" xfId="0" applyFont="1" applyBorder="1" applyAlignment="1">
      <alignment horizontal="center" vertical="center"/>
    </xf>
    <xf numFmtId="0" fontId="27" fillId="0" borderId="23" xfId="0" applyFont="1" applyBorder="1" applyAlignment="1">
      <alignment horizontal="center" vertical="center"/>
    </xf>
    <xf numFmtId="0" fontId="28" fillId="0" borderId="0" xfId="29" applyFont="1" applyAlignment="1">
      <alignment horizontal="center" vertical="center" wrapText="1"/>
    </xf>
    <xf numFmtId="0" fontId="28" fillId="0" borderId="0" xfId="29" applyFont="1" applyAlignment="1">
      <alignment horizontal="center" vertical="center"/>
    </xf>
    <xf numFmtId="0" fontId="22" fillId="7" borderId="4" xfId="27" applyFont="1" applyFill="1" applyBorder="1" applyAlignment="1">
      <alignment horizontal="left"/>
    </xf>
    <xf numFmtId="0" fontId="13" fillId="12" borderId="0" xfId="27" applyFont="1" applyFill="1" applyAlignment="1">
      <alignment horizontal="center"/>
    </xf>
    <xf numFmtId="0" fontId="14" fillId="4" borderId="4" xfId="27" applyFont="1" applyFill="1" applyBorder="1" applyAlignment="1">
      <alignment horizontal="center"/>
    </xf>
    <xf numFmtId="0" fontId="12" fillId="0" borderId="4" xfId="27" applyFont="1" applyBorder="1" applyAlignment="1">
      <alignment horizontal="center" vertical="center" wrapText="1"/>
    </xf>
    <xf numFmtId="0" fontId="14" fillId="4" borderId="9" xfId="27" applyFont="1" applyFill="1" applyBorder="1" applyAlignment="1">
      <alignment horizontal="center" vertical="center"/>
    </xf>
    <xf numFmtId="0" fontId="14" fillId="4" borderId="7" xfId="27" applyFont="1" applyFill="1" applyBorder="1" applyAlignment="1">
      <alignment horizontal="center" vertical="center"/>
    </xf>
    <xf numFmtId="0" fontId="13" fillId="0" borderId="0" xfId="27" applyFont="1" applyAlignment="1">
      <alignment horizontal="center"/>
    </xf>
    <xf numFmtId="0" fontId="3" fillId="0" borderId="9" xfId="0" applyFont="1" applyBorder="1" applyAlignment="1">
      <alignment horizontal="left"/>
    </xf>
    <xf numFmtId="0" fontId="3" fillId="0" borderId="20" xfId="0" applyFont="1" applyBorder="1" applyAlignment="1">
      <alignment horizontal="left"/>
    </xf>
    <xf numFmtId="0" fontId="3" fillId="0" borderId="7" xfId="0" applyFont="1" applyBorder="1" applyAlignment="1">
      <alignment horizontal="left"/>
    </xf>
    <xf numFmtId="0" fontId="12" fillId="0" borderId="4" xfId="27" applyFont="1" applyBorder="1" applyAlignment="1">
      <alignment horizontal="center" wrapText="1"/>
    </xf>
    <xf numFmtId="0" fontId="14" fillId="4" borderId="4" xfId="2" applyFont="1" applyFill="1" applyBorder="1" applyAlignment="1">
      <alignment horizontal="center"/>
    </xf>
    <xf numFmtId="0" fontId="13" fillId="0" borderId="0" xfId="2" applyFont="1" applyAlignment="1">
      <alignment horizontal="center"/>
    </xf>
    <xf numFmtId="0" fontId="12" fillId="0" borderId="4" xfId="2" applyFont="1" applyBorder="1" applyAlignment="1">
      <alignment horizontal="center" wrapText="1"/>
    </xf>
    <xf numFmtId="0" fontId="22" fillId="7" borderId="4" xfId="2" applyFont="1" applyFill="1" applyBorder="1" applyAlignment="1">
      <alignment horizontal="left"/>
    </xf>
    <xf numFmtId="1" fontId="13" fillId="0" borderId="0" xfId="27" applyNumberFormat="1" applyFont="1" applyAlignment="1">
      <alignment horizontal="center"/>
    </xf>
    <xf numFmtId="1" fontId="14" fillId="8" borderId="0" xfId="2" applyNumberFormat="1" applyFont="1" applyFill="1" applyAlignment="1">
      <alignment horizontal="center" vertical="center"/>
    </xf>
    <xf numFmtId="1" fontId="12" fillId="0" borderId="28" xfId="2" applyNumberFormat="1" applyFont="1" applyBorder="1" applyAlignment="1">
      <alignment horizontal="left"/>
    </xf>
    <xf numFmtId="1" fontId="12" fillId="0" borderId="20" xfId="2" applyNumberFormat="1" applyFont="1" applyBorder="1" applyAlignment="1">
      <alignment horizontal="left"/>
    </xf>
    <xf numFmtId="1" fontId="13" fillId="12" borderId="0" xfId="27" quotePrefix="1" applyNumberFormat="1" applyFont="1" applyFill="1" applyAlignment="1">
      <alignment horizontal="center"/>
    </xf>
    <xf numFmtId="1" fontId="13" fillId="12" borderId="0" xfId="27" applyNumberFormat="1" applyFont="1" applyFill="1" applyAlignment="1">
      <alignment horizontal="center"/>
    </xf>
    <xf numFmtId="1" fontId="13" fillId="0" borderId="0" xfId="27" quotePrefix="1" applyNumberFormat="1" applyFont="1" applyAlignment="1">
      <alignment horizontal="center"/>
    </xf>
    <xf numFmtId="1" fontId="18" fillId="0" borderId="0" xfId="27" applyNumberFormat="1" applyFont="1" applyAlignment="1">
      <alignment horizontal="left" vertical="top" wrapText="1"/>
    </xf>
    <xf numFmtId="0" fontId="13" fillId="12" borderId="0" xfId="27" quotePrefix="1" applyFont="1" applyFill="1" applyAlignment="1">
      <alignment horizontal="center"/>
    </xf>
    <xf numFmtId="0" fontId="3" fillId="6" borderId="30" xfId="27" applyFont="1" applyFill="1" applyBorder="1" applyAlignment="1">
      <alignment horizontal="left" vertical="top" wrapText="1"/>
    </xf>
    <xf numFmtId="0" fontId="3" fillId="6" borderId="29" xfId="27" applyFont="1" applyFill="1" applyBorder="1" applyAlignment="1">
      <alignment horizontal="left" vertical="top" wrapText="1"/>
    </xf>
    <xf numFmtId="0" fontId="3" fillId="6" borderId="31" xfId="27" applyFont="1" applyFill="1" applyBorder="1" applyAlignment="1">
      <alignment horizontal="center" vertical="center" wrapText="1"/>
    </xf>
    <xf numFmtId="0" fontId="3" fillId="6" borderId="15" xfId="27" applyFont="1" applyFill="1" applyBorder="1" applyAlignment="1">
      <alignment horizontal="center" vertical="center" wrapText="1"/>
    </xf>
    <xf numFmtId="0" fontId="3" fillId="6" borderId="32" xfId="27" applyFont="1" applyFill="1" applyBorder="1" applyAlignment="1">
      <alignment horizontal="center" vertical="center" wrapText="1"/>
    </xf>
    <xf numFmtId="0" fontId="3" fillId="6" borderId="25" xfId="27" applyFont="1" applyFill="1" applyBorder="1" applyAlignment="1">
      <alignment horizontal="center" vertical="center"/>
    </xf>
    <xf numFmtId="0" fontId="3" fillId="6" borderId="4" xfId="27" applyFont="1" applyFill="1" applyBorder="1" applyAlignment="1">
      <alignment horizontal="center" vertical="center"/>
    </xf>
    <xf numFmtId="0" fontId="3" fillId="6" borderId="30" xfId="27" applyFont="1" applyFill="1" applyBorder="1" applyAlignment="1">
      <alignment horizontal="center" vertical="center"/>
    </xf>
    <xf numFmtId="0" fontId="3" fillId="6" borderId="25" xfId="27" applyFont="1" applyFill="1" applyBorder="1" applyAlignment="1">
      <alignment horizontal="center" vertical="center" wrapText="1"/>
    </xf>
    <xf numFmtId="0" fontId="3" fillId="6" borderId="4" xfId="27" applyFont="1" applyFill="1" applyBorder="1" applyAlignment="1">
      <alignment horizontal="center" vertical="center" wrapText="1"/>
    </xf>
    <xf numFmtId="0" fontId="3" fillId="6" borderId="30" xfId="27" applyFont="1" applyFill="1" applyBorder="1" applyAlignment="1">
      <alignment horizontal="center" vertical="center" wrapText="1"/>
    </xf>
    <xf numFmtId="0" fontId="3" fillId="6" borderId="0" xfId="27" applyFont="1" applyFill="1" applyAlignment="1">
      <alignment horizontal="left" vertical="top" wrapText="1"/>
    </xf>
    <xf numFmtId="0" fontId="3" fillId="6" borderId="25" xfId="27" applyFont="1" applyFill="1" applyBorder="1" applyAlignment="1">
      <alignment horizontal="left" vertical="top" wrapText="1"/>
    </xf>
    <xf numFmtId="0" fontId="3" fillId="6" borderId="16" xfId="27" applyFont="1" applyFill="1" applyBorder="1" applyAlignment="1">
      <alignment horizontal="left" vertical="top" wrapText="1"/>
    </xf>
    <xf numFmtId="0" fontId="3" fillId="6" borderId="4" xfId="27" applyFont="1" applyFill="1" applyBorder="1" applyAlignment="1">
      <alignment horizontal="left" vertical="top" wrapText="1"/>
    </xf>
    <xf numFmtId="0" fontId="3" fillId="6" borderId="8" xfId="27" applyFont="1" applyFill="1" applyBorder="1" applyAlignment="1">
      <alignment horizontal="left" vertical="top" wrapText="1"/>
    </xf>
    <xf numFmtId="0" fontId="13" fillId="0" borderId="0" xfId="27" quotePrefix="1" applyFont="1" applyAlignment="1">
      <alignment horizontal="center"/>
    </xf>
    <xf numFmtId="0" fontId="34" fillId="0" borderId="9" xfId="0" applyFont="1" applyBorder="1" applyAlignment="1">
      <alignment horizontal="center"/>
    </xf>
    <xf numFmtId="0" fontId="34" fillId="0" borderId="20" xfId="0" applyFont="1" applyBorder="1" applyAlignment="1">
      <alignment horizontal="center"/>
    </xf>
    <xf numFmtId="0" fontId="34" fillId="0" borderId="4" xfId="0" applyFont="1" applyBorder="1" applyAlignment="1">
      <alignment horizontal="center" vertical="top" wrapText="1"/>
    </xf>
    <xf numFmtId="0" fontId="34" fillId="0" borderId="7" xfId="0" applyFont="1" applyBorder="1" applyAlignment="1">
      <alignment horizontal="center"/>
    </xf>
    <xf numFmtId="0" fontId="34" fillId="0" borderId="4" xfId="0" applyFont="1" applyBorder="1" applyAlignment="1">
      <alignment horizontal="center" vertical="center"/>
    </xf>
    <xf numFmtId="0" fontId="0" fillId="0" borderId="4" xfId="0" applyBorder="1" applyAlignment="1">
      <alignment horizontal="left" vertical="top" wrapText="1"/>
    </xf>
    <xf numFmtId="0" fontId="18" fillId="0" borderId="0" xfId="27" applyFont="1" applyAlignment="1">
      <alignment horizontal="left" wrapText="1"/>
    </xf>
    <xf numFmtId="0" fontId="12" fillId="0" borderId="9" xfId="27" applyFont="1" applyBorder="1" applyAlignment="1">
      <alignment horizontal="center" wrapText="1"/>
    </xf>
    <xf numFmtId="0" fontId="12" fillId="0" borderId="20" xfId="27" applyFont="1" applyBorder="1" applyAlignment="1">
      <alignment horizontal="center" wrapText="1"/>
    </xf>
    <xf numFmtId="0" fontId="12" fillId="0" borderId="7" xfId="27" applyFont="1" applyBorder="1" applyAlignment="1">
      <alignment horizontal="center" wrapText="1"/>
    </xf>
    <xf numFmtId="3" fontId="12" fillId="0" borderId="9" xfId="2" applyNumberFormat="1" applyFont="1" applyBorder="1" applyAlignment="1">
      <alignment horizontal="center" wrapText="1"/>
    </xf>
    <xf numFmtId="3" fontId="3" fillId="0" borderId="20" xfId="2" applyNumberFormat="1" applyFont="1" applyBorder="1" applyAlignment="1">
      <alignment horizontal="center" wrapText="1"/>
    </xf>
    <xf numFmtId="3" fontId="3" fillId="0" borderId="7" xfId="2" applyNumberFormat="1" applyFont="1" applyBorder="1" applyAlignment="1">
      <alignment horizontal="center" wrapText="1"/>
    </xf>
    <xf numFmtId="3" fontId="12" fillId="0" borderId="20" xfId="2" applyNumberFormat="1" applyFont="1" applyBorder="1" applyAlignment="1">
      <alignment horizontal="center" wrapText="1"/>
    </xf>
    <xf numFmtId="3" fontId="12" fillId="0" borderId="7" xfId="2" applyNumberFormat="1" applyFont="1" applyBorder="1" applyAlignment="1">
      <alignment horizontal="center" wrapText="1"/>
    </xf>
    <xf numFmtId="0" fontId="23" fillId="7" borderId="9" xfId="27" applyFont="1" applyFill="1" applyBorder="1" applyAlignment="1">
      <alignment horizontal="center" wrapText="1"/>
    </xf>
    <xf numFmtId="0" fontId="23" fillId="7" borderId="20" xfId="27" applyFont="1" applyFill="1" applyBorder="1" applyAlignment="1">
      <alignment horizontal="center" wrapText="1"/>
    </xf>
    <xf numFmtId="0" fontId="23" fillId="7" borderId="7" xfId="27" applyFont="1" applyFill="1" applyBorder="1" applyAlignment="1">
      <alignment horizontal="center" wrapText="1"/>
    </xf>
    <xf numFmtId="0" fontId="23" fillId="7" borderId="9" xfId="27" applyFont="1" applyFill="1" applyBorder="1" applyAlignment="1">
      <alignment horizontal="center"/>
    </xf>
    <xf numFmtId="0" fontId="23" fillId="7" borderId="7" xfId="27" applyFont="1" applyFill="1" applyBorder="1" applyAlignment="1">
      <alignment horizontal="center"/>
    </xf>
    <xf numFmtId="0" fontId="12" fillId="12" borderId="0" xfId="27" applyFont="1" applyFill="1" applyAlignment="1">
      <alignment horizontal="center"/>
    </xf>
    <xf numFmtId="0" fontId="12" fillId="0" borderId="9" xfId="27" applyFont="1" applyBorder="1" applyAlignment="1">
      <alignment horizontal="center"/>
    </xf>
    <xf numFmtId="0" fontId="12" fillId="0" borderId="20" xfId="27" applyFont="1" applyBorder="1" applyAlignment="1">
      <alignment horizontal="center"/>
    </xf>
    <xf numFmtId="0" fontId="12" fillId="0" borderId="7" xfId="27" applyFont="1" applyBorder="1" applyAlignment="1">
      <alignment horizontal="center"/>
    </xf>
  </cellXfs>
  <cellStyles count="33">
    <cellStyle name="$1000s (0)" xfId="1" xr:uid="{00000000-0005-0000-0000-000000000000}"/>
    <cellStyle name="%" xfId="2" xr:uid="{00000000-0005-0000-0000-000001000000}"/>
    <cellStyle name="% 2" xfId="27" xr:uid="{00000000-0005-0000-0000-000002000000}"/>
    <cellStyle name="% 2 5" xfId="30" xr:uid="{00000000-0005-0000-0000-000003000000}"/>
    <cellStyle name="1000s (0)" xfId="3" xr:uid="{00000000-0005-0000-0000-000004000000}"/>
    <cellStyle name="ColBlue" xfId="4" xr:uid="{00000000-0005-0000-0000-000005000000}"/>
    <cellStyle name="ColGreen" xfId="5" xr:uid="{00000000-0005-0000-0000-000006000000}"/>
    <cellStyle name="ColRed" xfId="6" xr:uid="{00000000-0005-0000-0000-000007000000}"/>
    <cellStyle name="Comma" xfId="7" builtinId="3"/>
    <cellStyle name="Comma  - Style1" xfId="8" xr:uid="{00000000-0005-0000-0000-000009000000}"/>
    <cellStyle name="Comma  - Style2" xfId="9" xr:uid="{00000000-0005-0000-0000-00000A000000}"/>
    <cellStyle name="Comma  - Style3" xfId="10" xr:uid="{00000000-0005-0000-0000-00000B000000}"/>
    <cellStyle name="Comma  - Style4" xfId="11" xr:uid="{00000000-0005-0000-0000-00000C000000}"/>
    <cellStyle name="Comma  - Style5" xfId="12" xr:uid="{00000000-0005-0000-0000-00000D000000}"/>
    <cellStyle name="Comma  - Style6" xfId="13" xr:uid="{00000000-0005-0000-0000-00000E000000}"/>
    <cellStyle name="Comma  - Style7" xfId="14" xr:uid="{00000000-0005-0000-0000-00000F000000}"/>
    <cellStyle name="Comma  - Style8" xfId="15" xr:uid="{00000000-0005-0000-0000-000010000000}"/>
    <cellStyle name="Comma (1)" xfId="16" xr:uid="{00000000-0005-0000-0000-000011000000}"/>
    <cellStyle name="Comma (2)" xfId="17" xr:uid="{00000000-0005-0000-0000-000012000000}"/>
    <cellStyle name="Currency" xfId="18" builtinId="4"/>
    <cellStyle name="Currency (0)" xfId="19" xr:uid="{00000000-0005-0000-0000-000014000000}"/>
    <cellStyle name="Currency (2)" xfId="20" xr:uid="{00000000-0005-0000-0000-000015000000}"/>
    <cellStyle name="Normal" xfId="0" builtinId="0"/>
    <cellStyle name="Normal - Style1" xfId="21" xr:uid="{00000000-0005-0000-0000-000017000000}"/>
    <cellStyle name="Normal 16" xfId="31" xr:uid="{00000000-0005-0000-0000-000018000000}"/>
    <cellStyle name="Normal 2" xfId="28" xr:uid="{00000000-0005-0000-0000-000019000000}"/>
    <cellStyle name="Normal 2 2" xfId="32" xr:uid="{00000000-0005-0000-0000-00001A000000}"/>
    <cellStyle name="Normal 3" xfId="29" xr:uid="{00000000-0005-0000-0000-00001B000000}"/>
    <cellStyle name="Not_Excession" xfId="22" xr:uid="{00000000-0005-0000-0000-00001C000000}"/>
    <cellStyle name="Percent" xfId="23" builtinId="5"/>
    <cellStyle name="Percent (1)" xfId="24" xr:uid="{00000000-0005-0000-0000-00001E000000}"/>
    <cellStyle name="Percent (2)" xfId="25" xr:uid="{00000000-0005-0000-0000-00001F000000}"/>
    <cellStyle name="percentage" xfId="26" xr:uid="{00000000-0005-0000-0000-000020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17497B"/>
      <rgbColor rgb="00FFFF00"/>
      <rgbColor rgb="00CA8095"/>
      <rgbColor rgb="00B3CF87"/>
      <rgbColor rgb="00641404"/>
      <rgbColor rgb="00808A00"/>
      <rgbColor rgb="00254971"/>
      <rgbColor rgb="00767661"/>
      <rgbColor rgb="00841B06"/>
      <rgbColor rgb="00457686"/>
      <rgbColor rgb="00C0C0C0"/>
      <rgbColor rgb="00777777"/>
      <rgbColor rgb="003A7C3C"/>
      <rgbColor rgb="0017497B"/>
      <rgbColor rgb="00AFBC36"/>
      <rgbColor rgb="00FFC425"/>
      <rgbColor rgb="00767661"/>
      <rgbColor rgb="00DFE1CE"/>
      <rgbColor rgb="00CA290A"/>
      <rgbColor rgb="003B75B6"/>
      <rgbColor rgb="00515800"/>
      <rgbColor rgb="00B3CF87"/>
      <rgbColor rgb="00447686"/>
      <rgbColor rgb="00A70240"/>
      <rgbColor rgb="009DB6D1"/>
      <rgbColor rgb="00CCA000"/>
      <rgbColor rgb="00641404"/>
      <rgbColor rgb="00E1E8A0"/>
      <rgbColor rgb="003B75B6"/>
      <rgbColor rgb="00DFE1CE"/>
      <rgbColor rgb="00CDDB77"/>
      <rgbColor rgb="00E1E8A0"/>
      <rgbColor rgb="009DB6D1"/>
      <rgbColor rgb="00E6C4CE"/>
      <rgbColor rgb="00BC607A"/>
      <rgbColor rgb="00FFDC5B"/>
      <rgbColor rgb="003366FF"/>
      <rgbColor rgb="007194BB"/>
      <rgbColor rgb="00AFBC36"/>
      <rgbColor rgb="00FFC425"/>
      <rgbColor rgb="00CCA000"/>
      <rgbColor rgb="00CA290A"/>
      <rgbColor rgb="003A626E"/>
      <rgbColor rgb="00969696"/>
      <rgbColor rgb="002B4953"/>
      <rgbColor rgb="0083AA44"/>
      <rgbColor rgb="00515800"/>
      <rgbColor rgb="003A7C3C"/>
      <rgbColor rgb="0078022F"/>
      <rgbColor rgb="00A70240"/>
      <rgbColor rgb="000F365D"/>
      <rgbColor rgb="005F5F5F"/>
    </indexed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366345</xdr:colOff>
      <xdr:row>4</xdr:row>
      <xdr:rowOff>102577</xdr:rowOff>
    </xdr:from>
    <xdr:to>
      <xdr:col>7</xdr:col>
      <xdr:colOff>309724</xdr:colOff>
      <xdr:row>10</xdr:row>
      <xdr:rowOff>361</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972037" y="791308"/>
          <a:ext cx="2389839" cy="890093"/>
        </a:xfrm>
        <a:prstGeom prst="rect">
          <a:avLst/>
        </a:prstGeom>
      </xdr:spPr>
    </xdr:pic>
    <xdr:clientData/>
  </xdr:twoCellAnchor>
  <xdr:twoCellAnchor editAs="oneCell">
    <xdr:from>
      <xdr:col>9</xdr:col>
      <xdr:colOff>390769</xdr:colOff>
      <xdr:row>5</xdr:row>
      <xdr:rowOff>0</xdr:rowOff>
    </xdr:from>
    <xdr:to>
      <xdr:col>13</xdr:col>
      <xdr:colOff>66713</xdr:colOff>
      <xdr:row>10</xdr:row>
      <xdr:rowOff>65806</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4244731" y="854808"/>
          <a:ext cx="1908213" cy="8961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1400175</xdr:colOff>
      <xdr:row>7</xdr:row>
      <xdr:rowOff>0</xdr:rowOff>
    </xdr:from>
    <xdr:to>
      <xdr:col>4</xdr:col>
      <xdr:colOff>0</xdr:colOff>
      <xdr:row>7</xdr:row>
      <xdr:rowOff>0</xdr:rowOff>
    </xdr:to>
    <xdr:sp macro="" textlink="">
      <xdr:nvSpPr>
        <xdr:cNvPr id="2" name="Text Box 1">
          <a:extLst>
            <a:ext uri="{FF2B5EF4-FFF2-40B4-BE49-F238E27FC236}">
              <a16:creationId xmlns:a16="http://schemas.microsoft.com/office/drawing/2014/main" id="{00000000-0008-0000-0900-000002000000}"/>
            </a:ext>
          </a:extLst>
        </xdr:cNvPr>
        <xdr:cNvSpPr txBox="1">
          <a:spLocks noChangeArrowheads="1"/>
        </xdr:cNvSpPr>
      </xdr:nvSpPr>
      <xdr:spPr bwMode="auto">
        <a:xfrm>
          <a:off x="1714500" y="3752850"/>
          <a:ext cx="3105150"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RF: Project Term Not Needed</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3</xdr:col>
      <xdr:colOff>1400175</xdr:colOff>
      <xdr:row>7</xdr:row>
      <xdr:rowOff>0</xdr:rowOff>
    </xdr:from>
    <xdr:to>
      <xdr:col>4</xdr:col>
      <xdr:colOff>0</xdr:colOff>
      <xdr:row>7</xdr:row>
      <xdr:rowOff>0</xdr:rowOff>
    </xdr:to>
    <xdr:sp macro="" textlink="">
      <xdr:nvSpPr>
        <xdr:cNvPr id="3" name="Text Box 2">
          <a:extLst>
            <a:ext uri="{FF2B5EF4-FFF2-40B4-BE49-F238E27FC236}">
              <a16:creationId xmlns:a16="http://schemas.microsoft.com/office/drawing/2014/main" id="{00000000-0008-0000-0900-000003000000}"/>
            </a:ext>
          </a:extLst>
        </xdr:cNvPr>
        <xdr:cNvSpPr txBox="1">
          <a:spLocks noChangeArrowheads="1"/>
        </xdr:cNvSpPr>
      </xdr:nvSpPr>
      <xdr:spPr bwMode="auto">
        <a:xfrm>
          <a:off x="1714500" y="3752850"/>
          <a:ext cx="3105150"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RF: Project Term Not Needed</a:t>
          </a:r>
        </a:p>
        <a:p>
          <a:pPr algn="l" rtl="0">
            <a:defRPr sz="1000"/>
          </a:pPr>
          <a:endParaRPr lang="en-US" sz="1000" b="0" i="0" strike="noStrike">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sheetPr>
  <dimension ref="A2:P33"/>
  <sheetViews>
    <sheetView showGridLines="0" tabSelected="1" zoomScale="140" zoomScaleNormal="140" workbookViewId="0">
      <selection activeCell="C14" sqref="C14:N23"/>
    </sheetView>
  </sheetViews>
  <sheetFormatPr defaultColWidth="9.5" defaultRowHeight="12.75"/>
  <cols>
    <col min="1" max="1" width="5.5" style="37" customWidth="1"/>
    <col min="2" max="2" width="4" style="37" customWidth="1"/>
    <col min="3" max="5" width="9.5" style="37"/>
    <col min="6" max="6" width="4.1640625" style="37" customWidth="1"/>
    <col min="7" max="7" width="5.1640625" style="37" customWidth="1"/>
    <col min="8" max="8" width="5.5" style="37" customWidth="1"/>
    <col min="9" max="9" width="7.5" style="37" customWidth="1"/>
    <col min="10" max="12" width="9.5" style="37"/>
    <col min="13" max="13" width="6.5" style="37" customWidth="1"/>
    <col min="14" max="14" width="9.5" style="37"/>
    <col min="15" max="15" width="1.5" style="37" customWidth="1"/>
    <col min="16" max="16" width="2.5" style="37" customWidth="1"/>
    <col min="17" max="17" width="3.1640625" style="37" customWidth="1"/>
    <col min="18" max="16384" width="9.5" style="37"/>
  </cols>
  <sheetData>
    <row r="2" spans="1:16" ht="13.5" thickBot="1"/>
    <row r="3" spans="1:16">
      <c r="B3" s="197"/>
      <c r="C3" s="201" t="s">
        <v>521</v>
      </c>
      <c r="D3" s="38"/>
      <c r="E3" s="38"/>
      <c r="F3" s="38"/>
      <c r="G3" s="38"/>
      <c r="H3" s="38"/>
      <c r="I3" s="38"/>
      <c r="J3" s="38"/>
      <c r="K3" s="38"/>
      <c r="L3" s="38"/>
      <c r="M3" s="38"/>
      <c r="N3" s="38"/>
      <c r="O3" s="38"/>
      <c r="P3" s="39"/>
    </row>
    <row r="4" spans="1:16" s="42" customFormat="1" ht="15">
      <c r="A4" s="196"/>
      <c r="B4" s="196"/>
      <c r="C4" s="40"/>
      <c r="D4" s="40"/>
      <c r="E4" s="40"/>
      <c r="F4" s="40"/>
      <c r="G4" s="40"/>
      <c r="H4" s="40"/>
      <c r="I4" s="40"/>
      <c r="J4" s="40"/>
      <c r="K4" s="40"/>
      <c r="L4" s="40"/>
      <c r="M4" s="40"/>
      <c r="N4" s="41"/>
      <c r="P4" s="43"/>
    </row>
    <row r="5" spans="1:16">
      <c r="B5" s="44"/>
      <c r="P5" s="45"/>
    </row>
    <row r="6" spans="1:16">
      <c r="B6" s="44"/>
      <c r="P6" s="45"/>
    </row>
    <row r="7" spans="1:16">
      <c r="B7" s="44"/>
      <c r="P7" s="45"/>
    </row>
    <row r="8" spans="1:16">
      <c r="B8" s="44"/>
      <c r="P8" s="45"/>
    </row>
    <row r="9" spans="1:16">
      <c r="B9" s="44"/>
      <c r="P9" s="45"/>
    </row>
    <row r="10" spans="1:16">
      <c r="B10" s="44"/>
      <c r="P10" s="45"/>
    </row>
    <row r="11" spans="1:16">
      <c r="B11" s="44"/>
      <c r="P11" s="45"/>
    </row>
    <row r="12" spans="1:16">
      <c r="B12" s="44"/>
      <c r="P12" s="45"/>
    </row>
    <row r="13" spans="1:16" ht="13.5" thickBot="1">
      <c r="B13" s="44"/>
      <c r="P13" s="45"/>
    </row>
    <row r="14" spans="1:16">
      <c r="B14" s="44"/>
      <c r="C14" s="334" t="s">
        <v>522</v>
      </c>
      <c r="D14" s="335"/>
      <c r="E14" s="335"/>
      <c r="F14" s="335"/>
      <c r="G14" s="335"/>
      <c r="H14" s="335"/>
      <c r="I14" s="335"/>
      <c r="J14" s="335"/>
      <c r="K14" s="335"/>
      <c r="L14" s="335"/>
      <c r="M14" s="335"/>
      <c r="N14" s="336"/>
      <c r="P14" s="45"/>
    </row>
    <row r="15" spans="1:16">
      <c r="B15" s="44"/>
      <c r="C15" s="337"/>
      <c r="D15" s="338"/>
      <c r="E15" s="338"/>
      <c r="F15" s="338"/>
      <c r="G15" s="338"/>
      <c r="H15" s="338"/>
      <c r="I15" s="338"/>
      <c r="J15" s="338"/>
      <c r="K15" s="338"/>
      <c r="L15" s="338"/>
      <c r="M15" s="338"/>
      <c r="N15" s="339"/>
      <c r="P15" s="45"/>
    </row>
    <row r="16" spans="1:16">
      <c r="B16" s="44"/>
      <c r="C16" s="337"/>
      <c r="D16" s="338"/>
      <c r="E16" s="338"/>
      <c r="F16" s="338"/>
      <c r="G16" s="338"/>
      <c r="H16" s="338"/>
      <c r="I16" s="338"/>
      <c r="J16" s="338"/>
      <c r="K16" s="338"/>
      <c r="L16" s="338"/>
      <c r="M16" s="338"/>
      <c r="N16" s="339"/>
      <c r="P16" s="45"/>
    </row>
    <row r="17" spans="2:16">
      <c r="B17" s="44"/>
      <c r="C17" s="337"/>
      <c r="D17" s="338"/>
      <c r="E17" s="338"/>
      <c r="F17" s="338"/>
      <c r="G17" s="338"/>
      <c r="H17" s="338"/>
      <c r="I17" s="338"/>
      <c r="J17" s="338"/>
      <c r="K17" s="338"/>
      <c r="L17" s="338"/>
      <c r="M17" s="338"/>
      <c r="N17" s="339"/>
      <c r="P17" s="45"/>
    </row>
    <row r="18" spans="2:16">
      <c r="B18" s="44"/>
      <c r="C18" s="337"/>
      <c r="D18" s="338"/>
      <c r="E18" s="338"/>
      <c r="F18" s="338"/>
      <c r="G18" s="338"/>
      <c r="H18" s="338"/>
      <c r="I18" s="338"/>
      <c r="J18" s="338"/>
      <c r="K18" s="338"/>
      <c r="L18" s="338"/>
      <c r="M18" s="338"/>
      <c r="N18" s="339"/>
      <c r="P18" s="45"/>
    </row>
    <row r="19" spans="2:16">
      <c r="B19" s="44"/>
      <c r="C19" s="337"/>
      <c r="D19" s="338"/>
      <c r="E19" s="338"/>
      <c r="F19" s="338"/>
      <c r="G19" s="338"/>
      <c r="H19" s="338"/>
      <c r="I19" s="338"/>
      <c r="J19" s="338"/>
      <c r="K19" s="338"/>
      <c r="L19" s="338"/>
      <c r="M19" s="338"/>
      <c r="N19" s="339"/>
      <c r="P19" s="45"/>
    </row>
    <row r="20" spans="2:16">
      <c r="B20" s="44"/>
      <c r="C20" s="337"/>
      <c r="D20" s="338"/>
      <c r="E20" s="338"/>
      <c r="F20" s="338"/>
      <c r="G20" s="338"/>
      <c r="H20" s="338"/>
      <c r="I20" s="338"/>
      <c r="J20" s="338"/>
      <c r="K20" s="338"/>
      <c r="L20" s="338"/>
      <c r="M20" s="338"/>
      <c r="N20" s="339"/>
      <c r="P20" s="45"/>
    </row>
    <row r="21" spans="2:16">
      <c r="B21" s="44"/>
      <c r="C21" s="337"/>
      <c r="D21" s="338"/>
      <c r="E21" s="338"/>
      <c r="F21" s="338"/>
      <c r="G21" s="338"/>
      <c r="H21" s="338"/>
      <c r="I21" s="338"/>
      <c r="J21" s="338"/>
      <c r="K21" s="338"/>
      <c r="L21" s="338"/>
      <c r="M21" s="338"/>
      <c r="N21" s="339"/>
      <c r="P21" s="45"/>
    </row>
    <row r="22" spans="2:16">
      <c r="B22" s="44"/>
      <c r="C22" s="337"/>
      <c r="D22" s="338"/>
      <c r="E22" s="338"/>
      <c r="F22" s="338"/>
      <c r="G22" s="338"/>
      <c r="H22" s="338"/>
      <c r="I22" s="338"/>
      <c r="J22" s="338"/>
      <c r="K22" s="338"/>
      <c r="L22" s="338"/>
      <c r="M22" s="338"/>
      <c r="N22" s="339"/>
      <c r="P22" s="45"/>
    </row>
    <row r="23" spans="2:16" ht="13.5" thickBot="1">
      <c r="B23" s="44"/>
      <c r="C23" s="340"/>
      <c r="D23" s="341"/>
      <c r="E23" s="341"/>
      <c r="F23" s="341"/>
      <c r="G23" s="341"/>
      <c r="H23" s="341"/>
      <c r="I23" s="341"/>
      <c r="J23" s="341"/>
      <c r="K23" s="341"/>
      <c r="L23" s="341"/>
      <c r="M23" s="341"/>
      <c r="N23" s="342"/>
      <c r="P23" s="45"/>
    </row>
    <row r="24" spans="2:16">
      <c r="B24" s="44"/>
      <c r="P24" s="45"/>
    </row>
    <row r="25" spans="2:16">
      <c r="B25" s="44"/>
      <c r="P25" s="45"/>
    </row>
    <row r="26" spans="2:16" ht="13.9" customHeight="1">
      <c r="B26" s="44"/>
      <c r="C26" s="343" t="s">
        <v>0</v>
      </c>
      <c r="D26" s="344"/>
      <c r="E26" s="344"/>
      <c r="F26" s="344"/>
      <c r="G26" s="344"/>
      <c r="H26" s="344"/>
      <c r="I26" s="344"/>
      <c r="J26" s="344"/>
      <c r="K26" s="344"/>
      <c r="L26" s="344"/>
      <c r="M26" s="344"/>
      <c r="N26" s="344"/>
      <c r="P26" s="45"/>
    </row>
    <row r="27" spans="2:16" ht="13.9" customHeight="1">
      <c r="B27" s="44"/>
      <c r="C27" s="344"/>
      <c r="D27" s="344"/>
      <c r="E27" s="344"/>
      <c r="F27" s="344"/>
      <c r="G27" s="344"/>
      <c r="H27" s="344"/>
      <c r="I27" s="344"/>
      <c r="J27" s="344"/>
      <c r="K27" s="344"/>
      <c r="L27" s="344"/>
      <c r="M27" s="344"/>
      <c r="N27" s="344"/>
      <c r="P27" s="45"/>
    </row>
    <row r="28" spans="2:16" ht="13.9" customHeight="1">
      <c r="B28" s="44"/>
      <c r="C28" s="344"/>
      <c r="D28" s="344"/>
      <c r="E28" s="344"/>
      <c r="F28" s="344"/>
      <c r="G28" s="344"/>
      <c r="H28" s="344"/>
      <c r="I28" s="344"/>
      <c r="J28" s="344"/>
      <c r="K28" s="344"/>
      <c r="L28" s="344"/>
      <c r="M28" s="344"/>
      <c r="N28" s="344"/>
      <c r="P28" s="45"/>
    </row>
    <row r="29" spans="2:16" ht="13.9" customHeight="1">
      <c r="B29" s="44"/>
      <c r="C29" s="344"/>
      <c r="D29" s="344"/>
      <c r="E29" s="344"/>
      <c r="F29" s="344"/>
      <c r="G29" s="344"/>
      <c r="H29" s="344"/>
      <c r="I29" s="344"/>
      <c r="J29" s="344"/>
      <c r="K29" s="344"/>
      <c r="L29" s="344"/>
      <c r="M29" s="344"/>
      <c r="N29" s="344"/>
      <c r="P29" s="45"/>
    </row>
    <row r="30" spans="2:16" ht="13.9" customHeight="1">
      <c r="B30" s="44"/>
      <c r="C30" s="344"/>
      <c r="D30" s="344"/>
      <c r="E30" s="344"/>
      <c r="F30" s="344"/>
      <c r="G30" s="344"/>
      <c r="H30" s="344"/>
      <c r="I30" s="344"/>
      <c r="J30" s="344"/>
      <c r="K30" s="344"/>
      <c r="L30" s="344"/>
      <c r="M30" s="344"/>
      <c r="N30" s="344"/>
      <c r="P30" s="45"/>
    </row>
    <row r="31" spans="2:16" ht="59.25" customHeight="1">
      <c r="B31" s="44"/>
      <c r="C31" s="344"/>
      <c r="D31" s="344"/>
      <c r="E31" s="344"/>
      <c r="F31" s="344"/>
      <c r="G31" s="344"/>
      <c r="H31" s="344"/>
      <c r="I31" s="344"/>
      <c r="J31" s="344"/>
      <c r="K31" s="344"/>
      <c r="L31" s="344"/>
      <c r="M31" s="344"/>
      <c r="N31" s="344"/>
      <c r="P31" s="45"/>
    </row>
    <row r="32" spans="2:16">
      <c r="B32" s="44"/>
      <c r="N32" s="73"/>
      <c r="P32" s="45"/>
    </row>
    <row r="33" spans="2:16" ht="13.5" thickBot="1">
      <c r="B33" s="46"/>
      <c r="C33" s="47"/>
      <c r="D33" s="47"/>
      <c r="E33" s="47"/>
      <c r="F33" s="47"/>
      <c r="G33" s="47"/>
      <c r="H33" s="47"/>
      <c r="I33" s="47"/>
      <c r="J33" s="47"/>
      <c r="K33" s="47"/>
      <c r="L33" s="47"/>
      <c r="M33" s="47"/>
      <c r="N33" s="47"/>
      <c r="O33" s="47"/>
      <c r="P33" s="48"/>
    </row>
  </sheetData>
  <mergeCells count="2">
    <mergeCell ref="C14:N23"/>
    <mergeCell ref="C26:N31"/>
  </mergeCells>
  <phoneticPr fontId="11" type="noConversion"/>
  <pageMargins left="0.7" right="0.7" top="0.75" bottom="0.75" header="0.3" footer="0.3"/>
  <pageSetup scale="92" orientation="portrait" horizontalDpi="1200" verticalDpi="1200" r:id="rId1"/>
  <headerFooter>
    <oddHeader>&amp;L&amp;"Calibri,Regular"&amp;K000000VA-170822-SAIC&amp;R&amp;"Calibri,Regular"&amp;K000000
Exhibit 4.1 (Pricing and Volumes Matrix)</oddHeader>
    <oddFooter>&amp;R&amp;"-,Regular"Page &amp;P of &amp;N</oddFooter>
  </headerFooter>
  <rowBreaks count="1" manualBreakCount="1">
    <brk id="33" max="16383" man="1"/>
  </rowBreaks>
  <colBreaks count="1" manualBreakCount="1">
    <brk id="1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0000"/>
    <pageSetUpPr fitToPage="1"/>
  </sheetPr>
  <dimension ref="A1:V41"/>
  <sheetViews>
    <sheetView showGridLines="0" zoomScaleNormal="100" zoomScaleSheetLayoutView="100" workbookViewId="0">
      <pane xSplit="4" ySplit="5" topLeftCell="E6" activePane="bottomRight" state="frozen"/>
      <selection pane="topRight" activeCell="E1" sqref="E1"/>
      <selection pane="bottomLeft" activeCell="A6" sqref="A6"/>
      <selection pane="bottomRight" activeCell="L30" sqref="L30"/>
    </sheetView>
  </sheetViews>
  <sheetFormatPr defaultColWidth="9.5" defaultRowHeight="12.75"/>
  <cols>
    <col min="1" max="1" width="4.5" style="21" customWidth="1"/>
    <col min="2" max="2" width="4" style="21" customWidth="1"/>
    <col min="3" max="3" width="2" style="21" customWidth="1"/>
    <col min="4" max="4" width="43.5" style="21" bestFit="1" customWidth="1"/>
    <col min="5" max="6" width="18.5" style="21" customWidth="1"/>
    <col min="7" max="7" width="18.5" style="140" customWidth="1"/>
    <col min="8" max="10" width="18.5" style="21" customWidth="1"/>
    <col min="11" max="11" width="1.83203125" customWidth="1"/>
    <col min="12" max="14" width="17.6640625" style="21" bestFit="1" customWidth="1"/>
    <col min="15" max="15" width="1.83203125" customWidth="1"/>
    <col min="16" max="17" width="17.6640625" style="21" bestFit="1" customWidth="1"/>
    <col min="18" max="18" width="16.1640625" style="21" bestFit="1" customWidth="1"/>
    <col min="19" max="19" width="1.83203125" customWidth="1"/>
    <col min="20" max="20" width="17.5" style="21" bestFit="1" customWidth="1"/>
    <col min="21" max="16384" width="9.5" style="21"/>
  </cols>
  <sheetData>
    <row r="1" spans="1:20" s="140" customFormat="1">
      <c r="A1" t="str">
        <f>'Title Page'!C3</f>
        <v xml:space="preserve">VA-170822-SAIC Exhibit 4.1 Pricing and Volumes Matrix Modification 28 Pricing and Volumes Matrix </v>
      </c>
      <c r="K1" s="141"/>
      <c r="O1" s="141"/>
      <c r="S1" s="141"/>
    </row>
    <row r="2" spans="1:20" s="140" customFormat="1" ht="18">
      <c r="B2" s="346" t="s">
        <v>1</v>
      </c>
      <c r="C2" s="346"/>
      <c r="D2" s="346"/>
      <c r="E2" s="346"/>
      <c r="F2" s="346"/>
      <c r="G2" s="346"/>
      <c r="H2" s="346"/>
      <c r="I2" s="346"/>
      <c r="J2" s="346"/>
      <c r="K2" s="346"/>
      <c r="L2" s="346"/>
      <c r="M2" s="346"/>
      <c r="N2" s="346"/>
      <c r="O2" s="346"/>
      <c r="P2" s="346"/>
      <c r="Q2" s="346"/>
      <c r="R2" s="346"/>
      <c r="S2" s="346"/>
      <c r="T2" s="346"/>
    </row>
    <row r="3" spans="1:20" s="140" customFormat="1" ht="18">
      <c r="B3" s="346"/>
      <c r="C3" s="346"/>
      <c r="D3" s="346"/>
      <c r="E3" s="346"/>
      <c r="F3" s="346"/>
      <c r="G3" s="346"/>
      <c r="H3" s="346"/>
      <c r="I3" s="346"/>
      <c r="J3" s="346"/>
      <c r="K3" s="346"/>
      <c r="L3" s="346"/>
      <c r="M3" s="346"/>
      <c r="N3" s="346"/>
      <c r="O3" s="346"/>
      <c r="P3" s="346"/>
      <c r="Q3" s="346"/>
      <c r="R3" s="346"/>
      <c r="S3" s="346"/>
      <c r="T3" s="346"/>
    </row>
    <row r="4" spans="1:20" ht="18">
      <c r="B4" s="50"/>
      <c r="C4" s="56"/>
      <c r="D4" s="74"/>
      <c r="E4" s="74"/>
      <c r="F4" s="74"/>
      <c r="G4" s="230"/>
      <c r="H4" s="74"/>
      <c r="I4" s="74"/>
      <c r="J4" s="74"/>
      <c r="L4" s="347" t="s">
        <v>2</v>
      </c>
      <c r="M4" s="347"/>
      <c r="N4" s="347"/>
      <c r="P4" s="347" t="s">
        <v>3</v>
      </c>
      <c r="Q4" s="347"/>
      <c r="R4" s="347"/>
    </row>
    <row r="5" spans="1:20">
      <c r="B5" s="348" t="s">
        <v>4</v>
      </c>
      <c r="C5" s="348"/>
      <c r="D5" s="348"/>
      <c r="E5" s="202" t="s">
        <v>5</v>
      </c>
      <c r="F5" s="203" t="s">
        <v>6</v>
      </c>
      <c r="G5" s="202" t="s">
        <v>7</v>
      </c>
      <c r="H5" s="202" t="s">
        <v>8</v>
      </c>
      <c r="I5" s="202" t="s">
        <v>9</v>
      </c>
      <c r="J5" s="327" t="s">
        <v>10</v>
      </c>
      <c r="L5" s="204" t="s">
        <v>11</v>
      </c>
      <c r="M5" s="204" t="s">
        <v>12</v>
      </c>
      <c r="N5" s="204" t="s">
        <v>13</v>
      </c>
      <c r="P5" s="204" t="s">
        <v>14</v>
      </c>
      <c r="Q5" s="204" t="s">
        <v>15</v>
      </c>
      <c r="R5" s="204" t="s">
        <v>16</v>
      </c>
      <c r="T5" s="204" t="s">
        <v>17</v>
      </c>
    </row>
    <row r="6" spans="1:20" ht="15">
      <c r="B6" s="345" t="s">
        <v>18</v>
      </c>
      <c r="C6" s="345"/>
      <c r="D6" s="345"/>
      <c r="E6" s="105"/>
      <c r="F6" s="105"/>
      <c r="G6" s="105"/>
      <c r="H6" s="105"/>
      <c r="I6" s="105"/>
      <c r="J6" s="105"/>
      <c r="L6" s="105"/>
      <c r="M6" s="105"/>
      <c r="N6" s="105"/>
      <c r="P6" s="105"/>
      <c r="Q6" s="105"/>
      <c r="R6" s="105"/>
      <c r="T6" s="105"/>
    </row>
    <row r="7" spans="1:20">
      <c r="B7" s="102"/>
      <c r="C7" s="102"/>
      <c r="D7" s="106" t="s">
        <v>19</v>
      </c>
      <c r="E7" s="157">
        <v>341199.13</v>
      </c>
      <c r="F7" s="157">
        <v>346218</v>
      </c>
      <c r="G7" s="157">
        <v>330532</v>
      </c>
      <c r="H7" s="157">
        <v>329653</v>
      </c>
      <c r="I7" s="157">
        <v>329075.40000000002</v>
      </c>
      <c r="J7" s="157">
        <f>SUM(E7:I7)</f>
        <v>1676677.5299999998</v>
      </c>
      <c r="L7" s="16">
        <v>329024.21000000002</v>
      </c>
      <c r="M7" s="16">
        <v>267996</v>
      </c>
      <c r="N7" s="16">
        <f>SUM(L7:M7)</f>
        <v>597020.21</v>
      </c>
      <c r="P7" s="198">
        <v>266656</v>
      </c>
      <c r="Q7" s="198">
        <v>265323</v>
      </c>
      <c r="R7" s="199">
        <f>SUM(P7:Q7)</f>
        <v>531979</v>
      </c>
      <c r="T7" s="219">
        <f>R7+N7+J7</f>
        <v>2805676.7399999998</v>
      </c>
    </row>
    <row r="8" spans="1:20">
      <c r="B8" s="102"/>
      <c r="C8" s="102"/>
      <c r="D8" s="106" t="s">
        <v>20</v>
      </c>
      <c r="E8" s="157">
        <v>25908045.489999998</v>
      </c>
      <c r="F8" s="157">
        <v>25734554</v>
      </c>
      <c r="G8" s="157">
        <v>24341452</v>
      </c>
      <c r="H8" s="157">
        <v>24276826</v>
      </c>
      <c r="I8" s="157">
        <v>24247014.620000001</v>
      </c>
      <c r="J8" s="157">
        <f>SUM(E8:I8)</f>
        <v>124507892.11</v>
      </c>
      <c r="L8" s="16">
        <v>24759034.739999998</v>
      </c>
      <c r="M8" s="16">
        <v>20166721</v>
      </c>
      <c r="N8" s="16">
        <f t="shared" ref="N8:N14" si="0">SUM(L8:M8)</f>
        <v>44925755.739999995</v>
      </c>
      <c r="P8" s="198">
        <v>20065888</v>
      </c>
      <c r="Q8" s="198">
        <v>19965558</v>
      </c>
      <c r="R8" s="199">
        <f t="shared" ref="R8:R14" si="1">SUM(P8:Q8)</f>
        <v>40031446</v>
      </c>
      <c r="T8" s="219">
        <f t="shared" ref="T8:T20" si="2">R8+N8+J8</f>
        <v>209465093.84999999</v>
      </c>
    </row>
    <row r="9" spans="1:20">
      <c r="B9" s="102"/>
      <c r="C9" s="102"/>
      <c r="D9" s="107" t="s">
        <v>21</v>
      </c>
      <c r="E9" s="157">
        <v>1488696.59</v>
      </c>
      <c r="F9" s="157">
        <v>1442576</v>
      </c>
      <c r="G9" s="157">
        <v>1377214</v>
      </c>
      <c r="H9" s="157">
        <v>1373558</v>
      </c>
      <c r="I9" s="157">
        <v>1526255.7</v>
      </c>
      <c r="J9" s="157">
        <f t="shared" ref="J9:J21" si="3">SUM(E9:I9)</f>
        <v>7208300.29</v>
      </c>
      <c r="L9" s="16">
        <v>1370931.6</v>
      </c>
      <c r="M9" s="16">
        <v>1116651</v>
      </c>
      <c r="N9" s="16">
        <f t="shared" si="0"/>
        <v>2487582.6</v>
      </c>
      <c r="P9" s="198">
        <v>1111068</v>
      </c>
      <c r="Q9" s="198">
        <v>1105513</v>
      </c>
      <c r="R9" s="199">
        <f t="shared" si="1"/>
        <v>2216581</v>
      </c>
      <c r="T9" s="219">
        <f t="shared" si="2"/>
        <v>11912463.890000001</v>
      </c>
    </row>
    <row r="10" spans="1:20">
      <c r="B10" s="102"/>
      <c r="C10" s="103"/>
      <c r="D10" s="107" t="s">
        <v>22</v>
      </c>
      <c r="E10" s="157">
        <v>682398.26</v>
      </c>
      <c r="F10" s="157">
        <v>1009803</v>
      </c>
      <c r="G10" s="157">
        <v>964050</v>
      </c>
      <c r="H10" s="157">
        <v>961491</v>
      </c>
      <c r="I10" s="157">
        <v>873419.7</v>
      </c>
      <c r="J10" s="157">
        <f t="shared" si="3"/>
        <v>4491161.96</v>
      </c>
      <c r="L10" s="16">
        <v>959652.24</v>
      </c>
      <c r="M10" s="16">
        <v>781656</v>
      </c>
      <c r="N10" s="16">
        <f t="shared" si="0"/>
        <v>1741308.24</v>
      </c>
      <c r="P10" s="198">
        <v>777748</v>
      </c>
      <c r="Q10" s="198">
        <v>773859</v>
      </c>
      <c r="R10" s="199">
        <f t="shared" si="1"/>
        <v>1551607</v>
      </c>
      <c r="T10" s="219">
        <f t="shared" si="2"/>
        <v>7784077.2000000002</v>
      </c>
    </row>
    <row r="11" spans="1:20">
      <c r="B11" s="102"/>
      <c r="C11" s="103"/>
      <c r="D11" s="107" t="s">
        <v>23</v>
      </c>
      <c r="E11" s="157">
        <v>0</v>
      </c>
      <c r="F11" s="157">
        <v>0</v>
      </c>
      <c r="G11" s="157">
        <v>0</v>
      </c>
      <c r="H11" s="157">
        <v>0</v>
      </c>
      <c r="I11" s="157">
        <v>61187.76</v>
      </c>
      <c r="J11" s="157">
        <f t="shared" si="3"/>
        <v>61187.76</v>
      </c>
      <c r="L11" s="16">
        <v>0</v>
      </c>
      <c r="M11" s="16">
        <v>0</v>
      </c>
      <c r="N11" s="16">
        <f t="shared" si="0"/>
        <v>0</v>
      </c>
      <c r="P11" s="198">
        <v>0</v>
      </c>
      <c r="Q11" s="198">
        <v>0</v>
      </c>
      <c r="R11" s="199">
        <f t="shared" si="1"/>
        <v>0</v>
      </c>
      <c r="T11" s="219">
        <f t="shared" si="2"/>
        <v>61187.76</v>
      </c>
    </row>
    <row r="12" spans="1:20">
      <c r="B12" s="102"/>
      <c r="C12" s="103"/>
      <c r="D12" s="107" t="s">
        <v>24</v>
      </c>
      <c r="E12" s="157">
        <v>0</v>
      </c>
      <c r="F12" s="157">
        <v>0</v>
      </c>
      <c r="G12" s="157">
        <v>0</v>
      </c>
      <c r="H12" s="157">
        <v>0</v>
      </c>
      <c r="I12" s="157">
        <v>21595.68</v>
      </c>
      <c r="J12" s="157">
        <f t="shared" si="3"/>
        <v>21595.68</v>
      </c>
      <c r="L12" s="16">
        <v>0</v>
      </c>
      <c r="M12" s="16">
        <v>0</v>
      </c>
      <c r="N12" s="16">
        <f t="shared" si="0"/>
        <v>0</v>
      </c>
      <c r="P12" s="198">
        <v>0</v>
      </c>
      <c r="Q12" s="198">
        <v>0</v>
      </c>
      <c r="R12" s="199">
        <f t="shared" si="1"/>
        <v>0</v>
      </c>
      <c r="T12" s="219">
        <f t="shared" si="2"/>
        <v>21595.68</v>
      </c>
    </row>
    <row r="13" spans="1:20">
      <c r="B13" s="102"/>
      <c r="C13" s="102"/>
      <c r="D13" s="108" t="s">
        <v>25</v>
      </c>
      <c r="E13" s="157">
        <v>2627736.5</v>
      </c>
      <c r="F13" s="157">
        <v>2673640</v>
      </c>
      <c r="G13" s="157">
        <v>2703832</v>
      </c>
      <c r="H13" s="157">
        <v>2856528</v>
      </c>
      <c r="I13" s="157">
        <v>3500672.8</v>
      </c>
      <c r="J13" s="157">
        <f t="shared" si="3"/>
        <v>14362409.300000001</v>
      </c>
      <c r="L13" s="16">
        <v>3095946.01</v>
      </c>
      <c r="M13" s="16">
        <v>2585000</v>
      </c>
      <c r="N13" s="16">
        <f t="shared" si="0"/>
        <v>5680946.0099999998</v>
      </c>
      <c r="P13" s="198">
        <v>2585000</v>
      </c>
      <c r="Q13" s="198">
        <v>2585000</v>
      </c>
      <c r="R13" s="199">
        <f t="shared" si="1"/>
        <v>5170000</v>
      </c>
      <c r="T13" s="219">
        <f t="shared" si="2"/>
        <v>25213355.310000002</v>
      </c>
    </row>
    <row r="14" spans="1:20">
      <c r="B14" s="102"/>
      <c r="C14" s="102"/>
      <c r="D14" s="205" t="s">
        <v>26</v>
      </c>
      <c r="E14" s="157">
        <v>1992403.69</v>
      </c>
      <c r="F14" s="157">
        <v>1810007.5</v>
      </c>
      <c r="G14" s="157">
        <v>1830448</v>
      </c>
      <c r="H14" s="157">
        <v>1933820</v>
      </c>
      <c r="I14" s="157">
        <v>2629049.62</v>
      </c>
      <c r="J14" s="157">
        <f t="shared" si="3"/>
        <v>10195728.809999999</v>
      </c>
      <c r="L14" s="16">
        <v>2095901.55</v>
      </c>
      <c r="M14" s="16">
        <v>1750000</v>
      </c>
      <c r="N14" s="16">
        <f t="shared" si="0"/>
        <v>3845901.55</v>
      </c>
      <c r="P14" s="198">
        <v>1750000</v>
      </c>
      <c r="Q14" s="198">
        <v>1750000</v>
      </c>
      <c r="R14" s="85">
        <f t="shared" si="1"/>
        <v>3500000</v>
      </c>
      <c r="T14" s="219">
        <f t="shared" si="2"/>
        <v>17541630.359999999</v>
      </c>
    </row>
    <row r="15" spans="1:20" s="140" customFormat="1">
      <c r="B15" s="216"/>
      <c r="C15" s="216"/>
      <c r="D15" s="217" t="s">
        <v>27</v>
      </c>
      <c r="E15" s="218"/>
      <c r="F15" s="218">
        <v>149000</v>
      </c>
      <c r="G15" s="218"/>
      <c r="H15" s="218"/>
      <c r="I15" s="218"/>
      <c r="J15" s="252">
        <f t="shared" si="3"/>
        <v>149000</v>
      </c>
      <c r="K15" s="125"/>
      <c r="L15" s="226"/>
      <c r="M15" s="226"/>
      <c r="N15" s="227"/>
      <c r="O15" s="125"/>
      <c r="P15" s="219"/>
      <c r="Q15" s="219"/>
      <c r="R15" s="220"/>
      <c r="S15" s="125"/>
      <c r="T15" s="219">
        <f t="shared" si="2"/>
        <v>149000</v>
      </c>
    </row>
    <row r="16" spans="1:20" s="140" customFormat="1">
      <c r="B16" s="216"/>
      <c r="C16" s="216"/>
      <c r="D16" s="217" t="s">
        <v>28</v>
      </c>
      <c r="E16" s="218"/>
      <c r="F16" s="218">
        <f>'2 - ARC RRC Rates'!G17</f>
        <v>1440794.06</v>
      </c>
      <c r="G16" s="218">
        <v>1861238.17</v>
      </c>
      <c r="H16" s="218"/>
      <c r="I16" s="218"/>
      <c r="J16" s="252">
        <f t="shared" si="3"/>
        <v>3302032.23</v>
      </c>
      <c r="K16" s="125"/>
      <c r="L16" s="225"/>
      <c r="M16" s="225"/>
      <c r="N16" s="228"/>
      <c r="O16"/>
      <c r="P16" s="199"/>
      <c r="Q16" s="199"/>
      <c r="R16" s="220"/>
      <c r="S16" s="125"/>
      <c r="T16" s="219">
        <f t="shared" si="2"/>
        <v>3302032.23</v>
      </c>
    </row>
    <row r="17" spans="2:22">
      <c r="B17" s="102"/>
      <c r="C17" s="102"/>
      <c r="D17" s="247" t="s">
        <v>29</v>
      </c>
      <c r="E17" s="248"/>
      <c r="F17" s="248"/>
      <c r="G17" s="248"/>
      <c r="H17" s="248">
        <v>400092.39</v>
      </c>
      <c r="I17" s="248">
        <v>0</v>
      </c>
      <c r="J17" s="252">
        <f t="shared" si="3"/>
        <v>400092.39</v>
      </c>
      <c r="L17" s="225"/>
      <c r="M17" s="225"/>
      <c r="N17" s="228"/>
      <c r="P17" s="199"/>
      <c r="Q17" s="199"/>
      <c r="R17" s="85"/>
      <c r="T17" s="219">
        <f t="shared" si="2"/>
        <v>400092.39</v>
      </c>
    </row>
    <row r="18" spans="2:22">
      <c r="B18" s="102"/>
      <c r="C18" s="102"/>
      <c r="D18" s="247" t="s">
        <v>30</v>
      </c>
      <c r="E18" s="248"/>
      <c r="F18" s="248"/>
      <c r="G18" s="248"/>
      <c r="H18" s="248">
        <v>200002.8</v>
      </c>
      <c r="I18" s="248">
        <v>211598</v>
      </c>
      <c r="J18" s="248">
        <f t="shared" si="3"/>
        <v>411600.8</v>
      </c>
      <c r="L18" s="199">
        <v>216766</v>
      </c>
      <c r="M18" s="199">
        <v>200003.20000000001</v>
      </c>
      <c r="N18" s="228">
        <f>SUM(L18:M18)</f>
        <v>416769.2</v>
      </c>
      <c r="P18" s="199">
        <v>200003.20000000001</v>
      </c>
      <c r="Q18" s="199">
        <v>200003.20000000001</v>
      </c>
      <c r="R18" s="85">
        <f>SUM(P18:Q18)</f>
        <v>400006.40000000002</v>
      </c>
      <c r="T18" s="219">
        <f t="shared" si="2"/>
        <v>1228376.4000000001</v>
      </c>
    </row>
    <row r="19" spans="2:22">
      <c r="B19" s="102"/>
      <c r="C19" s="102"/>
      <c r="D19" s="223" t="s">
        <v>31</v>
      </c>
      <c r="E19" s="248"/>
      <c r="F19" s="248"/>
      <c r="G19" s="248"/>
      <c r="H19" s="248">
        <v>76546.080000000002</v>
      </c>
      <c r="I19" s="248">
        <v>0</v>
      </c>
      <c r="J19" s="328">
        <f t="shared" si="3"/>
        <v>76546.080000000002</v>
      </c>
      <c r="L19" s="225"/>
      <c r="M19" s="225" t="s">
        <v>32</v>
      </c>
      <c r="N19" s="225" t="s">
        <v>32</v>
      </c>
      <c r="P19" s="199" t="s">
        <v>32</v>
      </c>
      <c r="Q19" s="199" t="s">
        <v>32</v>
      </c>
      <c r="R19" s="199" t="s">
        <v>32</v>
      </c>
      <c r="T19" s="291" t="s">
        <v>32</v>
      </c>
    </row>
    <row r="20" spans="2:22" s="140" customFormat="1">
      <c r="B20" s="216"/>
      <c r="C20" s="216"/>
      <c r="D20" s="263" t="s">
        <v>33</v>
      </c>
      <c r="E20" s="218">
        <v>0</v>
      </c>
      <c r="F20" s="218">
        <v>0</v>
      </c>
      <c r="G20" s="218">
        <v>0</v>
      </c>
      <c r="H20" s="226">
        <v>308610</v>
      </c>
      <c r="I20" s="248">
        <v>0</v>
      </c>
      <c r="J20" s="328">
        <f t="shared" si="3"/>
        <v>308610</v>
      </c>
      <c r="K20" s="125"/>
      <c r="L20" s="225"/>
      <c r="M20" s="225">
        <v>0</v>
      </c>
      <c r="N20" s="225">
        <v>0</v>
      </c>
      <c r="O20">
        <v>0</v>
      </c>
      <c r="P20" s="199">
        <v>0</v>
      </c>
      <c r="Q20" s="199">
        <v>0</v>
      </c>
      <c r="R20" s="219">
        <v>0</v>
      </c>
      <c r="S20" s="125"/>
      <c r="T20" s="219">
        <f t="shared" si="2"/>
        <v>308610</v>
      </c>
    </row>
    <row r="21" spans="2:22" s="140" customFormat="1">
      <c r="B21" s="216"/>
      <c r="C21" s="216"/>
      <c r="D21" s="263" t="s">
        <v>34</v>
      </c>
      <c r="E21" s="218">
        <v>0</v>
      </c>
      <c r="F21" s="218">
        <v>0</v>
      </c>
      <c r="G21" s="218">
        <v>0</v>
      </c>
      <c r="H21" s="218">
        <v>1036530</v>
      </c>
      <c r="I21" s="248">
        <v>3655473</v>
      </c>
      <c r="J21" s="248">
        <f t="shared" si="3"/>
        <v>4692003</v>
      </c>
      <c r="K21" s="125"/>
      <c r="L21" s="225">
        <v>1123406.1299999999</v>
      </c>
      <c r="M21" s="225">
        <v>1036530</v>
      </c>
      <c r="N21" s="225">
        <f>SUM(L21:M21)</f>
        <v>2159936.13</v>
      </c>
      <c r="O21"/>
      <c r="P21" s="199">
        <v>1036530</v>
      </c>
      <c r="Q21" s="199">
        <v>1036530</v>
      </c>
      <c r="R21" s="219">
        <f>SUM(P21:Q21)</f>
        <v>2073060</v>
      </c>
      <c r="S21" s="125"/>
      <c r="T21" s="218">
        <f>SUM(R21,N21,J21)</f>
        <v>8924999.129999999</v>
      </c>
    </row>
    <row r="22" spans="2:22">
      <c r="E22" s="253"/>
      <c r="F22" s="253"/>
      <c r="G22" s="254"/>
      <c r="H22" s="254"/>
      <c r="I22" s="253"/>
      <c r="J22" s="253"/>
      <c r="T22" s="140"/>
    </row>
    <row r="23" spans="2:22">
      <c r="B23" s="249" t="s">
        <v>35</v>
      </c>
      <c r="C23" s="249"/>
      <c r="D23" s="250"/>
      <c r="E23" s="218">
        <f t="shared" ref="E23:G23" si="4">SUM(E7:E22)</f>
        <v>33040479.66</v>
      </c>
      <c r="F23" s="218">
        <f t="shared" si="4"/>
        <v>34606592.560000002</v>
      </c>
      <c r="G23" s="218">
        <f t="shared" si="4"/>
        <v>33408766.170000002</v>
      </c>
      <c r="H23" s="218">
        <f>SUM(H7:H22)</f>
        <v>33753657.269999996</v>
      </c>
      <c r="I23" s="248">
        <f>SUM(I7:I22)</f>
        <v>37055342.280000001</v>
      </c>
      <c r="J23" s="248">
        <f>SUM(J7:J22)</f>
        <v>171864837.94000003</v>
      </c>
      <c r="L23" s="199">
        <f>SUM(L7:L22)</f>
        <v>33950662.479999997</v>
      </c>
      <c r="M23" s="199">
        <f>SUM(M7:M22)</f>
        <v>27904557.199999999</v>
      </c>
      <c r="N23" s="199">
        <f>SUM(N7:N22)</f>
        <v>61855219.68</v>
      </c>
      <c r="O23" s="251"/>
      <c r="P23" s="199">
        <f>SUM(P7:P22)</f>
        <v>27792893.199999999</v>
      </c>
      <c r="Q23" s="199">
        <f>SUM(Q7:Q22)</f>
        <v>27681786.199999999</v>
      </c>
      <c r="R23" s="199">
        <f>SUM(R7:R22)</f>
        <v>55474679.399999999</v>
      </c>
      <c r="T23" s="219">
        <f>SUM(T7:T21)</f>
        <v>289118190.94</v>
      </c>
      <c r="V23" s="53"/>
    </row>
    <row r="24" spans="2:22">
      <c r="J24" s="58"/>
      <c r="L24" s="206"/>
      <c r="M24" s="206"/>
      <c r="N24" s="140"/>
      <c r="P24" s="206"/>
      <c r="Q24" s="206"/>
      <c r="T24" s="207"/>
    </row>
    <row r="25" spans="2:22">
      <c r="F25" s="208"/>
      <c r="L25" s="206"/>
      <c r="M25" s="206"/>
      <c r="P25" s="206"/>
      <c r="Q25" s="206"/>
    </row>
    <row r="26" spans="2:22">
      <c r="D26" s="286" t="s">
        <v>36</v>
      </c>
      <c r="E26" s="275"/>
      <c r="F26" s="287"/>
      <c r="G26" s="275"/>
      <c r="H26" s="274"/>
      <c r="I26" s="274"/>
      <c r="L26" s="320"/>
      <c r="M26" s="206"/>
      <c r="P26" s="206"/>
      <c r="Q26" s="206"/>
    </row>
    <row r="27" spans="2:22">
      <c r="D27" s="286" t="s">
        <v>37</v>
      </c>
      <c r="E27" s="275"/>
      <c r="F27" s="287"/>
      <c r="G27" s="275"/>
      <c r="H27" s="275"/>
      <c r="I27" s="274"/>
      <c r="J27" s="253"/>
      <c r="L27" s="206"/>
      <c r="M27" s="206"/>
      <c r="P27" s="206"/>
      <c r="Q27" s="206"/>
    </row>
    <row r="28" spans="2:22">
      <c r="D28" s="286" t="s">
        <v>38</v>
      </c>
      <c r="E28" s="275"/>
      <c r="F28" s="287"/>
      <c r="G28" s="275"/>
      <c r="H28" s="275"/>
      <c r="I28" s="274"/>
      <c r="J28" s="253"/>
      <c r="L28" s="206"/>
      <c r="M28" s="206"/>
      <c r="P28" s="206"/>
      <c r="Q28" s="206"/>
    </row>
    <row r="29" spans="2:22">
      <c r="L29" s="206"/>
      <c r="M29" s="206"/>
      <c r="P29" s="206"/>
      <c r="Q29" s="206"/>
    </row>
    <row r="30" spans="2:22">
      <c r="J30" s="253"/>
      <c r="L30" s="206"/>
      <c r="M30" s="206"/>
      <c r="P30" s="206"/>
      <c r="Q30" s="206"/>
    </row>
    <row r="31" spans="2:22">
      <c r="E31" s="58"/>
      <c r="F31" s="58"/>
      <c r="G31" s="231"/>
      <c r="H31" s="58"/>
      <c r="I31" s="58"/>
      <c r="J31" s="58"/>
      <c r="K31" s="58"/>
      <c r="L31" s="58"/>
      <c r="M31" s="58"/>
      <c r="N31" s="58"/>
      <c r="O31" s="58"/>
      <c r="P31" s="58"/>
      <c r="Q31" s="58"/>
      <c r="R31" s="58"/>
      <c r="S31" s="58"/>
      <c r="T31" s="58"/>
    </row>
    <row r="32" spans="2:22">
      <c r="E32" s="58"/>
      <c r="F32" s="58"/>
      <c r="G32" s="231"/>
      <c r="H32" s="58"/>
      <c r="I32" s="58"/>
      <c r="J32" s="253"/>
      <c r="K32" s="58"/>
      <c r="L32" s="58"/>
      <c r="M32" s="58"/>
      <c r="N32" s="58"/>
      <c r="O32" s="58"/>
      <c r="P32" s="58"/>
      <c r="Q32" s="58"/>
      <c r="R32" s="58"/>
      <c r="S32" s="58"/>
      <c r="T32" s="58"/>
    </row>
    <row r="33" spans="5:20">
      <c r="E33" s="58"/>
      <c r="F33" s="58"/>
      <c r="G33" s="231"/>
      <c r="H33" s="58"/>
      <c r="I33" s="58"/>
      <c r="J33" s="58"/>
      <c r="K33" s="58"/>
      <c r="L33" s="58"/>
      <c r="M33" s="58"/>
      <c r="N33" s="58"/>
      <c r="O33" s="58"/>
      <c r="P33" s="58"/>
      <c r="Q33" s="58"/>
      <c r="R33" s="58"/>
      <c r="S33" s="58"/>
      <c r="T33" s="58"/>
    </row>
    <row r="34" spans="5:20">
      <c r="L34" s="206"/>
      <c r="M34" s="206"/>
      <c r="P34" s="206"/>
      <c r="Q34" s="206"/>
    </row>
    <row r="35" spans="5:20">
      <c r="L35" s="206"/>
      <c r="M35" s="206"/>
      <c r="P35" s="206"/>
      <c r="Q35" s="206"/>
    </row>
    <row r="36" spans="5:20">
      <c r="L36" s="206"/>
      <c r="M36" s="206"/>
      <c r="P36" s="206"/>
      <c r="Q36" s="206"/>
    </row>
    <row r="37" spans="5:20">
      <c r="L37" s="206"/>
      <c r="M37" s="206"/>
      <c r="P37" s="206"/>
      <c r="Q37" s="206"/>
    </row>
    <row r="38" spans="5:20">
      <c r="L38" s="206"/>
      <c r="M38" s="206"/>
      <c r="P38" s="206"/>
      <c r="Q38" s="206"/>
    </row>
    <row r="39" spans="5:20">
      <c r="L39" s="206"/>
      <c r="M39" s="206"/>
      <c r="P39" s="206"/>
      <c r="Q39" s="206"/>
    </row>
    <row r="40" spans="5:20">
      <c r="L40" s="206"/>
      <c r="M40" s="206"/>
      <c r="P40" s="206"/>
      <c r="Q40" s="206"/>
    </row>
    <row r="41" spans="5:20">
      <c r="L41" s="206"/>
      <c r="M41" s="206"/>
      <c r="P41" s="206"/>
      <c r="Q41" s="206"/>
    </row>
  </sheetData>
  <mergeCells count="6">
    <mergeCell ref="B6:D6"/>
    <mergeCell ref="B3:T3"/>
    <mergeCell ref="B2:T2"/>
    <mergeCell ref="L4:N4"/>
    <mergeCell ref="P4:R4"/>
    <mergeCell ref="B5:D5"/>
  </mergeCells>
  <pageMargins left="0.7" right="0.7" top="0.75" bottom="0.75" header="0.3" footer="0.3"/>
  <pageSetup scale="43" pageOrder="overThenDown" orientation="landscape" r:id="rId1"/>
  <headerFooter>
    <oddHeader>&amp;L&amp;"Lucida Grande,Regular"&amp;K000000VA-170822-SAIC&amp;R&amp;"-,Regular"&amp;K000000Exhibit 4.1 (Pricing and Volumes Matrix)</oddHeader>
    <oddFooter>&amp;L&amp;"Calibri (Body),Regular"&amp;A&amp;R&amp;"Calibri (Body),Regular"Page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0000"/>
    <pageSetUpPr fitToPage="1"/>
  </sheetPr>
  <dimension ref="A1:Q30"/>
  <sheetViews>
    <sheetView showGridLines="0" zoomScaleNormal="100" zoomScaleSheetLayoutView="90" workbookViewId="0">
      <pane xSplit="3" ySplit="5" topLeftCell="D6" activePane="bottomRight" state="frozen"/>
      <selection pane="topRight" activeCell="D1" sqref="D1"/>
      <selection pane="bottomLeft" activeCell="A6" sqref="A6"/>
      <selection pane="bottomRight" activeCell="F32" sqref="F32"/>
    </sheetView>
  </sheetViews>
  <sheetFormatPr defaultColWidth="9" defaultRowHeight="12.75"/>
  <cols>
    <col min="1" max="1" width="3.6640625" customWidth="1"/>
    <col min="2" max="2" width="4.5" customWidth="1"/>
    <col min="3" max="3" width="61" customWidth="1"/>
    <col min="4" max="4" width="13.5" style="209" bestFit="1" customWidth="1"/>
    <col min="5" max="5" width="10.5" style="209" customWidth="1"/>
    <col min="6" max="7" width="19.1640625" customWidth="1"/>
    <col min="8" max="8" width="19.1640625" style="232" customWidth="1"/>
    <col min="9" max="10" width="19.1640625" customWidth="1"/>
    <col min="11" max="11" width="1.83203125" customWidth="1"/>
    <col min="12" max="13" width="14.5" style="21" customWidth="1"/>
    <col min="14" max="14" width="1.83203125" customWidth="1"/>
    <col min="15" max="16" width="14.5" style="21" customWidth="1"/>
    <col min="17" max="17" width="11.5" customWidth="1"/>
    <col min="18" max="18" width="13.5" bestFit="1" customWidth="1"/>
  </cols>
  <sheetData>
    <row r="1" spans="1:17">
      <c r="A1" t="str">
        <f>'Title Page'!C3</f>
        <v xml:space="preserve">VA-170822-SAIC Exhibit 4.1 Pricing and Volumes Matrix Modification 28 Pricing and Volumes Matrix </v>
      </c>
    </row>
    <row r="2" spans="1:17" ht="18">
      <c r="A2" s="21"/>
      <c r="B2" s="351" t="s">
        <v>39</v>
      </c>
      <c r="C2" s="351"/>
      <c r="D2" s="351"/>
      <c r="E2" s="351"/>
      <c r="F2" s="351"/>
      <c r="G2" s="351"/>
      <c r="H2" s="351"/>
      <c r="I2" s="351"/>
      <c r="J2" s="351"/>
      <c r="K2" s="351"/>
      <c r="L2" s="351"/>
      <c r="M2" s="351"/>
      <c r="N2" s="351"/>
      <c r="O2" s="351"/>
      <c r="P2" s="351"/>
    </row>
    <row r="3" spans="1:17" ht="18">
      <c r="A3" s="21"/>
      <c r="B3" s="56"/>
      <c r="C3" s="74"/>
      <c r="D3" s="57"/>
      <c r="E3" s="57"/>
      <c r="F3" s="21"/>
      <c r="L3"/>
      <c r="M3"/>
      <c r="O3" s="57"/>
      <c r="P3" s="57"/>
    </row>
    <row r="4" spans="1:17" ht="18">
      <c r="A4" s="21"/>
      <c r="B4" s="56"/>
      <c r="C4" s="74"/>
      <c r="D4" s="57"/>
      <c r="E4" s="57"/>
      <c r="F4" s="21"/>
      <c r="L4" s="349" t="s">
        <v>2</v>
      </c>
      <c r="M4" s="350"/>
      <c r="N4" s="191"/>
      <c r="O4" s="349" t="s">
        <v>3</v>
      </c>
      <c r="P4" s="350"/>
    </row>
    <row r="5" spans="1:17" ht="25.5">
      <c r="B5" s="348" t="s">
        <v>4</v>
      </c>
      <c r="C5" s="348"/>
      <c r="D5" s="210" t="s">
        <v>40</v>
      </c>
      <c r="E5" s="211" t="s">
        <v>41</v>
      </c>
      <c r="F5" s="327" t="s">
        <v>5</v>
      </c>
      <c r="G5" s="327" t="s">
        <v>6</v>
      </c>
      <c r="H5" s="233" t="s">
        <v>7</v>
      </c>
      <c r="I5" s="327" t="s">
        <v>8</v>
      </c>
      <c r="J5" s="327" t="s">
        <v>9</v>
      </c>
      <c r="L5" s="204" t="s">
        <v>11</v>
      </c>
      <c r="M5" s="204" t="s">
        <v>12</v>
      </c>
      <c r="O5" s="204" t="s">
        <v>14</v>
      </c>
      <c r="P5" s="204" t="s">
        <v>15</v>
      </c>
      <c r="Q5" s="212"/>
    </row>
    <row r="6" spans="1:17" ht="15">
      <c r="B6" s="241" t="s">
        <v>18</v>
      </c>
      <c r="C6" s="241"/>
      <c r="D6" s="241"/>
      <c r="E6" s="213"/>
      <c r="F6" s="105"/>
      <c r="G6" s="105"/>
      <c r="H6" s="235"/>
      <c r="I6" s="105"/>
      <c r="J6" s="105"/>
      <c r="L6" s="105"/>
      <c r="M6" s="105"/>
      <c r="O6" s="105"/>
      <c r="P6" s="105"/>
      <c r="Q6" s="214"/>
    </row>
    <row r="7" spans="1:17">
      <c r="C7" s="106" t="s">
        <v>19</v>
      </c>
      <c r="D7" s="215" t="s">
        <v>42</v>
      </c>
      <c r="E7" s="15">
        <v>0.25</v>
      </c>
      <c r="F7" s="200">
        <v>0.2135</v>
      </c>
      <c r="G7" s="200">
        <v>0.22</v>
      </c>
      <c r="H7" s="200">
        <v>0.21</v>
      </c>
      <c r="I7" s="200">
        <v>0.21</v>
      </c>
      <c r="J7" s="200">
        <v>0.21</v>
      </c>
      <c r="K7" s="222"/>
      <c r="L7" s="221">
        <v>0.2</v>
      </c>
      <c r="M7" s="221">
        <v>0.17</v>
      </c>
      <c r="N7" s="222"/>
      <c r="O7" s="221">
        <v>0.17</v>
      </c>
      <c r="P7" s="221">
        <v>0.17</v>
      </c>
    </row>
    <row r="8" spans="1:17">
      <c r="C8" s="106" t="s">
        <v>20</v>
      </c>
      <c r="D8" s="215" t="s">
        <v>42</v>
      </c>
      <c r="E8" s="15">
        <v>0.25</v>
      </c>
      <c r="F8" s="200">
        <v>26.7958</v>
      </c>
      <c r="G8" s="200">
        <v>27.14</v>
      </c>
      <c r="H8" s="200">
        <v>25.91</v>
      </c>
      <c r="I8" s="200">
        <v>25.84</v>
      </c>
      <c r="J8" s="200">
        <v>25.79</v>
      </c>
      <c r="K8" s="222"/>
      <c r="L8" s="221">
        <v>25.79</v>
      </c>
      <c r="M8" s="221">
        <v>21.01</v>
      </c>
      <c r="N8" s="222"/>
      <c r="O8" s="221">
        <v>20.9</v>
      </c>
      <c r="P8" s="221">
        <v>20.8</v>
      </c>
    </row>
    <row r="9" spans="1:17">
      <c r="C9" s="107" t="s">
        <v>21</v>
      </c>
      <c r="D9" s="215" t="s">
        <v>43</v>
      </c>
      <c r="E9" s="15">
        <v>0.25</v>
      </c>
      <c r="F9" s="200">
        <v>930.44240000000002</v>
      </c>
      <c r="G9" s="200">
        <v>901.61</v>
      </c>
      <c r="H9" s="200">
        <v>860.76</v>
      </c>
      <c r="I9" s="200">
        <v>858.47</v>
      </c>
      <c r="J9" s="200">
        <v>856.96</v>
      </c>
      <c r="K9" s="222"/>
      <c r="L9" s="221">
        <v>856.83</v>
      </c>
      <c r="M9" s="221">
        <v>697.91</v>
      </c>
      <c r="N9" s="222"/>
      <c r="O9" s="221">
        <v>694.42</v>
      </c>
      <c r="P9" s="221">
        <v>690.95</v>
      </c>
    </row>
    <row r="10" spans="1:17">
      <c r="C10" s="107" t="s">
        <v>22</v>
      </c>
      <c r="D10" s="215" t="s">
        <v>44</v>
      </c>
      <c r="E10" s="15">
        <v>0.25</v>
      </c>
      <c r="F10" s="200">
        <v>8336.7150999999994</v>
      </c>
      <c r="G10" s="200">
        <v>8078.43</v>
      </c>
      <c r="H10" s="200">
        <v>6025.31</v>
      </c>
      <c r="I10" s="200">
        <v>6009.32</v>
      </c>
      <c r="J10" s="200">
        <v>5998.79</v>
      </c>
      <c r="K10" s="222"/>
      <c r="L10" s="221">
        <v>5997.83</v>
      </c>
      <c r="M10" s="221">
        <v>4885.3500000000004</v>
      </c>
      <c r="N10" s="222"/>
      <c r="O10" s="221">
        <v>4860.93</v>
      </c>
      <c r="P10" s="221">
        <v>4836.62</v>
      </c>
    </row>
    <row r="11" spans="1:17" s="21" customFormat="1">
      <c r="A11"/>
      <c r="B11"/>
      <c r="C11" s="107" t="s">
        <v>23</v>
      </c>
      <c r="D11" s="215" t="s">
        <v>44</v>
      </c>
      <c r="E11" s="15">
        <v>1</v>
      </c>
      <c r="F11" s="200">
        <v>7086.2074000000002</v>
      </c>
      <c r="G11" s="200" t="s">
        <v>45</v>
      </c>
      <c r="H11" s="200">
        <v>5121.51</v>
      </c>
      <c r="I11" s="200">
        <v>5107.92</v>
      </c>
      <c r="J11" s="200">
        <v>5098.9799999999996</v>
      </c>
      <c r="K11" s="222"/>
      <c r="L11" s="221">
        <v>5098.16</v>
      </c>
      <c r="M11" s="221">
        <v>4152.5475000000006</v>
      </c>
      <c r="N11" s="222"/>
      <c r="O11" s="221">
        <v>4131.7905000000001</v>
      </c>
      <c r="P11" s="221">
        <v>4111.1269999999995</v>
      </c>
      <c r="Q11" s="180"/>
    </row>
    <row r="12" spans="1:17" s="21" customFormat="1">
      <c r="A12"/>
      <c r="B12"/>
      <c r="C12" s="107" t="s">
        <v>24</v>
      </c>
      <c r="D12" s="215" t="s">
        <v>44</v>
      </c>
      <c r="E12" s="15">
        <v>1</v>
      </c>
      <c r="F12" s="200">
        <v>2501.0156000000002</v>
      </c>
      <c r="G12" s="200">
        <v>2423.5300000000002</v>
      </c>
      <c r="H12" s="200">
        <v>1807.59</v>
      </c>
      <c r="I12" s="200">
        <v>1802.8</v>
      </c>
      <c r="J12" s="200">
        <v>1799.64</v>
      </c>
      <c r="K12" s="222"/>
      <c r="L12" s="221">
        <v>1799.35</v>
      </c>
      <c r="M12" s="221">
        <v>1465.605</v>
      </c>
      <c r="N12" s="222"/>
      <c r="O12" s="221">
        <v>1440.125</v>
      </c>
      <c r="P12" s="221">
        <v>1440.125</v>
      </c>
      <c r="Q12" s="180"/>
    </row>
    <row r="13" spans="1:17">
      <c r="C13" s="108" t="s">
        <v>25</v>
      </c>
      <c r="D13" s="215" t="s">
        <v>46</v>
      </c>
      <c r="E13" s="151" t="s">
        <v>47</v>
      </c>
      <c r="F13" s="200">
        <v>18911.743299999998</v>
      </c>
      <c r="G13" s="200">
        <v>19242.11</v>
      </c>
      <c r="H13" s="200">
        <v>19459.400000000001</v>
      </c>
      <c r="I13" s="200">
        <v>20558.349999999999</v>
      </c>
      <c r="J13" s="200">
        <v>21750.51</v>
      </c>
      <c r="K13" s="222"/>
      <c r="L13" s="221">
        <v>22281.47</v>
      </c>
      <c r="M13" s="221">
        <v>18604.169999999998</v>
      </c>
      <c r="N13" s="222"/>
      <c r="O13" s="221">
        <v>18604.169999999998</v>
      </c>
      <c r="P13" s="221">
        <v>18604.169999999998</v>
      </c>
    </row>
    <row r="14" spans="1:17">
      <c r="C14" s="108" t="s">
        <v>26</v>
      </c>
      <c r="D14" s="215" t="s">
        <v>46</v>
      </c>
      <c r="E14" s="151" t="s">
        <v>47</v>
      </c>
      <c r="F14" s="200">
        <v>14083.214</v>
      </c>
      <c r="G14" s="200">
        <v>14329.23</v>
      </c>
      <c r="H14" s="200">
        <v>14491.05</v>
      </c>
      <c r="I14" s="200">
        <v>15309.41</v>
      </c>
      <c r="J14" s="200">
        <v>16197.19</v>
      </c>
      <c r="K14" s="222"/>
      <c r="L14" s="221">
        <v>16592.59</v>
      </c>
      <c r="M14" s="221">
        <v>13854.17</v>
      </c>
      <c r="N14" s="222"/>
      <c r="O14" s="221">
        <v>13854.17</v>
      </c>
      <c r="P14" s="221">
        <v>13854.17</v>
      </c>
    </row>
    <row r="15" spans="1:17">
      <c r="C15" s="223" t="s">
        <v>48</v>
      </c>
      <c r="D15" s="215" t="s">
        <v>42</v>
      </c>
      <c r="E15" s="224">
        <v>0</v>
      </c>
      <c r="F15" s="224"/>
      <c r="G15" s="200">
        <v>12.21</v>
      </c>
      <c r="H15" s="200">
        <v>12.12</v>
      </c>
      <c r="I15" s="200">
        <v>12.12</v>
      </c>
      <c r="J15" s="200">
        <v>12.12</v>
      </c>
      <c r="K15" s="113"/>
      <c r="L15" s="200">
        <v>12.12</v>
      </c>
      <c r="M15" s="200">
        <v>12.12</v>
      </c>
      <c r="N15" s="113"/>
      <c r="O15" s="200">
        <v>12.12</v>
      </c>
      <c r="P15" s="200">
        <v>12.12</v>
      </c>
    </row>
    <row r="16" spans="1:17">
      <c r="C16" s="223" t="s">
        <v>27</v>
      </c>
      <c r="D16" s="215" t="s">
        <v>49</v>
      </c>
      <c r="E16" s="224">
        <v>0</v>
      </c>
      <c r="F16" s="224"/>
      <c r="G16" s="200">
        <v>149000</v>
      </c>
      <c r="H16" s="234">
        <v>0</v>
      </c>
      <c r="I16" s="225">
        <v>0</v>
      </c>
      <c r="J16" s="225">
        <v>0</v>
      </c>
      <c r="K16" s="113">
        <v>0</v>
      </c>
      <c r="L16" s="225">
        <v>0</v>
      </c>
      <c r="M16" s="200">
        <v>0</v>
      </c>
      <c r="N16" s="113"/>
      <c r="O16" s="225">
        <v>0</v>
      </c>
      <c r="P16" s="225">
        <v>0</v>
      </c>
    </row>
    <row r="17" spans="3:17">
      <c r="C17" s="217" t="str">
        <f>'1- Base Charges'!D16</f>
        <v>Sales Force DSS Solution</v>
      </c>
      <c r="D17" s="236" t="s">
        <v>49</v>
      </c>
      <c r="E17" s="237">
        <v>0</v>
      </c>
      <c r="F17" s="237"/>
      <c r="G17" s="238">
        <v>1440794.06</v>
      </c>
      <c r="H17" s="239">
        <v>0</v>
      </c>
      <c r="I17" s="227">
        <v>0</v>
      </c>
      <c r="J17" s="227">
        <v>0</v>
      </c>
      <c r="K17" s="229">
        <v>0</v>
      </c>
      <c r="L17" s="227">
        <v>0</v>
      </c>
      <c r="M17" s="227">
        <v>0</v>
      </c>
      <c r="N17" s="229"/>
      <c r="O17" s="227">
        <v>0</v>
      </c>
      <c r="P17" s="227">
        <v>0</v>
      </c>
      <c r="Q17" s="125"/>
    </row>
    <row r="18" spans="3:17" s="245" customFormat="1">
      <c r="C18" s="242" t="s">
        <v>29</v>
      </c>
      <c r="D18" s="71" t="s">
        <v>49</v>
      </c>
      <c r="E18" s="71"/>
      <c r="F18" s="242"/>
      <c r="G18" s="242"/>
      <c r="H18" s="243"/>
      <c r="I18" s="227">
        <v>400092.39</v>
      </c>
      <c r="J18" s="242"/>
      <c r="K18" s="242"/>
      <c r="L18" s="244"/>
      <c r="M18" s="244"/>
      <c r="N18" s="242"/>
      <c r="O18" s="244"/>
      <c r="P18" s="244"/>
    </row>
    <row r="19" spans="3:17" s="245" customFormat="1">
      <c r="C19" s="242" t="s">
        <v>30</v>
      </c>
      <c r="D19" s="71" t="s">
        <v>50</v>
      </c>
      <c r="E19" s="71"/>
      <c r="F19" s="242"/>
      <c r="G19" s="242"/>
      <c r="H19" s="243"/>
      <c r="I19" s="228">
        <v>16666.900000000001</v>
      </c>
      <c r="J19" s="227">
        <v>17633.25</v>
      </c>
      <c r="K19" s="242"/>
      <c r="L19" s="246">
        <v>18063.830000000002</v>
      </c>
      <c r="M19" s="246">
        <v>16666.900000000001</v>
      </c>
      <c r="N19" s="242"/>
      <c r="O19" s="246">
        <v>16666.900000000001</v>
      </c>
      <c r="P19" s="246">
        <v>16666.900000000001</v>
      </c>
    </row>
    <row r="20" spans="3:17" s="245" customFormat="1">
      <c r="C20" s="242" t="s">
        <v>31</v>
      </c>
      <c r="D20" s="71" t="s">
        <v>51</v>
      </c>
      <c r="E20" s="71"/>
      <c r="F20" s="242"/>
      <c r="G20" s="242"/>
      <c r="H20" s="243"/>
      <c r="I20" s="225">
        <v>76546.080000000002</v>
      </c>
      <c r="J20" s="242"/>
      <c r="K20" s="242"/>
      <c r="L20" s="244">
        <v>0</v>
      </c>
      <c r="M20" s="244">
        <v>0</v>
      </c>
      <c r="N20" s="242"/>
      <c r="O20" s="244">
        <v>0</v>
      </c>
      <c r="P20" s="244">
        <v>0</v>
      </c>
    </row>
    <row r="21" spans="3:17" s="267" customFormat="1">
      <c r="C21" s="263" t="s">
        <v>33</v>
      </c>
      <c r="D21" s="236" t="s">
        <v>49</v>
      </c>
      <c r="E21" s="264">
        <v>0</v>
      </c>
      <c r="F21" s="226">
        <v>0</v>
      </c>
      <c r="G21" s="226">
        <v>0</v>
      </c>
      <c r="H21" s="226">
        <v>0</v>
      </c>
      <c r="I21" s="226">
        <v>0</v>
      </c>
      <c r="J21" s="226">
        <v>0</v>
      </c>
      <c r="K21" s="265"/>
      <c r="L21" s="244">
        <v>0</v>
      </c>
      <c r="M21" s="266">
        <v>0</v>
      </c>
      <c r="N21" s="265">
        <v>0</v>
      </c>
      <c r="O21" s="266">
        <v>0</v>
      </c>
      <c r="P21" s="266">
        <v>0</v>
      </c>
    </row>
    <row r="22" spans="3:17" s="267" customFormat="1">
      <c r="C22" s="263" t="s">
        <v>52</v>
      </c>
      <c r="D22" s="268" t="s">
        <v>42</v>
      </c>
      <c r="E22" s="264"/>
      <c r="F22" s="226">
        <v>0</v>
      </c>
      <c r="G22" s="226">
        <v>0</v>
      </c>
      <c r="H22" s="226">
        <v>0</v>
      </c>
      <c r="I22" s="226">
        <v>115.17</v>
      </c>
      <c r="J22" s="226">
        <v>121.85</v>
      </c>
      <c r="K22" s="265"/>
      <c r="L22" s="225">
        <v>124.82</v>
      </c>
      <c r="M22" s="226">
        <v>115.17</v>
      </c>
      <c r="N22" s="226">
        <v>115.17</v>
      </c>
      <c r="O22" s="226">
        <v>115.17</v>
      </c>
      <c r="P22" s="226">
        <v>115.17</v>
      </c>
    </row>
    <row r="24" spans="3:17" s="245" customFormat="1">
      <c r="C24" s="242" t="s">
        <v>53</v>
      </c>
      <c r="D24" s="261"/>
      <c r="E24" s="262"/>
      <c r="H24" s="257"/>
      <c r="L24" s="21"/>
      <c r="M24" s="21"/>
      <c r="O24" s="21"/>
      <c r="P24" s="21"/>
    </row>
    <row r="25" spans="3:17" s="245" customFormat="1">
      <c r="C25" s="269" t="s">
        <v>54</v>
      </c>
      <c r="D25" s="270"/>
      <c r="E25" s="271"/>
      <c r="H25" s="259"/>
      <c r="J25" s="260"/>
      <c r="L25" s="21"/>
      <c r="M25" s="21"/>
      <c r="O25" s="21"/>
      <c r="P25" s="21"/>
    </row>
    <row r="26" spans="3:17" s="245" customFormat="1">
      <c r="D26" s="258"/>
      <c r="E26" s="258"/>
      <c r="H26" s="259"/>
      <c r="L26" s="21"/>
      <c r="M26" s="21"/>
      <c r="O26" s="21"/>
      <c r="P26" s="21"/>
    </row>
    <row r="27" spans="3:17" s="245" customFormat="1">
      <c r="D27" s="258"/>
      <c r="E27" s="258"/>
      <c r="H27" s="259"/>
      <c r="L27" s="21"/>
      <c r="M27" s="21"/>
      <c r="O27" s="21"/>
      <c r="P27" s="21"/>
    </row>
    <row r="28" spans="3:17" s="245" customFormat="1">
      <c r="D28" s="258"/>
      <c r="E28" s="258"/>
      <c r="H28" s="259"/>
      <c r="L28" s="21"/>
      <c r="M28" s="21"/>
      <c r="O28" s="21"/>
      <c r="P28" s="21"/>
    </row>
    <row r="29" spans="3:17" s="245" customFormat="1">
      <c r="D29" s="258"/>
      <c r="E29" s="258"/>
      <c r="H29" s="259"/>
      <c r="L29" s="21"/>
      <c r="M29" s="21"/>
      <c r="O29" s="21"/>
      <c r="P29" s="21"/>
    </row>
    <row r="30" spans="3:17" s="245" customFormat="1">
      <c r="D30" s="258"/>
      <c r="E30" s="258"/>
      <c r="H30" s="259"/>
      <c r="L30" s="21"/>
      <c r="M30" s="21"/>
      <c r="O30" s="21"/>
      <c r="P30" s="21"/>
    </row>
  </sheetData>
  <mergeCells count="4">
    <mergeCell ref="L4:M4"/>
    <mergeCell ref="O4:P4"/>
    <mergeCell ref="B2:P2"/>
    <mergeCell ref="B5:C5"/>
  </mergeCells>
  <phoneticPr fontId="0" type="noConversion"/>
  <pageMargins left="0.7" right="0.2" top="0.75" bottom="0.75" header="0.3" footer="0.3"/>
  <pageSetup scale="54" pageOrder="overThenDown" orientation="landscape" horizontalDpi="1200" verticalDpi="1200" r:id="rId1"/>
  <headerFooter>
    <oddHeader>&amp;L&amp;"Lucida Grande,Regular"&amp;K000000VA-170822-SAIC&amp;R&amp;"Lucida Grande,Regular"&amp;K000000
Exhibit 4.1 (Pricing and Volumes Matrix)</oddHeader>
    <oddFooter>&amp;L&amp;"Calibri (Body),Regular"&amp;A&amp;R&amp;"Calibri (Body),Regular"Page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0" tint="-0.14999847407452621"/>
    <pageSetUpPr fitToPage="1"/>
  </sheetPr>
  <dimension ref="A1:X26"/>
  <sheetViews>
    <sheetView showGridLines="0" zoomScale="120" zoomScaleNormal="120" zoomScaleSheetLayoutView="95" workbookViewId="0">
      <pane xSplit="3" ySplit="5" topLeftCell="D6" activePane="bottomRight" state="frozen"/>
      <selection pane="topRight" activeCell="D1" sqref="D1"/>
      <selection pane="bottomLeft" activeCell="A6" sqref="A6"/>
      <selection pane="bottomRight" activeCell="C27" sqref="C27"/>
    </sheetView>
  </sheetViews>
  <sheetFormatPr defaultColWidth="9" defaultRowHeight="12.75"/>
  <cols>
    <col min="1" max="1" width="3.33203125" customWidth="1"/>
    <col min="2" max="2" width="4.5" customWidth="1"/>
    <col min="3" max="3" width="44.5" bestFit="1" customWidth="1"/>
    <col min="4" max="8" width="11.1640625" bestFit="1" customWidth="1"/>
    <col min="9" max="9" width="1.83203125" customWidth="1"/>
    <col min="10" max="10" width="12.83203125" style="21" customWidth="1"/>
    <col min="11" max="11" width="11.5" style="21" customWidth="1"/>
    <col min="12" max="12" width="1.83203125" customWidth="1"/>
    <col min="13" max="13" width="11.5" style="21" customWidth="1"/>
    <col min="14" max="14" width="12.5" style="21" customWidth="1"/>
    <col min="15" max="25" width="11.5" customWidth="1"/>
    <col min="26" max="28" width="10.83203125" customWidth="1"/>
  </cols>
  <sheetData>
    <row r="1" spans="1:24">
      <c r="A1" t="str">
        <f>'Title Page'!C3</f>
        <v xml:space="preserve">VA-170822-SAIC Exhibit 4.1 Pricing and Volumes Matrix Modification 28 Pricing and Volumes Matrix </v>
      </c>
    </row>
    <row r="2" spans="1:24" ht="18">
      <c r="A2" s="21"/>
      <c r="B2" s="351" t="s">
        <v>55</v>
      </c>
      <c r="C2" s="351"/>
      <c r="D2" s="351"/>
      <c r="E2" s="351"/>
      <c r="F2" s="351"/>
      <c r="G2" s="351"/>
      <c r="H2" s="351"/>
      <c r="I2" s="351"/>
      <c r="J2" s="351"/>
      <c r="K2" s="351"/>
      <c r="L2" s="351"/>
      <c r="M2" s="351"/>
      <c r="N2" s="351"/>
    </row>
    <row r="3" spans="1:24" ht="18">
      <c r="A3" s="21"/>
      <c r="B3" s="56"/>
      <c r="C3" s="74"/>
      <c r="D3" s="21"/>
      <c r="J3"/>
      <c r="K3"/>
      <c r="M3" s="57"/>
      <c r="N3" s="57"/>
    </row>
    <row r="4" spans="1:24" ht="15.75">
      <c r="A4" s="21"/>
      <c r="B4" s="50"/>
      <c r="C4" s="74"/>
      <c r="D4" s="21"/>
      <c r="J4" s="347" t="s">
        <v>2</v>
      </c>
      <c r="K4" s="347"/>
      <c r="M4" s="347" t="s">
        <v>3</v>
      </c>
      <c r="N4" s="347"/>
      <c r="O4" s="214"/>
      <c r="P4" s="214"/>
      <c r="Q4" s="214"/>
      <c r="R4" s="214"/>
      <c r="S4" s="214"/>
      <c r="T4" s="214"/>
      <c r="U4" s="214"/>
      <c r="V4" s="214"/>
      <c r="W4" s="214"/>
      <c r="X4" s="214"/>
    </row>
    <row r="5" spans="1:24" ht="25.5">
      <c r="B5" s="355" t="s">
        <v>4</v>
      </c>
      <c r="C5" s="355"/>
      <c r="D5" s="327" t="s">
        <v>5</v>
      </c>
      <c r="E5" s="327" t="s">
        <v>6</v>
      </c>
      <c r="F5" s="327" t="s">
        <v>7</v>
      </c>
      <c r="G5" s="327" t="s">
        <v>8</v>
      </c>
      <c r="H5" s="327" t="s">
        <v>9</v>
      </c>
      <c r="J5" s="204" t="s">
        <v>11</v>
      </c>
      <c r="K5" s="204" t="s">
        <v>12</v>
      </c>
      <c r="M5" s="204" t="s">
        <v>14</v>
      </c>
      <c r="N5" s="204" t="s">
        <v>15</v>
      </c>
      <c r="O5" s="212"/>
      <c r="P5" s="212"/>
      <c r="Q5" s="212"/>
      <c r="R5" s="212"/>
      <c r="S5" s="212"/>
      <c r="T5" s="212"/>
      <c r="U5" s="212"/>
      <c r="V5" s="212"/>
      <c r="W5" s="212"/>
      <c r="X5" s="212"/>
    </row>
    <row r="6" spans="1:24" ht="15">
      <c r="B6" s="345" t="s">
        <v>18</v>
      </c>
      <c r="C6" s="345"/>
      <c r="D6" s="105"/>
      <c r="E6" s="105"/>
      <c r="F6" s="105"/>
      <c r="G6" s="105"/>
      <c r="H6" s="105"/>
      <c r="J6" s="105"/>
      <c r="K6" s="105"/>
      <c r="M6" s="105"/>
      <c r="N6" s="105"/>
      <c r="O6" s="214"/>
      <c r="P6" s="214"/>
      <c r="Q6" s="214"/>
      <c r="R6" s="214"/>
      <c r="S6" s="214"/>
      <c r="T6" s="214"/>
      <c r="U6" s="214"/>
      <c r="V6" s="214"/>
      <c r="W6" s="214"/>
      <c r="X6" s="214"/>
    </row>
    <row r="7" spans="1:24">
      <c r="C7" s="106" t="s">
        <v>19</v>
      </c>
      <c r="D7" s="76">
        <v>100000</v>
      </c>
      <c r="E7" s="76">
        <v>100000</v>
      </c>
      <c r="F7" s="76">
        <v>100000</v>
      </c>
      <c r="G7" s="76">
        <v>100000</v>
      </c>
      <c r="H7" s="76">
        <v>100000</v>
      </c>
      <c r="J7" s="76">
        <v>100000</v>
      </c>
      <c r="K7" s="76">
        <v>100000</v>
      </c>
      <c r="M7" s="76">
        <v>100000</v>
      </c>
      <c r="N7" s="76">
        <v>100000</v>
      </c>
    </row>
    <row r="8" spans="1:24" s="125" customFormat="1">
      <c r="A8"/>
      <c r="B8"/>
      <c r="C8" s="106" t="s">
        <v>20</v>
      </c>
      <c r="D8" s="76">
        <v>60000</v>
      </c>
      <c r="E8" s="76">
        <v>60000</v>
      </c>
      <c r="F8" s="76">
        <v>60000</v>
      </c>
      <c r="G8" s="76">
        <v>60000</v>
      </c>
      <c r="H8" s="76">
        <v>60000</v>
      </c>
      <c r="I8"/>
      <c r="J8" s="76">
        <v>60000</v>
      </c>
      <c r="K8" s="76">
        <v>60000</v>
      </c>
      <c r="L8"/>
      <c r="M8" s="76">
        <v>60000</v>
      </c>
      <c r="N8" s="76">
        <v>60000</v>
      </c>
      <c r="O8"/>
      <c r="P8"/>
      <c r="Q8"/>
      <c r="R8"/>
    </row>
    <row r="9" spans="1:24" s="125" customFormat="1">
      <c r="A9"/>
      <c r="B9"/>
      <c r="C9" s="107" t="s">
        <v>56</v>
      </c>
      <c r="D9" s="76">
        <v>257</v>
      </c>
      <c r="E9" s="76">
        <v>257</v>
      </c>
      <c r="F9" s="76">
        <v>257</v>
      </c>
      <c r="G9" s="76">
        <v>257</v>
      </c>
      <c r="H9" s="76">
        <v>257</v>
      </c>
      <c r="I9"/>
      <c r="J9" s="76">
        <v>257</v>
      </c>
      <c r="K9" s="76">
        <v>257</v>
      </c>
      <c r="L9"/>
      <c r="M9" s="76">
        <v>257</v>
      </c>
      <c r="N9" s="76">
        <v>257</v>
      </c>
      <c r="O9"/>
      <c r="P9"/>
      <c r="Q9"/>
      <c r="R9"/>
    </row>
    <row r="10" spans="1:24" s="125" customFormat="1">
      <c r="A10"/>
      <c r="B10"/>
      <c r="C10" s="107" t="s">
        <v>21</v>
      </c>
      <c r="D10" s="76">
        <v>100</v>
      </c>
      <c r="E10" s="76">
        <v>100</v>
      </c>
      <c r="F10" s="76">
        <v>100</v>
      </c>
      <c r="G10" s="76">
        <v>100</v>
      </c>
      <c r="H10" s="76">
        <v>100</v>
      </c>
      <c r="I10"/>
      <c r="J10" s="76">
        <v>100</v>
      </c>
      <c r="K10" s="76">
        <v>100</v>
      </c>
      <c r="L10"/>
      <c r="M10" s="76">
        <v>100</v>
      </c>
      <c r="N10" s="76">
        <v>100</v>
      </c>
      <c r="O10"/>
      <c r="P10"/>
      <c r="Q10"/>
      <c r="R10"/>
    </row>
    <row r="11" spans="1:24" s="125" customFormat="1">
      <c r="A11"/>
      <c r="B11"/>
      <c r="C11" s="107" t="s">
        <v>22</v>
      </c>
      <c r="D11" s="76">
        <v>4.666666666666667</v>
      </c>
      <c r="E11" s="76">
        <v>6.25</v>
      </c>
      <c r="F11" s="76">
        <v>8</v>
      </c>
      <c r="G11" s="76">
        <v>8</v>
      </c>
      <c r="H11" s="76">
        <v>8</v>
      </c>
      <c r="I11"/>
      <c r="J11" s="76">
        <v>8</v>
      </c>
      <c r="K11" s="76">
        <v>8</v>
      </c>
      <c r="L11"/>
      <c r="M11" s="76">
        <v>8</v>
      </c>
      <c r="N11" s="76">
        <v>8</v>
      </c>
      <c r="O11"/>
      <c r="P11"/>
      <c r="Q11"/>
      <c r="R11"/>
    </row>
    <row r="12" spans="1:24" s="140" customFormat="1">
      <c r="A12"/>
      <c r="B12"/>
      <c r="C12" s="107" t="s">
        <v>23</v>
      </c>
      <c r="D12" s="76">
        <v>1.0000000000000001E-5</v>
      </c>
      <c r="E12" s="76">
        <v>1.0000000000000001E-5</v>
      </c>
      <c r="F12" s="76">
        <v>1.0000000000000001E-5</v>
      </c>
      <c r="G12" s="76">
        <v>1.0000000000000001E-5</v>
      </c>
      <c r="H12" s="76">
        <v>1.0000000000000001E-5</v>
      </c>
      <c r="I12" s="181"/>
      <c r="J12" s="76">
        <v>1.0000000000000001E-5</v>
      </c>
      <c r="K12" s="76">
        <v>1.0000000000000001E-5</v>
      </c>
      <c r="L12" s="181"/>
      <c r="M12" s="76">
        <v>1.0000000000000001E-5</v>
      </c>
      <c r="N12" s="76">
        <v>1.0000000000000001E-5</v>
      </c>
      <c r="O12"/>
      <c r="P12"/>
      <c r="Q12"/>
      <c r="R12"/>
      <c r="S12" s="125"/>
    </row>
    <row r="13" spans="1:24" s="140" customFormat="1">
      <c r="A13"/>
      <c r="B13"/>
      <c r="C13" s="107" t="s">
        <v>24</v>
      </c>
      <c r="D13" s="76">
        <v>1.0000000000000001E-5</v>
      </c>
      <c r="E13" s="76">
        <v>1.0000000000000001E-5</v>
      </c>
      <c r="F13" s="76">
        <v>1.0000000000000001E-5</v>
      </c>
      <c r="G13" s="76">
        <v>1.0000000000000001E-5</v>
      </c>
      <c r="H13" s="76">
        <v>1.0000000000000001E-5</v>
      </c>
      <c r="I13" s="181"/>
      <c r="J13" s="76">
        <v>1.0000000000000001E-5</v>
      </c>
      <c r="K13" s="76">
        <v>1.0000000000000001E-5</v>
      </c>
      <c r="L13" s="181"/>
      <c r="M13" s="76">
        <v>1.0000000000000001E-5</v>
      </c>
      <c r="N13" s="76">
        <v>1.0000000000000001E-5</v>
      </c>
      <c r="O13"/>
      <c r="P13"/>
      <c r="Q13"/>
      <c r="R13"/>
      <c r="S13" s="125"/>
    </row>
    <row r="14" spans="1:24" s="140" customFormat="1">
      <c r="A14"/>
      <c r="B14"/>
      <c r="C14" s="108" t="s">
        <v>25</v>
      </c>
      <c r="D14" s="76">
        <v>11</v>
      </c>
      <c r="E14" s="76">
        <v>11</v>
      </c>
      <c r="F14" s="76">
        <v>11</v>
      </c>
      <c r="G14" s="288">
        <v>11</v>
      </c>
      <c r="H14" s="288">
        <v>11</v>
      </c>
      <c r="I14" s="181"/>
      <c r="J14" s="76">
        <v>11</v>
      </c>
      <c r="K14" s="76">
        <v>11</v>
      </c>
      <c r="L14" s="181"/>
      <c r="M14" s="76">
        <v>11</v>
      </c>
      <c r="N14" s="76">
        <v>11</v>
      </c>
      <c r="O14"/>
      <c r="P14"/>
      <c r="Q14"/>
      <c r="R14"/>
      <c r="S14" s="125"/>
    </row>
    <row r="15" spans="1:24" s="125" customFormat="1">
      <c r="A15"/>
      <c r="B15"/>
      <c r="C15" s="205" t="s">
        <v>26</v>
      </c>
      <c r="D15" s="240">
        <v>12</v>
      </c>
      <c r="E15" s="240">
        <v>10</v>
      </c>
      <c r="F15" s="240">
        <v>10</v>
      </c>
      <c r="G15" s="240">
        <v>10</v>
      </c>
      <c r="H15" s="240">
        <v>10</v>
      </c>
      <c r="I15"/>
      <c r="J15" s="240">
        <v>10</v>
      </c>
      <c r="K15" s="240">
        <v>10</v>
      </c>
      <c r="L15"/>
      <c r="M15" s="76">
        <v>10</v>
      </c>
      <c r="N15" s="76">
        <v>10</v>
      </c>
      <c r="O15"/>
      <c r="P15"/>
      <c r="Q15"/>
      <c r="R15"/>
    </row>
    <row r="16" spans="1:24" s="245" customFormat="1">
      <c r="C16" s="242" t="s">
        <v>30</v>
      </c>
      <c r="D16" s="242"/>
      <c r="E16" s="242"/>
      <c r="F16" s="242"/>
      <c r="G16" s="242">
        <v>12</v>
      </c>
      <c r="H16" s="242">
        <v>12</v>
      </c>
      <c r="I16" s="242"/>
      <c r="J16" s="244">
        <v>12</v>
      </c>
      <c r="K16" s="244">
        <v>12</v>
      </c>
      <c r="M16" s="244">
        <v>12</v>
      </c>
      <c r="N16" s="244">
        <v>12</v>
      </c>
    </row>
    <row r="17" spans="3:14" s="245" customFormat="1">
      <c r="C17" s="242" t="s">
        <v>31</v>
      </c>
      <c r="D17" s="242"/>
      <c r="E17" s="242"/>
      <c r="F17" s="242"/>
      <c r="G17" s="242">
        <v>1</v>
      </c>
      <c r="H17" s="242"/>
      <c r="I17" s="242"/>
      <c r="J17" s="244">
        <v>1</v>
      </c>
      <c r="K17" s="244">
        <v>1</v>
      </c>
      <c r="M17" s="244">
        <v>1</v>
      </c>
      <c r="N17" s="244">
        <v>1</v>
      </c>
    </row>
    <row r="18" spans="3:14" s="267" customFormat="1">
      <c r="C18" s="265" t="s">
        <v>33</v>
      </c>
      <c r="D18" s="265">
        <v>0</v>
      </c>
      <c r="E18" s="265">
        <v>0</v>
      </c>
      <c r="F18" s="265">
        <v>0</v>
      </c>
      <c r="G18" s="265">
        <v>1</v>
      </c>
      <c r="H18" s="265">
        <v>0</v>
      </c>
      <c r="I18" s="265"/>
      <c r="J18" s="266">
        <v>0</v>
      </c>
      <c r="K18" s="266">
        <v>0</v>
      </c>
      <c r="M18" s="266">
        <v>0</v>
      </c>
      <c r="N18" s="266">
        <v>0</v>
      </c>
    </row>
    <row r="19" spans="3:14" s="267" customFormat="1">
      <c r="C19" s="265" t="s">
        <v>52</v>
      </c>
      <c r="D19" s="265">
        <v>0</v>
      </c>
      <c r="E19" s="265">
        <v>0</v>
      </c>
      <c r="F19" s="265">
        <v>0</v>
      </c>
      <c r="G19" s="265">
        <v>750</v>
      </c>
      <c r="H19" s="265">
        <v>750</v>
      </c>
      <c r="I19" s="265"/>
      <c r="J19" s="265">
        <v>750</v>
      </c>
      <c r="K19" s="265">
        <v>750</v>
      </c>
      <c r="M19" s="265">
        <v>750</v>
      </c>
      <c r="N19" s="265">
        <v>750</v>
      </c>
    </row>
    <row r="20" spans="3:14" s="245" customFormat="1">
      <c r="J20" s="21"/>
      <c r="K20" s="21"/>
      <c r="M20" s="21"/>
      <c r="N20" s="21"/>
    </row>
    <row r="21" spans="3:14" s="245" customFormat="1">
      <c r="J21" s="21"/>
      <c r="K21" s="21"/>
      <c r="M21" s="21"/>
      <c r="N21" s="21"/>
    </row>
    <row r="22" spans="3:14" s="245" customFormat="1">
      <c r="C22" s="352" t="s">
        <v>53</v>
      </c>
      <c r="D22" s="353"/>
      <c r="E22" s="353"/>
      <c r="F22" s="353"/>
      <c r="G22" s="353"/>
      <c r="H22" s="353"/>
      <c r="I22" s="353"/>
      <c r="J22" s="353"/>
      <c r="K22" s="353"/>
      <c r="L22" s="353"/>
      <c r="M22" s="353"/>
      <c r="N22" s="354"/>
    </row>
    <row r="23" spans="3:14" s="245" customFormat="1">
      <c r="C23" s="265" t="s">
        <v>57</v>
      </c>
      <c r="D23" s="272"/>
      <c r="E23" s="272"/>
      <c r="F23" s="272"/>
      <c r="G23" s="273"/>
      <c r="H23" s="272"/>
      <c r="I23" s="272"/>
      <c r="J23" s="274"/>
      <c r="K23" s="275"/>
      <c r="L23" s="276"/>
      <c r="M23" s="277"/>
      <c r="N23" s="278"/>
    </row>
    <row r="24" spans="3:14">
      <c r="C24" s="289" t="s">
        <v>58</v>
      </c>
    </row>
    <row r="26" spans="3:14">
      <c r="D26" s="290"/>
    </row>
  </sheetData>
  <mergeCells count="6">
    <mergeCell ref="C22:N22"/>
    <mergeCell ref="M4:N4"/>
    <mergeCell ref="B2:N2"/>
    <mergeCell ref="B5:C5"/>
    <mergeCell ref="B6:C6"/>
    <mergeCell ref="J4:K4"/>
  </mergeCells>
  <phoneticPr fontId="11" type="noConversion"/>
  <pageMargins left="0.7" right="0.7" top="0.75" bottom="0.75" header="0.3" footer="0.3"/>
  <pageSetup scale="49" fitToHeight="0" pageOrder="overThenDown" orientation="landscape" horizontalDpi="1200" verticalDpi="1200" r:id="rId1"/>
  <headerFooter>
    <oddHeader>&amp;L&amp;"Lucida Grande,Regular"&amp;K000000VA-170822-SAIC&amp;R&amp;"Lucida Grande,Regular"&amp;K000000
Exhibit 4.1 (Pricing and Volumes Matrix)</oddHeader>
    <oddFooter>&amp;L&amp;"Calibri (Body),Regular"&amp;A&amp;R&amp;"Calibri (Body),Regular"Page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T25"/>
  <sheetViews>
    <sheetView showGridLines="0" zoomScale="90" zoomScaleNormal="90" workbookViewId="0">
      <selection activeCell="A2" sqref="A2"/>
    </sheetView>
  </sheetViews>
  <sheetFormatPr defaultColWidth="9.5" defaultRowHeight="12.75"/>
  <cols>
    <col min="1" max="1" width="3.1640625" style="1" customWidth="1"/>
    <col min="2" max="2" width="2.5" style="1" customWidth="1"/>
    <col min="3" max="3" width="4.5" style="1" customWidth="1"/>
    <col min="4" max="4" width="27.5" style="1" bestFit="1" customWidth="1"/>
    <col min="5" max="9" width="7.83203125" style="1" bestFit="1" customWidth="1"/>
    <col min="10" max="10" width="14" style="1" bestFit="1" customWidth="1"/>
    <col min="11" max="11" width="1.83203125" customWidth="1"/>
    <col min="12" max="13" width="7.83203125" style="5" bestFit="1" customWidth="1"/>
    <col min="14" max="14" width="16.1640625" style="5" bestFit="1" customWidth="1"/>
    <col min="15" max="15" width="1.83203125" customWidth="1"/>
    <col min="16" max="17" width="7.83203125" style="5" bestFit="1" customWidth="1"/>
    <col min="18" max="18" width="16.1640625" style="5" bestFit="1" customWidth="1"/>
    <col min="19" max="19" width="1.83203125" customWidth="1"/>
    <col min="20" max="20" width="14" style="5" bestFit="1" customWidth="1"/>
    <col min="21" max="16384" width="9.5" style="1"/>
  </cols>
  <sheetData>
    <row r="1" spans="1:20">
      <c r="A1" t="str">
        <f>'Title Page'!C3</f>
        <v xml:space="preserve">VA-170822-SAIC Exhibit 4.1 Pricing and Volumes Matrix Modification 28 Pricing and Volumes Matrix </v>
      </c>
      <c r="L1" s="1"/>
      <c r="M1" s="1"/>
      <c r="N1" s="1"/>
      <c r="P1" s="1"/>
      <c r="Q1" s="1"/>
      <c r="R1" s="1"/>
      <c r="T1" s="1"/>
    </row>
    <row r="2" spans="1:20" ht="18">
      <c r="B2" s="357" t="s">
        <v>59</v>
      </c>
      <c r="C2" s="357"/>
      <c r="D2" s="357"/>
      <c r="E2" s="357"/>
      <c r="F2" s="357"/>
      <c r="G2" s="357"/>
      <c r="H2" s="357"/>
      <c r="I2" s="357"/>
      <c r="J2" s="357"/>
      <c r="K2" s="357"/>
      <c r="L2" s="357"/>
      <c r="M2" s="357"/>
      <c r="N2" s="357"/>
      <c r="O2" s="357"/>
      <c r="P2" s="357"/>
      <c r="Q2" s="357"/>
      <c r="R2" s="357"/>
      <c r="S2" s="357"/>
      <c r="T2" s="357"/>
    </row>
    <row r="3" spans="1:20" ht="12.75" customHeight="1">
      <c r="B3" s="2"/>
      <c r="C3" s="2"/>
      <c r="D3" s="3"/>
      <c r="E3" s="18"/>
      <c r="F3" s="18"/>
      <c r="K3" s="1"/>
      <c r="L3" s="1"/>
      <c r="M3" s="1"/>
      <c r="N3" s="1"/>
      <c r="O3" s="77"/>
      <c r="P3" s="77"/>
      <c r="Q3" s="77"/>
      <c r="R3" s="77"/>
      <c r="S3" s="77"/>
      <c r="T3" s="1"/>
    </row>
    <row r="4" spans="1:20" ht="18">
      <c r="B4" s="9"/>
      <c r="C4" s="2"/>
      <c r="D4" s="3"/>
      <c r="E4" s="18"/>
      <c r="F4" s="18"/>
      <c r="G4" s="18"/>
      <c r="H4" s="18"/>
      <c r="I4" s="18"/>
      <c r="L4" s="356" t="s">
        <v>2</v>
      </c>
      <c r="M4" s="356"/>
      <c r="N4" s="356"/>
      <c r="P4" s="356" t="s">
        <v>3</v>
      </c>
      <c r="Q4" s="356"/>
      <c r="R4" s="356"/>
      <c r="T4" s="1"/>
    </row>
    <row r="5" spans="1:20">
      <c r="B5" s="358"/>
      <c r="C5" s="358"/>
      <c r="D5" s="358"/>
      <c r="E5" s="78" t="s">
        <v>60</v>
      </c>
      <c r="F5" s="87" t="s">
        <v>61</v>
      </c>
      <c r="G5" s="78" t="s">
        <v>62</v>
      </c>
      <c r="H5" s="78" t="s">
        <v>63</v>
      </c>
      <c r="I5" s="78" t="s">
        <v>64</v>
      </c>
      <c r="J5" s="78" t="s">
        <v>10</v>
      </c>
      <c r="L5" s="79" t="s">
        <v>65</v>
      </c>
      <c r="M5" s="79" t="s">
        <v>66</v>
      </c>
      <c r="N5" s="79" t="s">
        <v>13</v>
      </c>
      <c r="P5" s="79" t="s">
        <v>67</v>
      </c>
      <c r="Q5" s="79" t="s">
        <v>68</v>
      </c>
      <c r="R5" s="79" t="s">
        <v>16</v>
      </c>
      <c r="T5" s="79" t="s">
        <v>17</v>
      </c>
    </row>
    <row r="6" spans="1:20" ht="15">
      <c r="B6" s="359" t="s">
        <v>18</v>
      </c>
      <c r="C6" s="359"/>
      <c r="D6" s="359"/>
      <c r="E6" s="88"/>
      <c r="F6" s="88"/>
      <c r="G6" s="88"/>
      <c r="H6" s="88"/>
      <c r="I6" s="88"/>
      <c r="J6" s="88"/>
      <c r="L6" s="84"/>
      <c r="M6" s="84"/>
      <c r="N6" s="84"/>
      <c r="P6" s="84"/>
      <c r="Q6" s="84"/>
      <c r="R6" s="84"/>
      <c r="T6" s="84"/>
    </row>
    <row r="7" spans="1:20">
      <c r="D7" s="17" t="s">
        <v>69</v>
      </c>
      <c r="E7" s="198">
        <v>0</v>
      </c>
      <c r="F7" s="198">
        <v>0</v>
      </c>
      <c r="G7" s="198">
        <v>0</v>
      </c>
      <c r="H7" s="198">
        <v>0</v>
      </c>
      <c r="I7" s="198">
        <v>0</v>
      </c>
      <c r="J7" s="199">
        <f>SUM(E7:I7)</f>
        <v>0</v>
      </c>
      <c r="L7" s="198">
        <v>0</v>
      </c>
      <c r="M7" s="198">
        <v>0</v>
      </c>
      <c r="N7" s="199">
        <f>SUM(L7:M7)</f>
        <v>0</v>
      </c>
      <c r="P7" s="198">
        <v>0</v>
      </c>
      <c r="Q7" s="198">
        <v>0</v>
      </c>
      <c r="R7" s="199">
        <f>SUM(P7:Q7)</f>
        <v>0</v>
      </c>
      <c r="T7" s="199">
        <f>R7+N7+J7</f>
        <v>0</v>
      </c>
    </row>
    <row r="8" spans="1:20">
      <c r="D8" s="17" t="s">
        <v>69</v>
      </c>
      <c r="E8" s="198">
        <v>0</v>
      </c>
      <c r="F8" s="198">
        <v>0</v>
      </c>
      <c r="G8" s="198">
        <v>0</v>
      </c>
      <c r="H8" s="198">
        <v>0</v>
      </c>
      <c r="I8" s="198">
        <v>0</v>
      </c>
      <c r="J8" s="199">
        <f t="shared" ref="J8:J15" si="0">SUM(E8:I8)</f>
        <v>0</v>
      </c>
      <c r="L8" s="198">
        <v>0</v>
      </c>
      <c r="M8" s="198">
        <v>0</v>
      </c>
      <c r="N8" s="199">
        <f t="shared" ref="N8:N15" si="1">SUM(L8:M8)</f>
        <v>0</v>
      </c>
      <c r="P8" s="198">
        <v>0</v>
      </c>
      <c r="Q8" s="198">
        <v>0</v>
      </c>
      <c r="R8" s="199">
        <f t="shared" ref="R8:R15" si="2">SUM(P8:Q8)</f>
        <v>0</v>
      </c>
      <c r="T8" s="199">
        <f t="shared" ref="T8:T15" si="3">R8+N8+J8</f>
        <v>0</v>
      </c>
    </row>
    <row r="9" spans="1:20">
      <c r="C9" s="19"/>
      <c r="D9" s="17" t="s">
        <v>69</v>
      </c>
      <c r="E9" s="198">
        <v>0</v>
      </c>
      <c r="F9" s="198">
        <v>0</v>
      </c>
      <c r="G9" s="198">
        <v>0</v>
      </c>
      <c r="H9" s="198">
        <v>0</v>
      </c>
      <c r="I9" s="198">
        <v>0</v>
      </c>
      <c r="J9" s="199">
        <f t="shared" si="0"/>
        <v>0</v>
      </c>
      <c r="L9" s="198">
        <v>0</v>
      </c>
      <c r="M9" s="198">
        <v>0</v>
      </c>
      <c r="N9" s="199">
        <f t="shared" si="1"/>
        <v>0</v>
      </c>
      <c r="P9" s="198">
        <v>0</v>
      </c>
      <c r="Q9" s="198">
        <v>0</v>
      </c>
      <c r="R9" s="199">
        <f t="shared" si="2"/>
        <v>0</v>
      </c>
      <c r="T9" s="199">
        <f t="shared" si="3"/>
        <v>0</v>
      </c>
    </row>
    <row r="10" spans="1:20">
      <c r="D10" s="17" t="s">
        <v>69</v>
      </c>
      <c r="E10" s="198">
        <v>0</v>
      </c>
      <c r="F10" s="198">
        <v>0</v>
      </c>
      <c r="G10" s="198">
        <v>0</v>
      </c>
      <c r="H10" s="198">
        <v>0</v>
      </c>
      <c r="I10" s="198">
        <v>0</v>
      </c>
      <c r="J10" s="199">
        <f t="shared" si="0"/>
        <v>0</v>
      </c>
      <c r="L10" s="198">
        <v>0</v>
      </c>
      <c r="M10" s="198">
        <v>0</v>
      </c>
      <c r="N10" s="199">
        <f t="shared" si="1"/>
        <v>0</v>
      </c>
      <c r="P10" s="198">
        <v>0</v>
      </c>
      <c r="Q10" s="198">
        <v>0</v>
      </c>
      <c r="R10" s="199">
        <f t="shared" si="2"/>
        <v>0</v>
      </c>
      <c r="T10" s="199">
        <f t="shared" si="3"/>
        <v>0</v>
      </c>
    </row>
    <row r="11" spans="1:20">
      <c r="D11" s="17" t="s">
        <v>69</v>
      </c>
      <c r="E11" s="198">
        <v>0</v>
      </c>
      <c r="F11" s="198">
        <v>0</v>
      </c>
      <c r="G11" s="198">
        <v>0</v>
      </c>
      <c r="H11" s="198">
        <v>0</v>
      </c>
      <c r="I11" s="198">
        <v>0</v>
      </c>
      <c r="J11" s="199">
        <f t="shared" si="0"/>
        <v>0</v>
      </c>
      <c r="L11" s="198">
        <v>0</v>
      </c>
      <c r="M11" s="198">
        <v>0</v>
      </c>
      <c r="N11" s="199">
        <f t="shared" si="1"/>
        <v>0</v>
      </c>
      <c r="P11" s="198">
        <v>0</v>
      </c>
      <c r="Q11" s="198">
        <v>0</v>
      </c>
      <c r="R11" s="199">
        <f t="shared" si="2"/>
        <v>0</v>
      </c>
      <c r="T11" s="199">
        <f t="shared" si="3"/>
        <v>0</v>
      </c>
    </row>
    <row r="12" spans="1:20">
      <c r="D12" s="17" t="s">
        <v>69</v>
      </c>
      <c r="E12" s="198">
        <v>0</v>
      </c>
      <c r="F12" s="198">
        <v>0</v>
      </c>
      <c r="G12" s="198">
        <v>0</v>
      </c>
      <c r="H12" s="198">
        <v>0</v>
      </c>
      <c r="I12" s="198">
        <v>0</v>
      </c>
      <c r="J12" s="199">
        <f t="shared" si="0"/>
        <v>0</v>
      </c>
      <c r="L12" s="198">
        <v>0</v>
      </c>
      <c r="M12" s="198">
        <v>0</v>
      </c>
      <c r="N12" s="199">
        <f t="shared" si="1"/>
        <v>0</v>
      </c>
      <c r="P12" s="198">
        <v>0</v>
      </c>
      <c r="Q12" s="198">
        <v>0</v>
      </c>
      <c r="R12" s="199">
        <f t="shared" si="2"/>
        <v>0</v>
      </c>
      <c r="T12" s="199">
        <f t="shared" si="3"/>
        <v>0</v>
      </c>
    </row>
    <row r="13" spans="1:20">
      <c r="D13" s="17" t="s">
        <v>69</v>
      </c>
      <c r="E13" s="198">
        <v>0</v>
      </c>
      <c r="F13" s="198">
        <v>0</v>
      </c>
      <c r="G13" s="198">
        <v>0</v>
      </c>
      <c r="H13" s="198">
        <v>0</v>
      </c>
      <c r="I13" s="198">
        <v>0</v>
      </c>
      <c r="J13" s="199">
        <f t="shared" si="0"/>
        <v>0</v>
      </c>
      <c r="L13" s="198">
        <v>0</v>
      </c>
      <c r="M13" s="198">
        <v>0</v>
      </c>
      <c r="N13" s="199">
        <f t="shared" si="1"/>
        <v>0</v>
      </c>
      <c r="P13" s="198">
        <v>0</v>
      </c>
      <c r="Q13" s="198">
        <v>0</v>
      </c>
      <c r="R13" s="199">
        <f t="shared" si="2"/>
        <v>0</v>
      </c>
      <c r="T13" s="199">
        <f t="shared" si="3"/>
        <v>0</v>
      </c>
    </row>
    <row r="14" spans="1:20">
      <c r="D14" s="17" t="s">
        <v>69</v>
      </c>
      <c r="E14" s="198">
        <v>0</v>
      </c>
      <c r="F14" s="198">
        <v>0</v>
      </c>
      <c r="G14" s="198">
        <v>0</v>
      </c>
      <c r="H14" s="198">
        <v>0</v>
      </c>
      <c r="I14" s="198">
        <v>0</v>
      </c>
      <c r="J14" s="199">
        <f t="shared" si="0"/>
        <v>0</v>
      </c>
      <c r="L14" s="198">
        <v>0</v>
      </c>
      <c r="M14" s="198">
        <v>0</v>
      </c>
      <c r="N14" s="199">
        <f t="shared" si="1"/>
        <v>0</v>
      </c>
      <c r="P14" s="198">
        <v>0</v>
      </c>
      <c r="Q14" s="198">
        <v>0</v>
      </c>
      <c r="R14" s="199">
        <f t="shared" si="2"/>
        <v>0</v>
      </c>
      <c r="T14" s="199">
        <f t="shared" si="3"/>
        <v>0</v>
      </c>
    </row>
    <row r="15" spans="1:20">
      <c r="D15" s="17" t="s">
        <v>69</v>
      </c>
      <c r="E15" s="198">
        <v>0</v>
      </c>
      <c r="F15" s="198">
        <v>0</v>
      </c>
      <c r="G15" s="198">
        <v>0</v>
      </c>
      <c r="H15" s="198">
        <v>0</v>
      </c>
      <c r="I15" s="198">
        <v>0</v>
      </c>
      <c r="J15" s="199">
        <f t="shared" si="0"/>
        <v>0</v>
      </c>
      <c r="L15" s="198">
        <v>0</v>
      </c>
      <c r="M15" s="198">
        <v>0</v>
      </c>
      <c r="N15" s="199">
        <f t="shared" si="1"/>
        <v>0</v>
      </c>
      <c r="P15" s="198">
        <v>0</v>
      </c>
      <c r="Q15" s="198">
        <v>0</v>
      </c>
      <c r="R15" s="199">
        <f t="shared" si="2"/>
        <v>0</v>
      </c>
      <c r="T15" s="199">
        <f t="shared" si="3"/>
        <v>0</v>
      </c>
    </row>
    <row r="16" spans="1:20">
      <c r="D16" s="86" t="s">
        <v>70</v>
      </c>
      <c r="E16" s="64">
        <f>SUM(E7:E15)</f>
        <v>0</v>
      </c>
      <c r="F16" s="64">
        <f t="shared" ref="F16:R16" si="4">SUM(F7:F15)</f>
        <v>0</v>
      </c>
      <c r="G16" s="64">
        <f t="shared" si="4"/>
        <v>0</v>
      </c>
      <c r="H16" s="64">
        <f t="shared" si="4"/>
        <v>0</v>
      </c>
      <c r="I16" s="64">
        <f t="shared" si="4"/>
        <v>0</v>
      </c>
      <c r="J16" s="64">
        <f t="shared" si="4"/>
        <v>0</v>
      </c>
      <c r="L16" s="64">
        <f t="shared" si="4"/>
        <v>0</v>
      </c>
      <c r="M16" s="64">
        <f t="shared" si="4"/>
        <v>0</v>
      </c>
      <c r="N16" s="64">
        <f t="shared" si="4"/>
        <v>0</v>
      </c>
      <c r="P16" s="64">
        <f t="shared" si="4"/>
        <v>0</v>
      </c>
      <c r="Q16" s="64">
        <f t="shared" si="4"/>
        <v>0</v>
      </c>
      <c r="R16" s="64">
        <f t="shared" si="4"/>
        <v>0</v>
      </c>
      <c r="T16" s="64">
        <f>SUM(T7:T15)</f>
        <v>0</v>
      </c>
    </row>
    <row r="17" s="1" customFormat="1"/>
    <row r="18" s="1" customFormat="1"/>
    <row r="19" s="1" customFormat="1"/>
    <row r="20" s="1" customFormat="1"/>
    <row r="21" s="1" customFormat="1"/>
    <row r="22" s="1" customFormat="1"/>
    <row r="23" s="1" customFormat="1"/>
    <row r="24" s="1" customFormat="1"/>
    <row r="25" s="1" customFormat="1"/>
  </sheetData>
  <mergeCells count="5">
    <mergeCell ref="P4:R4"/>
    <mergeCell ref="B2:T2"/>
    <mergeCell ref="B5:D5"/>
    <mergeCell ref="B6:D6"/>
    <mergeCell ref="L4:N4"/>
  </mergeCells>
  <phoneticPr fontId="11" type="noConversion"/>
  <pageMargins left="0.28000000000000003" right="0.2" top="0.75" bottom="0.75" header="0.3" footer="0.3"/>
  <pageSetup scale="81" pageOrder="overThenDown" orientation="landscape" r:id="rId1"/>
  <headerFooter>
    <oddHeader>&amp;L&amp;"Lucida Grande,Regular"&amp;K000000VA-170822-SAIC&amp;R&amp;"Lucida Grande,Regular"&amp;K000000
Exhibit 4.1 (Pricing and Volumes Matrix)</oddHeader>
    <oddFooter>&amp;L&amp;"Calibri (Body),Regular"&amp;A&amp;R&amp;"Calibri (Body),Regular"Page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B1:S41"/>
  <sheetViews>
    <sheetView showGridLines="0" topLeftCell="B1" zoomScale="90" zoomScaleNormal="90" zoomScalePageLayoutView="90" workbookViewId="0">
      <selection activeCell="B2" sqref="B2:P2"/>
    </sheetView>
  </sheetViews>
  <sheetFormatPr defaultColWidth="9.5" defaultRowHeight="12.75"/>
  <cols>
    <col min="1" max="2" width="1.83203125" style="6" customWidth="1"/>
    <col min="3" max="3" width="51.83203125" style="6" customWidth="1"/>
    <col min="4" max="4" width="19.5" style="6" bestFit="1" customWidth="1"/>
    <col min="5" max="5" width="41.5" style="169" bestFit="1" customWidth="1"/>
    <col min="6" max="6" width="3" style="6" customWidth="1"/>
    <col min="7" max="7" width="27" style="6" customWidth="1"/>
    <col min="8" max="8" width="2.83203125" style="6" customWidth="1"/>
    <col min="9" max="9" width="20" style="6" bestFit="1" customWidth="1"/>
    <col min="10" max="10" width="2.1640625" style="6" customWidth="1"/>
    <col min="11" max="14" width="14.1640625" style="6" bestFit="1" customWidth="1"/>
    <col min="15" max="15" width="14.5" style="6" customWidth="1"/>
    <col min="16" max="16" width="15.5" style="6" bestFit="1" customWidth="1"/>
    <col min="17" max="17" width="10.5" style="6" bestFit="1" customWidth="1"/>
    <col min="18" max="16384" width="9.5" style="6"/>
  </cols>
  <sheetData>
    <row r="1" spans="2:19">
      <c r="B1"/>
      <c r="C1" t="str">
        <f>'Title Page'!C3</f>
        <v xml:space="preserve">VA-170822-SAIC Exhibit 4.1 Pricing and Volumes Matrix Modification 28 Pricing and Volumes Matrix </v>
      </c>
      <c r="D1" s="20"/>
      <c r="E1" s="165"/>
      <c r="F1" s="20"/>
      <c r="G1" s="20"/>
      <c r="H1" s="20"/>
      <c r="I1" s="20"/>
      <c r="J1" s="20"/>
      <c r="K1" s="20"/>
      <c r="L1" s="20"/>
      <c r="M1" s="20"/>
      <c r="N1" s="20"/>
      <c r="O1" s="20"/>
      <c r="P1" s="20"/>
      <c r="Q1" s="20"/>
      <c r="R1" s="20"/>
      <c r="S1" s="20"/>
    </row>
    <row r="2" spans="2:19" s="138" customFormat="1" ht="18">
      <c r="B2" s="360" t="s">
        <v>71</v>
      </c>
      <c r="C2" s="360"/>
      <c r="D2" s="360"/>
      <c r="E2" s="360"/>
      <c r="F2" s="360"/>
      <c r="G2" s="360"/>
      <c r="H2" s="360"/>
      <c r="I2" s="360"/>
      <c r="J2" s="360"/>
      <c r="K2" s="360"/>
      <c r="L2" s="360"/>
      <c r="M2" s="360"/>
      <c r="N2" s="360"/>
      <c r="O2" s="360"/>
      <c r="P2" s="360"/>
      <c r="Q2" s="137"/>
    </row>
    <row r="3" spans="2:19" s="138" customFormat="1" ht="18">
      <c r="B3" s="365" t="s">
        <v>72</v>
      </c>
      <c r="C3" s="365"/>
      <c r="D3" s="365"/>
      <c r="E3" s="365"/>
      <c r="F3" s="365"/>
      <c r="G3" s="365"/>
      <c r="H3" s="365"/>
      <c r="I3" s="365"/>
      <c r="J3" s="365"/>
      <c r="K3" s="365"/>
      <c r="L3" s="365"/>
      <c r="M3" s="365"/>
      <c r="N3" s="365"/>
      <c r="O3" s="365"/>
      <c r="P3" s="365"/>
      <c r="Q3" s="137"/>
    </row>
    <row r="4" spans="2:19" s="138" customFormat="1" ht="18">
      <c r="B4" s="364" t="s">
        <v>73</v>
      </c>
      <c r="C4" s="364"/>
      <c r="D4" s="364"/>
      <c r="E4" s="364"/>
      <c r="F4" s="364"/>
      <c r="G4" s="364"/>
      <c r="H4" s="364"/>
      <c r="I4" s="364"/>
      <c r="J4" s="364"/>
      <c r="K4" s="364"/>
      <c r="L4" s="364"/>
      <c r="M4" s="364"/>
      <c r="N4" s="364"/>
      <c r="O4" s="364"/>
      <c r="P4" s="364"/>
      <c r="Q4" s="137"/>
    </row>
    <row r="5" spans="2:19" s="136" customFormat="1" ht="18">
      <c r="B5" s="139"/>
      <c r="C5" s="364"/>
      <c r="D5" s="364"/>
      <c r="E5" s="364"/>
      <c r="F5" s="364"/>
      <c r="G5" s="137"/>
      <c r="H5" s="137"/>
      <c r="I5" s="137"/>
      <c r="J5" s="137"/>
      <c r="K5" s="137"/>
      <c r="L5" s="137"/>
      <c r="M5" s="137"/>
      <c r="N5" s="137"/>
      <c r="O5" s="137"/>
      <c r="P5" s="137"/>
      <c r="Q5" s="137"/>
      <c r="R5" s="137"/>
      <c r="S5" s="137"/>
    </row>
    <row r="6" spans="2:19" ht="52.5" customHeight="1" thickBot="1">
      <c r="B6" s="20"/>
      <c r="C6" s="20"/>
      <c r="D6" s="20"/>
      <c r="E6" s="165"/>
      <c r="F6" s="20"/>
      <c r="G6" s="192" t="s">
        <v>74</v>
      </c>
      <c r="H6" s="193"/>
      <c r="I6" s="361" t="s">
        <v>75</v>
      </c>
      <c r="J6" s="361"/>
      <c r="K6" s="361"/>
      <c r="L6" s="361"/>
      <c r="M6" s="361"/>
      <c r="N6" s="361"/>
      <c r="O6" s="361"/>
      <c r="P6" s="361"/>
      <c r="Q6" s="20"/>
      <c r="R6" s="20"/>
      <c r="S6" s="20"/>
    </row>
    <row r="7" spans="2:19" ht="26.25" thickBot="1">
      <c r="B7" s="20"/>
      <c r="C7" s="8" t="s">
        <v>76</v>
      </c>
      <c r="D7" s="7" t="s">
        <v>77</v>
      </c>
      <c r="E7" s="182" t="s">
        <v>78</v>
      </c>
      <c r="F7" s="66"/>
      <c r="G7" s="10" t="s">
        <v>79</v>
      </c>
      <c r="H7" s="26"/>
      <c r="I7" s="8" t="s">
        <v>80</v>
      </c>
      <c r="J7" s="12"/>
      <c r="K7" s="10" t="s">
        <v>60</v>
      </c>
      <c r="L7" s="7" t="s">
        <v>61</v>
      </c>
      <c r="M7" s="7" t="s">
        <v>62</v>
      </c>
      <c r="N7" s="7" t="s">
        <v>63</v>
      </c>
      <c r="O7" s="7" t="s">
        <v>64</v>
      </c>
      <c r="P7" s="4" t="s">
        <v>10</v>
      </c>
      <c r="Q7" s="20"/>
      <c r="R7" s="20"/>
      <c r="S7" s="20"/>
    </row>
    <row r="8" spans="2:19">
      <c r="B8" s="20"/>
      <c r="C8" s="27"/>
      <c r="D8" s="20"/>
      <c r="E8" s="165"/>
      <c r="F8" s="20"/>
      <c r="G8" s="20"/>
      <c r="H8" s="20"/>
      <c r="I8" s="20"/>
      <c r="J8" s="20"/>
      <c r="K8" s="20"/>
      <c r="L8" s="20"/>
      <c r="M8" s="20"/>
      <c r="N8" s="20"/>
      <c r="O8" s="20"/>
      <c r="P8" s="28"/>
      <c r="Q8" s="20"/>
      <c r="R8" s="20"/>
      <c r="S8" s="20"/>
    </row>
    <row r="9" spans="2:19">
      <c r="B9" s="20"/>
      <c r="C9" s="11" t="s">
        <v>81</v>
      </c>
      <c r="D9" s="29"/>
      <c r="E9" s="166"/>
      <c r="F9" s="29"/>
      <c r="G9" s="30"/>
      <c r="H9" s="20"/>
      <c r="I9" s="30"/>
      <c r="J9" s="30"/>
      <c r="K9" s="30"/>
      <c r="L9" s="30"/>
      <c r="M9" s="30"/>
      <c r="N9" s="30"/>
      <c r="O9" s="30"/>
      <c r="P9" s="31"/>
      <c r="Q9" s="20"/>
      <c r="R9" s="20"/>
      <c r="S9" s="20"/>
    </row>
    <row r="10" spans="2:19">
      <c r="B10" s="20"/>
      <c r="C10" s="32" t="s">
        <v>82</v>
      </c>
      <c r="D10" s="33" t="s">
        <v>83</v>
      </c>
      <c r="E10" s="167" t="s">
        <v>84</v>
      </c>
      <c r="F10" s="13"/>
      <c r="G10" s="198">
        <v>309238</v>
      </c>
      <c r="H10" s="20"/>
      <c r="I10" s="35"/>
      <c r="J10" s="35"/>
      <c r="K10" s="171"/>
      <c r="L10" s="171"/>
      <c r="M10" s="171"/>
      <c r="N10" s="171"/>
      <c r="O10" s="171"/>
      <c r="P10" s="65">
        <v>401855</v>
      </c>
      <c r="Q10" s="20"/>
      <c r="R10" s="20"/>
      <c r="S10" s="323"/>
    </row>
    <row r="11" spans="2:19" ht="12.75" customHeight="1">
      <c r="B11" s="20"/>
      <c r="C11" s="32" t="s">
        <v>85</v>
      </c>
      <c r="D11" s="33" t="s">
        <v>83</v>
      </c>
      <c r="E11" s="167" t="s">
        <v>86</v>
      </c>
      <c r="F11" s="13"/>
      <c r="G11" s="198">
        <v>469123</v>
      </c>
      <c r="H11" s="20"/>
      <c r="I11" s="35"/>
      <c r="J11" s="35"/>
      <c r="K11" s="171"/>
      <c r="L11" s="171"/>
      <c r="M11" s="171"/>
      <c r="N11" s="171"/>
      <c r="O11" s="171"/>
      <c r="P11" s="65">
        <v>609625</v>
      </c>
      <c r="Q11" s="20"/>
      <c r="R11" s="20"/>
      <c r="S11" s="323"/>
    </row>
    <row r="12" spans="2:19">
      <c r="B12" s="20"/>
      <c r="C12" s="32" t="s">
        <v>87</v>
      </c>
      <c r="D12" s="33" t="s">
        <v>83</v>
      </c>
      <c r="E12" s="167">
        <v>1.0900000000000001</v>
      </c>
      <c r="F12" s="13"/>
      <c r="G12" s="198">
        <v>2260671</v>
      </c>
      <c r="H12" s="20"/>
      <c r="I12" s="35"/>
      <c r="J12" s="35"/>
      <c r="K12" s="171"/>
      <c r="L12" s="171"/>
      <c r="M12" s="171"/>
      <c r="N12" s="171"/>
      <c r="O12" s="171"/>
      <c r="P12" s="65">
        <v>2937745</v>
      </c>
      <c r="Q12" s="20"/>
      <c r="R12" s="20"/>
      <c r="S12" s="323"/>
    </row>
    <row r="13" spans="2:19">
      <c r="B13" s="20"/>
      <c r="C13" s="32" t="s">
        <v>88</v>
      </c>
      <c r="D13" s="33" t="s">
        <v>83</v>
      </c>
      <c r="E13" s="167">
        <v>1.08</v>
      </c>
      <c r="F13" s="13"/>
      <c r="G13" s="198">
        <v>1169775</v>
      </c>
      <c r="H13" s="20"/>
      <c r="I13" s="35"/>
      <c r="J13" s="35"/>
      <c r="K13" s="171"/>
      <c r="L13" s="171"/>
      <c r="M13" s="171"/>
      <c r="N13" s="171"/>
      <c r="O13" s="171"/>
      <c r="P13" s="65">
        <v>1520125</v>
      </c>
      <c r="Q13" s="20"/>
      <c r="R13" s="20"/>
      <c r="S13" s="323"/>
    </row>
    <row r="14" spans="2:19">
      <c r="B14" s="20"/>
      <c r="C14" s="32" t="s">
        <v>89</v>
      </c>
      <c r="D14" s="33" t="s">
        <v>83</v>
      </c>
      <c r="E14" s="167" t="s">
        <v>90</v>
      </c>
      <c r="F14" s="13"/>
      <c r="G14" s="198">
        <v>125250</v>
      </c>
      <c r="H14" s="20"/>
      <c r="I14" s="35"/>
      <c r="J14" s="35"/>
      <c r="K14" s="171"/>
      <c r="L14" s="171"/>
      <c r="M14" s="171"/>
      <c r="N14" s="171"/>
      <c r="O14" s="171"/>
      <c r="P14" s="65">
        <v>162765</v>
      </c>
      <c r="Q14" s="20"/>
      <c r="R14" s="20"/>
      <c r="S14" s="323"/>
    </row>
    <row r="15" spans="2:19">
      <c r="B15" s="20"/>
      <c r="C15" s="32" t="s">
        <v>91</v>
      </c>
      <c r="D15" s="33" t="s">
        <v>83</v>
      </c>
      <c r="E15" s="167">
        <v>3</v>
      </c>
      <c r="F15" s="13"/>
      <c r="G15" s="198">
        <v>268000</v>
      </c>
      <c r="H15" s="20"/>
      <c r="I15" s="35"/>
      <c r="J15" s="35"/>
      <c r="K15" s="171"/>
      <c r="L15" s="171"/>
      <c r="M15" s="171"/>
      <c r="N15" s="171"/>
      <c r="O15" s="171"/>
      <c r="P15" s="65">
        <v>348265</v>
      </c>
      <c r="Q15" s="20"/>
      <c r="R15" s="20"/>
      <c r="S15" s="323"/>
    </row>
    <row r="16" spans="2:19">
      <c r="B16" s="20"/>
      <c r="C16" s="32" t="s">
        <v>92</v>
      </c>
      <c r="D16" s="33" t="s">
        <v>83</v>
      </c>
      <c r="E16" s="167">
        <v>3.01</v>
      </c>
      <c r="F16" s="13"/>
      <c r="G16" s="198">
        <v>268000</v>
      </c>
      <c r="H16" s="20"/>
      <c r="I16" s="35"/>
      <c r="J16" s="35"/>
      <c r="K16" s="171"/>
      <c r="L16" s="171"/>
      <c r="M16" s="171"/>
      <c r="N16" s="171"/>
      <c r="O16" s="171"/>
      <c r="P16" s="65">
        <v>348265</v>
      </c>
      <c r="Q16" s="20"/>
      <c r="R16" s="20"/>
      <c r="S16" s="323"/>
    </row>
    <row r="17" spans="2:19">
      <c r="B17" s="20"/>
      <c r="C17" s="32" t="s">
        <v>93</v>
      </c>
      <c r="D17" s="33" t="s">
        <v>83</v>
      </c>
      <c r="E17" s="167">
        <v>3.02</v>
      </c>
      <c r="F17" s="13"/>
      <c r="G17" s="198">
        <v>268000</v>
      </c>
      <c r="H17" s="20"/>
      <c r="I17" s="35"/>
      <c r="J17" s="35"/>
      <c r="K17" s="171"/>
      <c r="L17" s="171"/>
      <c r="M17" s="171"/>
      <c r="N17" s="171"/>
      <c r="O17" s="171"/>
      <c r="P17" s="65">
        <v>348265</v>
      </c>
      <c r="Q17" s="20"/>
      <c r="R17" s="20"/>
      <c r="S17" s="323"/>
    </row>
    <row r="18" spans="2:19">
      <c r="B18" s="20"/>
      <c r="C18" s="32" t="s">
        <v>94</v>
      </c>
      <c r="D18" s="33" t="s">
        <v>83</v>
      </c>
      <c r="E18" s="167">
        <v>3.03</v>
      </c>
      <c r="F18" s="13"/>
      <c r="G18" s="198">
        <v>268000</v>
      </c>
      <c r="H18" s="20"/>
      <c r="I18" s="35"/>
      <c r="J18" s="35"/>
      <c r="K18" s="171"/>
      <c r="L18" s="171"/>
      <c r="M18" s="171"/>
      <c r="N18" s="171"/>
      <c r="O18" s="171"/>
      <c r="P18" s="65">
        <v>348265</v>
      </c>
      <c r="Q18" s="20"/>
      <c r="R18" s="20"/>
      <c r="S18" s="323"/>
    </row>
    <row r="19" spans="2:19">
      <c r="B19" s="20"/>
      <c r="C19" s="32" t="s">
        <v>95</v>
      </c>
      <c r="D19" s="33" t="s">
        <v>83</v>
      </c>
      <c r="E19" s="167">
        <v>3.04</v>
      </c>
      <c r="F19" s="13"/>
      <c r="G19" s="198">
        <v>1072637</v>
      </c>
      <c r="H19" s="20"/>
      <c r="I19" s="35"/>
      <c r="J19" s="35"/>
      <c r="K19" s="171"/>
      <c r="L19" s="171"/>
      <c r="M19" s="171"/>
      <c r="N19" s="171"/>
      <c r="O19" s="171"/>
      <c r="P19" s="65">
        <v>1393895</v>
      </c>
      <c r="Q19" s="20"/>
      <c r="R19" s="20"/>
      <c r="S19" s="323"/>
    </row>
    <row r="20" spans="2:19">
      <c r="B20" s="20"/>
      <c r="C20" s="32" t="s">
        <v>96</v>
      </c>
      <c r="D20" s="33" t="s">
        <v>83</v>
      </c>
      <c r="E20" s="167">
        <v>4</v>
      </c>
      <c r="F20" s="13"/>
      <c r="G20" s="198">
        <v>948059</v>
      </c>
      <c r="H20" s="20"/>
      <c r="I20" s="35"/>
      <c r="J20" s="35"/>
      <c r="K20" s="171"/>
      <c r="L20" s="171"/>
      <c r="M20" s="171"/>
      <c r="N20" s="171"/>
      <c r="O20" s="171"/>
      <c r="P20" s="65">
        <v>1232005</v>
      </c>
      <c r="Q20" s="20"/>
      <c r="R20" s="20"/>
      <c r="S20" s="323"/>
    </row>
    <row r="21" spans="2:19">
      <c r="B21" s="20"/>
      <c r="C21" s="32" t="s">
        <v>97</v>
      </c>
      <c r="D21" s="33" t="s">
        <v>83</v>
      </c>
      <c r="E21" s="167">
        <v>5</v>
      </c>
      <c r="F21" s="13"/>
      <c r="G21" s="198">
        <v>139925</v>
      </c>
      <c r="H21" s="20"/>
      <c r="I21" s="35"/>
      <c r="J21" s="35"/>
      <c r="K21" s="171"/>
      <c r="L21" s="171"/>
      <c r="M21" s="171"/>
      <c r="N21" s="171"/>
      <c r="O21" s="171"/>
      <c r="P21" s="65">
        <v>181835</v>
      </c>
      <c r="Q21" s="20"/>
      <c r="R21" s="20"/>
      <c r="S21" s="323"/>
    </row>
    <row r="22" spans="2:19">
      <c r="B22" s="20"/>
      <c r="C22" s="32" t="s">
        <v>98</v>
      </c>
      <c r="D22" s="33" t="s">
        <v>83</v>
      </c>
      <c r="E22" s="167">
        <v>5.01</v>
      </c>
      <c r="F22" s="13"/>
      <c r="G22" s="198">
        <v>121000</v>
      </c>
      <c r="H22" s="20"/>
      <c r="I22" s="35"/>
      <c r="J22" s="35"/>
      <c r="K22" s="171"/>
      <c r="L22" s="171"/>
      <c r="M22" s="171"/>
      <c r="N22" s="171"/>
      <c r="O22" s="171"/>
      <c r="P22" s="65">
        <v>157240</v>
      </c>
      <c r="Q22" s="20"/>
      <c r="R22" s="20"/>
      <c r="S22" s="323"/>
    </row>
    <row r="23" spans="2:19">
      <c r="B23" s="20"/>
      <c r="C23" s="32" t="s">
        <v>99</v>
      </c>
      <c r="D23" s="33" t="s">
        <v>83</v>
      </c>
      <c r="E23" s="167">
        <v>5.0199999999999996</v>
      </c>
      <c r="F23" s="13"/>
      <c r="G23" s="198">
        <v>110647</v>
      </c>
      <c r="H23" s="20"/>
      <c r="I23" s="35"/>
      <c r="J23" s="35"/>
      <c r="K23" s="171"/>
      <c r="L23" s="171"/>
      <c r="M23" s="171"/>
      <c r="N23" s="171"/>
      <c r="O23" s="171"/>
      <c r="P23" s="65">
        <v>143785</v>
      </c>
      <c r="Q23" s="20"/>
      <c r="R23" s="20"/>
      <c r="S23" s="323"/>
    </row>
    <row r="24" spans="2:19">
      <c r="B24" s="20"/>
      <c r="C24" s="32" t="s">
        <v>100</v>
      </c>
      <c r="D24" s="33" t="s">
        <v>83</v>
      </c>
      <c r="E24" s="167">
        <v>6</v>
      </c>
      <c r="F24" s="13"/>
      <c r="G24" s="198">
        <v>364125</v>
      </c>
      <c r="H24" s="20"/>
      <c r="I24" s="35"/>
      <c r="J24" s="35"/>
      <c r="K24" s="171"/>
      <c r="L24" s="171"/>
      <c r="M24" s="171"/>
      <c r="N24" s="171"/>
      <c r="O24" s="171"/>
      <c r="P24" s="65">
        <v>473180</v>
      </c>
      <c r="Q24" s="20"/>
      <c r="R24" s="20"/>
      <c r="S24" s="323"/>
    </row>
    <row r="25" spans="2:19">
      <c r="B25" s="20"/>
      <c r="C25" s="32" t="s">
        <v>101</v>
      </c>
      <c r="D25" s="33" t="s">
        <v>83</v>
      </c>
      <c r="E25" s="167">
        <v>6.01</v>
      </c>
      <c r="F25" s="13"/>
      <c r="G25" s="198">
        <v>989125</v>
      </c>
      <c r="H25" s="20"/>
      <c r="I25" s="35"/>
      <c r="J25" s="35"/>
      <c r="K25" s="171"/>
      <c r="L25" s="171"/>
      <c r="M25" s="171"/>
      <c r="N25" s="171"/>
      <c r="O25" s="171"/>
      <c r="P25" s="65">
        <v>1285370</v>
      </c>
      <c r="Q25" s="20"/>
      <c r="R25" s="20"/>
      <c r="S25" s="323"/>
    </row>
    <row r="26" spans="2:19">
      <c r="B26" s="20"/>
      <c r="C26" s="32" t="s">
        <v>102</v>
      </c>
      <c r="D26" s="33" t="s">
        <v>83</v>
      </c>
      <c r="E26" s="167">
        <v>7.01</v>
      </c>
      <c r="F26" s="13"/>
      <c r="G26" s="198">
        <v>165675</v>
      </c>
      <c r="H26" s="20"/>
      <c r="I26" s="35"/>
      <c r="J26" s="35"/>
      <c r="K26" s="171"/>
      <c r="L26" s="171"/>
      <c r="M26" s="171"/>
      <c r="N26" s="171"/>
      <c r="O26" s="171"/>
      <c r="P26" s="65">
        <v>215295</v>
      </c>
      <c r="Q26" s="20"/>
      <c r="R26" s="20"/>
      <c r="S26" s="323"/>
    </row>
    <row r="27" spans="2:19">
      <c r="B27" s="20"/>
      <c r="C27" s="32" t="s">
        <v>103</v>
      </c>
      <c r="D27" s="33" t="s">
        <v>83</v>
      </c>
      <c r="E27" s="167">
        <v>7</v>
      </c>
      <c r="F27" s="13"/>
      <c r="G27" s="198">
        <v>209450</v>
      </c>
      <c r="H27" s="20"/>
      <c r="I27" s="35"/>
      <c r="J27" s="35"/>
      <c r="K27" s="171"/>
      <c r="L27" s="171"/>
      <c r="M27" s="171"/>
      <c r="N27" s="171"/>
      <c r="O27" s="171"/>
      <c r="P27" s="65">
        <v>272180</v>
      </c>
      <c r="Q27" s="20"/>
      <c r="R27" s="20"/>
      <c r="S27" s="323"/>
    </row>
    <row r="28" spans="2:19">
      <c r="B28" s="20"/>
      <c r="C28" s="32" t="s">
        <v>104</v>
      </c>
      <c r="D28" s="33" t="s">
        <v>83</v>
      </c>
      <c r="E28" s="167">
        <v>8.0299999999999994</v>
      </c>
      <c r="F28" s="13"/>
      <c r="G28" s="198">
        <v>97500</v>
      </c>
      <c r="H28" s="20"/>
      <c r="I28" s="35"/>
      <c r="J28" s="35"/>
      <c r="K28" s="171"/>
      <c r="L28" s="171"/>
      <c r="M28" s="171"/>
      <c r="N28" s="171"/>
      <c r="O28" s="171"/>
      <c r="P28" s="65">
        <v>126700</v>
      </c>
      <c r="Q28" s="20"/>
      <c r="R28" s="20"/>
      <c r="S28" s="323"/>
    </row>
    <row r="29" spans="2:19">
      <c r="B29" s="20"/>
      <c r="C29" s="32" t="s">
        <v>105</v>
      </c>
      <c r="D29" s="33" t="s">
        <v>83</v>
      </c>
      <c r="E29" s="167">
        <v>9</v>
      </c>
      <c r="F29" s="13"/>
      <c r="G29" s="198">
        <v>770000</v>
      </c>
      <c r="H29" s="20"/>
      <c r="I29" s="35"/>
      <c r="J29" s="35"/>
      <c r="K29" s="171"/>
      <c r="L29" s="171"/>
      <c r="M29" s="171"/>
      <c r="N29" s="171"/>
      <c r="O29" s="171"/>
      <c r="P29" s="65">
        <v>1000615</v>
      </c>
      <c r="Q29" s="20"/>
      <c r="R29" s="20"/>
      <c r="S29" s="323"/>
    </row>
    <row r="30" spans="2:19">
      <c r="B30" s="20"/>
      <c r="C30" s="32" t="s">
        <v>106</v>
      </c>
      <c r="D30" s="33" t="s">
        <v>83</v>
      </c>
      <c r="E30" s="167">
        <v>10.050000000000001</v>
      </c>
      <c r="F30" s="13"/>
      <c r="G30" s="198">
        <v>345751</v>
      </c>
      <c r="H30" s="20"/>
      <c r="I30" s="35"/>
      <c r="J30" s="35"/>
      <c r="K30" s="171"/>
      <c r="L30" s="171"/>
      <c r="M30" s="171"/>
      <c r="N30" s="171"/>
      <c r="O30" s="171"/>
      <c r="P30" s="65">
        <v>449305</v>
      </c>
      <c r="Q30" s="20"/>
      <c r="R30" s="20"/>
      <c r="S30" s="323"/>
    </row>
    <row r="31" spans="2:19">
      <c r="B31" s="20"/>
      <c r="C31" s="32" t="s">
        <v>107</v>
      </c>
      <c r="D31" s="33" t="s">
        <v>83</v>
      </c>
      <c r="E31" s="167">
        <v>11</v>
      </c>
      <c r="F31" s="13"/>
      <c r="G31" s="198">
        <v>51041</v>
      </c>
      <c r="H31" s="20"/>
      <c r="I31" s="35"/>
      <c r="J31" s="35"/>
      <c r="K31" s="171"/>
      <c r="L31" s="171"/>
      <c r="M31" s="171"/>
      <c r="N31" s="171"/>
      <c r="O31" s="171"/>
      <c r="P31" s="65">
        <v>66330</v>
      </c>
      <c r="Q31" s="20"/>
      <c r="R31" s="20"/>
      <c r="S31" s="323"/>
    </row>
    <row r="32" spans="2:19">
      <c r="B32" s="20"/>
      <c r="C32" s="32" t="s">
        <v>108</v>
      </c>
      <c r="D32" s="33" t="s">
        <v>83</v>
      </c>
      <c r="E32" s="167">
        <v>4.01</v>
      </c>
      <c r="F32" s="13"/>
      <c r="G32" s="198">
        <v>393358</v>
      </c>
      <c r="H32" s="20"/>
      <c r="I32" s="35"/>
      <c r="J32" s="35"/>
      <c r="K32" s="171"/>
      <c r="L32" s="171"/>
      <c r="M32" s="171"/>
      <c r="N32" s="171"/>
      <c r="O32" s="171"/>
      <c r="P32" s="65">
        <v>511170</v>
      </c>
      <c r="Q32" s="20"/>
      <c r="R32" s="20"/>
      <c r="S32" s="323"/>
    </row>
    <row r="33" spans="2:19">
      <c r="B33" s="20"/>
      <c r="C33" s="32" t="s">
        <v>109</v>
      </c>
      <c r="D33" s="33" t="s">
        <v>83</v>
      </c>
      <c r="E33" s="167">
        <v>8.0399999999999991</v>
      </c>
      <c r="F33" s="13"/>
      <c r="G33" s="198">
        <v>393358</v>
      </c>
      <c r="H33" s="20"/>
      <c r="I33" s="35"/>
      <c r="J33" s="35"/>
      <c r="K33" s="171"/>
      <c r="L33" s="171"/>
      <c r="M33" s="171"/>
      <c r="N33" s="171"/>
      <c r="O33" s="171"/>
      <c r="P33" s="65">
        <v>511170</v>
      </c>
      <c r="Q33" s="20"/>
      <c r="R33" s="20"/>
      <c r="S33" s="323"/>
    </row>
    <row r="34" spans="2:19">
      <c r="B34" s="20"/>
      <c r="C34" s="32" t="s">
        <v>110</v>
      </c>
      <c r="D34" s="33" t="s">
        <v>83</v>
      </c>
      <c r="E34" s="167">
        <v>10.06</v>
      </c>
      <c r="F34" s="13"/>
      <c r="G34" s="198">
        <v>1419791.9982841816</v>
      </c>
      <c r="H34" s="20"/>
      <c r="I34" s="35"/>
      <c r="J34" s="35"/>
      <c r="K34" s="171"/>
      <c r="L34" s="171"/>
      <c r="M34" s="171"/>
      <c r="N34" s="171"/>
      <c r="O34" s="171"/>
      <c r="P34" s="65">
        <v>1845020</v>
      </c>
      <c r="Q34" s="20"/>
      <c r="R34" s="20"/>
      <c r="S34" s="323"/>
    </row>
    <row r="35" spans="2:19">
      <c r="B35" s="20"/>
      <c r="C35" s="32" t="s">
        <v>111</v>
      </c>
      <c r="D35" s="33" t="s">
        <v>83</v>
      </c>
      <c r="E35" s="167">
        <v>10.06</v>
      </c>
      <c r="F35" s="13"/>
      <c r="G35" s="198">
        <v>-276432</v>
      </c>
      <c r="H35" s="20"/>
      <c r="I35" s="35"/>
      <c r="J35" s="35"/>
      <c r="K35" s="171"/>
      <c r="L35" s="171"/>
      <c r="M35" s="171"/>
      <c r="N35" s="171"/>
      <c r="O35" s="171"/>
      <c r="P35" s="65">
        <v>-276432</v>
      </c>
      <c r="Q35" s="20"/>
      <c r="R35" s="20"/>
      <c r="S35" s="20"/>
    </row>
    <row r="36" spans="2:19">
      <c r="B36" s="20"/>
      <c r="C36" s="362" t="s">
        <v>70</v>
      </c>
      <c r="D36" s="363"/>
      <c r="E36" s="363"/>
      <c r="F36" s="13"/>
      <c r="G36" s="64">
        <f t="shared" ref="G36" si="0">SUM(G10:G35)</f>
        <v>12721067.998284182</v>
      </c>
      <c r="H36" s="67"/>
      <c r="I36" s="172">
        <f>P36/60</f>
        <v>276897.3</v>
      </c>
      <c r="J36" s="64"/>
      <c r="K36" s="64">
        <v>3322767.6</v>
      </c>
      <c r="L36" s="64">
        <v>3322767.6</v>
      </c>
      <c r="M36" s="64">
        <v>3322767.6</v>
      </c>
      <c r="N36" s="64">
        <v>3322767.6</v>
      </c>
      <c r="O36" s="64">
        <v>3322767.6</v>
      </c>
      <c r="P36" s="65">
        <v>16613838</v>
      </c>
      <c r="Q36" s="20"/>
      <c r="R36" s="324"/>
      <c r="S36" s="20"/>
    </row>
    <row r="37" spans="2:19" ht="13.5" thickBot="1">
      <c r="B37" s="20"/>
      <c r="C37" s="23"/>
      <c r="D37" s="24"/>
      <c r="E37" s="168"/>
      <c r="F37" s="24"/>
      <c r="G37" s="24"/>
      <c r="H37" s="24"/>
      <c r="I37" s="24"/>
      <c r="J37" s="24"/>
      <c r="K37" s="24"/>
      <c r="L37" s="24"/>
      <c r="M37" s="24"/>
      <c r="N37" s="24"/>
      <c r="O37" s="24"/>
      <c r="P37" s="25"/>
      <c r="Q37" s="20"/>
      <c r="R37" s="20"/>
      <c r="S37" s="20"/>
    </row>
    <row r="40" spans="2:19">
      <c r="B40" s="20"/>
      <c r="C40" s="20"/>
      <c r="D40" s="20"/>
      <c r="E40" s="165"/>
      <c r="F40" s="20"/>
      <c r="G40" s="325"/>
      <c r="H40" s="20"/>
      <c r="I40" s="20"/>
      <c r="J40" s="20"/>
      <c r="K40" s="20"/>
      <c r="L40" s="20"/>
      <c r="M40" s="20"/>
      <c r="N40" s="20"/>
      <c r="O40" s="20"/>
      <c r="P40" s="20"/>
      <c r="Q40" s="20"/>
      <c r="R40" s="20"/>
      <c r="S40" s="20"/>
    </row>
    <row r="41" spans="2:19">
      <c r="B41" s="20"/>
      <c r="C41" s="20"/>
      <c r="D41" s="20"/>
      <c r="E41" s="165"/>
      <c r="F41" s="20"/>
      <c r="G41" s="20"/>
      <c r="H41" s="20"/>
      <c r="I41" s="20"/>
      <c r="J41" s="20"/>
      <c r="K41" s="20"/>
      <c r="L41" s="20"/>
      <c r="M41" s="20"/>
      <c r="N41" s="20"/>
      <c r="O41" s="20"/>
      <c r="P41" s="20"/>
      <c r="Q41" s="20"/>
      <c r="R41" s="20"/>
      <c r="S41" s="20"/>
    </row>
  </sheetData>
  <mergeCells count="6">
    <mergeCell ref="B2:P2"/>
    <mergeCell ref="I6:P6"/>
    <mergeCell ref="C36:E36"/>
    <mergeCell ref="C5:F5"/>
    <mergeCell ref="B3:P3"/>
    <mergeCell ref="B4:P4"/>
  </mergeCells>
  <pageMargins left="0.7" right="0.7" top="0.75" bottom="0.75" header="0.3" footer="0.3"/>
  <pageSetup scale="48" fitToHeight="0" pageOrder="overThenDown" orientation="landscape" horizontalDpi="1200" verticalDpi="1200" r:id="rId1"/>
  <headerFooter>
    <oddHeader>&amp;L&amp;"Lucida Grande,Regular"&amp;K000000VA-170822-SAIC&amp;R&amp;"Lucida Grande,Regular"&amp;K000000
Exhibit 4.1 (Pricing and Volumes Matrix)</oddHeader>
    <oddFooter>&amp;L&amp;"Calibri (Body),Regular"&amp;A&amp;R&amp;"Calibri (Body),Regular"Page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H27"/>
  <sheetViews>
    <sheetView showGridLines="0" zoomScale="90" zoomScaleNormal="90" zoomScalePageLayoutView="90" workbookViewId="0">
      <selection activeCell="A2" sqref="A2"/>
    </sheetView>
  </sheetViews>
  <sheetFormatPr defaultColWidth="9.5" defaultRowHeight="12.75"/>
  <cols>
    <col min="1" max="1" width="1.83203125" style="6" customWidth="1"/>
    <col min="2" max="2" width="3.5" style="128" customWidth="1"/>
    <col min="3" max="3" width="74.5" style="6" customWidth="1"/>
    <col min="4" max="5" width="21.5" style="6" customWidth="1"/>
    <col min="6" max="6" width="21.5" style="128" customWidth="1"/>
    <col min="7" max="7" width="9.5" style="6"/>
    <col min="8" max="8" width="12.5" style="6" bestFit="1" customWidth="1"/>
    <col min="9" max="16384" width="9.5" style="6"/>
  </cols>
  <sheetData>
    <row r="1" spans="1:8">
      <c r="A1" t="str">
        <f>'Title Page'!C3</f>
        <v xml:space="preserve">VA-170822-SAIC Exhibit 4.1 Pricing and Volumes Matrix Modification 28 Pricing and Volumes Matrix </v>
      </c>
      <c r="B1" s="36"/>
      <c r="C1" s="20"/>
      <c r="D1" s="20"/>
      <c r="E1" s="20"/>
      <c r="F1" s="36"/>
      <c r="G1" s="20"/>
      <c r="H1" s="20"/>
    </row>
    <row r="2" spans="1:8" ht="18">
      <c r="A2" s="20"/>
      <c r="B2" s="366" t="s">
        <v>112</v>
      </c>
      <c r="C2" s="366"/>
      <c r="D2" s="366"/>
      <c r="E2" s="366"/>
      <c r="F2" s="366"/>
      <c r="G2" s="20"/>
      <c r="H2" s="20"/>
    </row>
    <row r="3" spans="1:8" ht="66.599999999999994" customHeight="1">
      <c r="A3" s="20"/>
      <c r="B3" s="367"/>
      <c r="C3" s="367"/>
      <c r="D3" s="367"/>
      <c r="E3" s="367"/>
      <c r="F3" s="170"/>
      <c r="G3" s="20"/>
      <c r="H3" s="20"/>
    </row>
    <row r="4" spans="1:8" s="133" customFormat="1" ht="25.5">
      <c r="A4" s="193"/>
      <c r="B4" s="134" t="s">
        <v>113</v>
      </c>
      <c r="C4" s="135" t="s">
        <v>114</v>
      </c>
      <c r="D4" s="83" t="s">
        <v>40</v>
      </c>
      <c r="E4" s="83" t="s">
        <v>115</v>
      </c>
      <c r="F4" s="83" t="s">
        <v>116</v>
      </c>
      <c r="G4" s="193"/>
      <c r="H4" s="193"/>
    </row>
    <row r="5" spans="1:8">
      <c r="A5" s="20"/>
      <c r="B5" s="132"/>
      <c r="C5" s="126"/>
      <c r="D5" s="127"/>
      <c r="E5" s="127"/>
      <c r="F5" s="159"/>
      <c r="G5" s="20"/>
      <c r="H5" s="20"/>
    </row>
    <row r="6" spans="1:8">
      <c r="A6" s="20"/>
      <c r="B6" s="130">
        <v>1</v>
      </c>
      <c r="C6" s="142" t="s">
        <v>117</v>
      </c>
      <c r="D6" s="143" t="s">
        <v>118</v>
      </c>
      <c r="E6" s="144">
        <v>1</v>
      </c>
      <c r="F6" s="145">
        <v>436350</v>
      </c>
      <c r="G6" s="20"/>
      <c r="H6" s="326"/>
    </row>
    <row r="7" spans="1:8">
      <c r="A7" s="20"/>
      <c r="B7" s="130">
        <v>2</v>
      </c>
      <c r="C7" s="142" t="s">
        <v>119</v>
      </c>
      <c r="D7" s="143" t="s">
        <v>118</v>
      </c>
      <c r="E7" s="144">
        <v>3</v>
      </c>
      <c r="F7" s="145">
        <v>155150</v>
      </c>
      <c r="G7" s="20"/>
      <c r="H7" s="326"/>
    </row>
    <row r="8" spans="1:8">
      <c r="A8" s="20"/>
      <c r="B8" s="130">
        <v>3</v>
      </c>
      <c r="C8" s="129" t="s">
        <v>120</v>
      </c>
      <c r="D8" s="34" t="s">
        <v>118</v>
      </c>
      <c r="E8" s="122">
        <v>1</v>
      </c>
      <c r="F8" s="160">
        <v>267200</v>
      </c>
      <c r="G8" s="20"/>
      <c r="H8" s="326"/>
    </row>
    <row r="9" spans="1:8">
      <c r="A9" s="20"/>
      <c r="B9" s="130">
        <v>4</v>
      </c>
      <c r="C9" s="129" t="s">
        <v>121</v>
      </c>
      <c r="D9" s="34" t="s">
        <v>118</v>
      </c>
      <c r="E9" s="122">
        <v>1</v>
      </c>
      <c r="F9" s="160">
        <v>81700</v>
      </c>
      <c r="G9" s="20"/>
      <c r="H9" s="326"/>
    </row>
    <row r="10" spans="1:8">
      <c r="A10" s="20"/>
      <c r="B10" s="130">
        <v>5</v>
      </c>
      <c r="C10" s="129" t="s">
        <v>122</v>
      </c>
      <c r="D10" s="34" t="s">
        <v>123</v>
      </c>
      <c r="E10" s="122" t="s">
        <v>123</v>
      </c>
      <c r="F10" s="150" t="s">
        <v>123</v>
      </c>
      <c r="G10" s="20"/>
      <c r="H10" s="326"/>
    </row>
    <row r="11" spans="1:8">
      <c r="A11" s="20"/>
      <c r="B11" s="130">
        <v>6</v>
      </c>
      <c r="C11" s="129" t="s">
        <v>124</v>
      </c>
      <c r="D11" s="34" t="s">
        <v>123</v>
      </c>
      <c r="E11" s="122" t="s">
        <v>123</v>
      </c>
      <c r="F11" s="150" t="s">
        <v>123</v>
      </c>
      <c r="G11" s="20"/>
      <c r="H11" s="326"/>
    </row>
    <row r="12" spans="1:8">
      <c r="A12" s="20"/>
      <c r="B12" s="130">
        <v>7</v>
      </c>
      <c r="C12" s="129" t="s">
        <v>125</v>
      </c>
      <c r="D12" s="34" t="s">
        <v>118</v>
      </c>
      <c r="E12" s="122">
        <v>1</v>
      </c>
      <c r="F12" s="161">
        <v>27150</v>
      </c>
      <c r="G12" s="20"/>
      <c r="H12" s="326"/>
    </row>
    <row r="13" spans="1:8">
      <c r="A13" s="20"/>
      <c r="B13" s="130">
        <v>8</v>
      </c>
      <c r="C13" s="129" t="s">
        <v>126</v>
      </c>
      <c r="D13" s="34" t="s">
        <v>118</v>
      </c>
      <c r="E13" s="122">
        <v>1</v>
      </c>
      <c r="F13" s="161">
        <v>96750</v>
      </c>
      <c r="G13" s="20"/>
      <c r="H13" s="326"/>
    </row>
    <row r="14" spans="1:8">
      <c r="A14" s="20"/>
      <c r="B14" s="130">
        <v>9</v>
      </c>
      <c r="C14" s="129" t="s">
        <v>105</v>
      </c>
      <c r="D14" s="34" t="s">
        <v>118</v>
      </c>
      <c r="E14" s="122">
        <v>1</v>
      </c>
      <c r="F14" s="161">
        <v>209275</v>
      </c>
      <c r="G14" s="20"/>
      <c r="H14" s="326"/>
    </row>
    <row r="15" spans="1:8">
      <c r="A15" s="20"/>
      <c r="B15" s="130">
        <v>10</v>
      </c>
      <c r="C15" s="129" t="s">
        <v>127</v>
      </c>
      <c r="D15" s="34" t="s">
        <v>118</v>
      </c>
      <c r="E15" s="122">
        <v>1</v>
      </c>
      <c r="F15" s="161">
        <v>64650</v>
      </c>
      <c r="G15" s="20"/>
      <c r="H15" s="326"/>
    </row>
    <row r="16" spans="1:8">
      <c r="A16" s="20"/>
      <c r="B16" s="130">
        <v>11</v>
      </c>
      <c r="C16" s="129" t="s">
        <v>128</v>
      </c>
      <c r="D16" s="34" t="s">
        <v>118</v>
      </c>
      <c r="E16" s="122">
        <v>1</v>
      </c>
      <c r="F16" s="161">
        <v>85000</v>
      </c>
      <c r="G16" s="20"/>
      <c r="H16" s="326"/>
    </row>
    <row r="17" spans="2:8">
      <c r="B17" s="130">
        <v>12</v>
      </c>
      <c r="C17" s="146" t="s">
        <v>25</v>
      </c>
      <c r="D17" s="147" t="s">
        <v>129</v>
      </c>
      <c r="E17" s="148">
        <v>0</v>
      </c>
      <c r="F17" s="149">
        <v>19583.330000000002</v>
      </c>
      <c r="G17" s="20"/>
      <c r="H17" s="326"/>
    </row>
    <row r="18" spans="2:8">
      <c r="B18" s="130">
        <v>13</v>
      </c>
      <c r="C18" s="146" t="s">
        <v>26</v>
      </c>
      <c r="D18" s="147" t="s">
        <v>129</v>
      </c>
      <c r="E18" s="148">
        <v>0</v>
      </c>
      <c r="F18" s="149">
        <v>14583.33</v>
      </c>
      <c r="G18" s="20"/>
      <c r="H18" s="326"/>
    </row>
    <row r="19" spans="2:8">
      <c r="B19" s="131"/>
      <c r="C19" s="116"/>
      <c r="D19" s="116"/>
      <c r="E19" s="116"/>
      <c r="F19" s="162"/>
      <c r="G19" s="20"/>
      <c r="H19" s="20"/>
    </row>
    <row r="20" spans="2:8">
      <c r="B20" s="36"/>
      <c r="C20" s="20"/>
      <c r="D20" s="20"/>
      <c r="E20" s="20"/>
      <c r="F20" s="36"/>
      <c r="G20" s="20"/>
      <c r="H20" s="20"/>
    </row>
    <row r="21" spans="2:8">
      <c r="B21" s="36"/>
      <c r="C21" s="20"/>
      <c r="D21" s="20"/>
      <c r="E21" s="20"/>
      <c r="F21" s="36"/>
      <c r="G21" s="20"/>
      <c r="H21" s="20"/>
    </row>
    <row r="22" spans="2:8">
      <c r="B22" s="36"/>
      <c r="C22" s="20"/>
      <c r="D22" s="20"/>
      <c r="E22" s="20"/>
      <c r="F22" s="36"/>
      <c r="G22" s="20"/>
      <c r="H22" s="20"/>
    </row>
    <row r="23" spans="2:8">
      <c r="B23" s="36"/>
      <c r="C23" s="20" t="s">
        <v>130</v>
      </c>
      <c r="D23" s="20"/>
      <c r="E23" s="20"/>
      <c r="F23" s="36"/>
      <c r="G23" s="20"/>
      <c r="H23" s="20"/>
    </row>
    <row r="24" spans="2:8" ht="63.75">
      <c r="B24" s="36"/>
      <c r="C24" s="190" t="s">
        <v>131</v>
      </c>
      <c r="D24" s="20"/>
      <c r="E24" s="20"/>
      <c r="F24" s="36"/>
      <c r="G24" s="20"/>
      <c r="H24" s="20"/>
    </row>
    <row r="25" spans="2:8">
      <c r="B25" s="36"/>
      <c r="C25" s="20"/>
      <c r="D25" s="20"/>
      <c r="E25" s="20"/>
      <c r="F25" s="36"/>
      <c r="G25" s="20"/>
      <c r="H25" s="20"/>
    </row>
    <row r="27" spans="2:8">
      <c r="B27" s="36"/>
      <c r="C27" s="20"/>
      <c r="D27" s="20"/>
      <c r="E27" s="20"/>
      <c r="F27" s="36"/>
      <c r="G27" s="20"/>
      <c r="H27" s="20"/>
    </row>
  </sheetData>
  <mergeCells count="2">
    <mergeCell ref="B2:F2"/>
    <mergeCell ref="B3:E3"/>
  </mergeCells>
  <pageMargins left="0.7" right="0.7" top="0.75" bottom="0.75" header="0.3" footer="0.3"/>
  <pageSetup scale="50" fitToHeight="5" pageOrder="overThenDown" orientation="landscape" horizontalDpi="1200" verticalDpi="1200" r:id="rId1"/>
  <headerFooter>
    <oddHeader>&amp;L&amp;"Lucida Grande,Regular"&amp;K000000VA-170822-SAIC&amp;R&amp;"Lucida Grande,Regular"&amp;K000000
Exhibit 4.1 (Pricing and Volumes Matrix)</oddHeader>
    <oddFooter>&amp;L&amp;"Calibri (Body),Regular"&amp;A&amp;R&amp;"Calibri (Body),Regular"Page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O27"/>
  <sheetViews>
    <sheetView showGridLines="0" zoomScale="90" zoomScaleNormal="90" workbookViewId="0">
      <selection activeCell="A2" sqref="A2"/>
    </sheetView>
  </sheetViews>
  <sheetFormatPr defaultColWidth="9.5" defaultRowHeight="12.75"/>
  <cols>
    <col min="1" max="3" width="1.83203125" style="21" customWidth="1"/>
    <col min="4" max="4" width="49.5" style="21" customWidth="1"/>
    <col min="5" max="5" width="20.1640625" style="21" bestFit="1" customWidth="1"/>
    <col min="6" max="6" width="18.5" style="21" bestFit="1" customWidth="1"/>
    <col min="7" max="7" width="19" style="21" bestFit="1" customWidth="1"/>
    <col min="8" max="9" width="19.5" style="21" bestFit="1" customWidth="1"/>
    <col min="10" max="10" width="1.83203125" customWidth="1"/>
    <col min="11" max="11" width="14.5" style="21" customWidth="1"/>
    <col min="12" max="12" width="13.1640625" style="21" customWidth="1"/>
    <col min="13" max="13" width="1.83203125" customWidth="1"/>
    <col min="14" max="14" width="11.1640625" style="21" customWidth="1"/>
    <col min="15" max="15" width="15" style="21" customWidth="1"/>
    <col min="16" max="16384" width="9.5" style="21"/>
  </cols>
  <sheetData>
    <row r="1" spans="1:15">
      <c r="A1" t="str">
        <f>'Title Page'!C3</f>
        <v xml:space="preserve">VA-170822-SAIC Exhibit 4.1 Pricing and Volumes Matrix Modification 28 Pricing and Volumes Matrix </v>
      </c>
      <c r="B1" s="140"/>
      <c r="C1" s="140"/>
      <c r="D1" s="140"/>
      <c r="E1" s="140"/>
      <c r="F1" s="140"/>
      <c r="G1" s="140"/>
      <c r="H1" s="140"/>
      <c r="I1" s="140"/>
      <c r="J1" s="125"/>
      <c r="K1" s="140"/>
      <c r="L1" s="140"/>
      <c r="M1" s="125"/>
      <c r="N1" s="140"/>
      <c r="O1" s="140"/>
    </row>
    <row r="2" spans="1:15" ht="18">
      <c r="B2" s="351" t="s">
        <v>132</v>
      </c>
      <c r="C2" s="351"/>
      <c r="D2" s="351"/>
      <c r="E2" s="351"/>
      <c r="F2" s="351"/>
      <c r="G2" s="351"/>
      <c r="H2" s="351"/>
      <c r="I2" s="351"/>
      <c r="J2" s="351"/>
      <c r="K2" s="351"/>
      <c r="L2" s="351"/>
      <c r="M2" s="351"/>
      <c r="N2" s="351"/>
      <c r="O2" s="351"/>
    </row>
    <row r="3" spans="1:15" ht="18">
      <c r="B3" s="368"/>
      <c r="C3" s="346"/>
      <c r="D3" s="346"/>
      <c r="E3" s="346"/>
      <c r="F3" s="346"/>
      <c r="G3" s="346"/>
      <c r="H3" s="346"/>
      <c r="I3" s="346"/>
      <c r="J3" s="346"/>
      <c r="K3" s="346"/>
      <c r="L3" s="346"/>
      <c r="M3" s="346"/>
      <c r="N3" s="346"/>
      <c r="O3" s="346"/>
    </row>
    <row r="4" spans="1:15">
      <c r="B4" s="115"/>
      <c r="C4" s="140"/>
      <c r="D4" s="140"/>
      <c r="E4" s="140"/>
      <c r="F4" s="140"/>
      <c r="G4" s="140"/>
      <c r="H4" s="140"/>
      <c r="I4" s="140"/>
      <c r="J4" s="125"/>
      <c r="K4" s="140"/>
      <c r="L4" s="140"/>
      <c r="M4" s="125"/>
      <c r="N4" s="140"/>
      <c r="O4" s="140"/>
    </row>
    <row r="5" spans="1:15" ht="15.75">
      <c r="E5" s="51"/>
      <c r="F5" s="51"/>
      <c r="G5" s="51"/>
      <c r="H5" s="51"/>
      <c r="I5" s="51"/>
      <c r="K5" s="356" t="s">
        <v>2</v>
      </c>
      <c r="L5" s="356"/>
      <c r="N5" s="356" t="s">
        <v>3</v>
      </c>
      <c r="O5" s="356"/>
    </row>
    <row r="6" spans="1:15">
      <c r="B6" s="52"/>
      <c r="C6" s="52"/>
      <c r="D6" s="22"/>
      <c r="E6" s="90" t="s">
        <v>60</v>
      </c>
      <c r="F6" s="90" t="s">
        <v>61</v>
      </c>
      <c r="G6" s="90" t="s">
        <v>62</v>
      </c>
      <c r="H6" s="90" t="s">
        <v>63</v>
      </c>
      <c r="I6" s="90" t="s">
        <v>64</v>
      </c>
      <c r="K6" s="91" t="s">
        <v>65</v>
      </c>
      <c r="L6" s="91" t="s">
        <v>66</v>
      </c>
      <c r="N6" s="91" t="s">
        <v>67</v>
      </c>
      <c r="O6" s="91" t="s">
        <v>68</v>
      </c>
    </row>
    <row r="7" spans="1:15">
      <c r="B7" s="52"/>
      <c r="C7" s="52"/>
      <c r="D7" s="22"/>
      <c r="E7" s="22"/>
      <c r="F7" s="22"/>
      <c r="G7" s="22"/>
      <c r="H7" s="22"/>
      <c r="I7" s="22"/>
      <c r="K7" s="22"/>
      <c r="L7" s="22"/>
      <c r="N7" s="22"/>
      <c r="O7" s="22"/>
    </row>
    <row r="8" spans="1:15">
      <c r="B8" s="92" t="s">
        <v>133</v>
      </c>
      <c r="C8" s="93"/>
      <c r="D8" s="94"/>
      <c r="E8" s="94"/>
      <c r="F8" s="94"/>
      <c r="G8" s="94"/>
      <c r="H8" s="94"/>
      <c r="I8" s="94"/>
      <c r="J8" s="89"/>
      <c r="K8" s="94"/>
      <c r="L8" s="94"/>
      <c r="M8" s="89"/>
      <c r="N8" s="94"/>
      <c r="O8" s="95"/>
    </row>
    <row r="9" spans="1:15">
      <c r="B9" s="96"/>
      <c r="C9" s="53" t="s">
        <v>81</v>
      </c>
      <c r="O9" s="97"/>
    </row>
    <row r="10" spans="1:15">
      <c r="B10" s="96"/>
      <c r="D10" s="49" t="s">
        <v>134</v>
      </c>
      <c r="E10" s="198">
        <v>12721068</v>
      </c>
      <c r="F10" s="198">
        <v>10613184.101421334</v>
      </c>
      <c r="G10" s="198">
        <v>8306737.5395965558</v>
      </c>
      <c r="H10" s="198">
        <v>5783023.711647884</v>
      </c>
      <c r="I10" s="198">
        <v>3021576.0411064471</v>
      </c>
      <c r="K10" s="198">
        <v>0</v>
      </c>
      <c r="L10" s="198">
        <v>0</v>
      </c>
      <c r="N10" s="198">
        <v>0</v>
      </c>
      <c r="O10" s="198">
        <v>0</v>
      </c>
    </row>
    <row r="11" spans="1:15">
      <c r="B11" s="96"/>
      <c r="D11" s="49" t="s">
        <v>135</v>
      </c>
      <c r="E11" s="198">
        <v>0</v>
      </c>
      <c r="F11" s="198">
        <v>0</v>
      </c>
      <c r="G11" s="198">
        <v>0</v>
      </c>
      <c r="H11" s="198">
        <v>0</v>
      </c>
      <c r="I11" s="198">
        <v>0</v>
      </c>
      <c r="K11" s="198">
        <v>0</v>
      </c>
      <c r="L11" s="198">
        <v>0</v>
      </c>
      <c r="N11" s="198">
        <v>0</v>
      </c>
      <c r="O11" s="198">
        <v>0</v>
      </c>
    </row>
    <row r="12" spans="1:15" ht="14.25" customHeight="1">
      <c r="B12" s="96"/>
      <c r="D12" s="49" t="s">
        <v>136</v>
      </c>
      <c r="E12" s="198">
        <v>0</v>
      </c>
      <c r="F12" s="198">
        <v>0</v>
      </c>
      <c r="G12" s="198">
        <v>0</v>
      </c>
      <c r="H12" s="198">
        <v>0</v>
      </c>
      <c r="I12" s="198">
        <v>0</v>
      </c>
      <c r="K12" s="198">
        <v>0</v>
      </c>
      <c r="L12" s="198">
        <v>0</v>
      </c>
      <c r="N12" s="198">
        <v>0</v>
      </c>
      <c r="O12" s="198">
        <v>0</v>
      </c>
    </row>
    <row r="13" spans="1:15">
      <c r="B13" s="96"/>
      <c r="D13" s="49" t="s">
        <v>137</v>
      </c>
      <c r="E13" s="198">
        <v>0</v>
      </c>
      <c r="F13" s="198">
        <v>0</v>
      </c>
      <c r="G13" s="198">
        <v>0</v>
      </c>
      <c r="H13" s="198">
        <v>0</v>
      </c>
      <c r="I13" s="198">
        <v>0</v>
      </c>
      <c r="K13" s="198">
        <v>0</v>
      </c>
      <c r="L13" s="198">
        <v>0</v>
      </c>
      <c r="N13" s="198">
        <v>0</v>
      </c>
      <c r="O13" s="198">
        <v>0</v>
      </c>
    </row>
    <row r="14" spans="1:15">
      <c r="B14" s="96"/>
      <c r="D14" s="49" t="s">
        <v>138</v>
      </c>
      <c r="E14" s="198">
        <v>2762000</v>
      </c>
      <c r="F14" s="198">
        <v>1381000</v>
      </c>
      <c r="G14" s="198">
        <v>0</v>
      </c>
      <c r="H14" s="198">
        <v>0</v>
      </c>
      <c r="I14" s="198">
        <v>0</v>
      </c>
      <c r="J14" s="29"/>
      <c r="K14" s="198">
        <v>0</v>
      </c>
      <c r="L14" s="198">
        <v>0</v>
      </c>
      <c r="M14" s="29"/>
      <c r="N14" s="198">
        <v>0</v>
      </c>
      <c r="O14" s="198">
        <v>0</v>
      </c>
    </row>
    <row r="15" spans="1:15">
      <c r="B15" s="96"/>
      <c r="D15" s="49" t="s">
        <v>139</v>
      </c>
      <c r="E15" s="198">
        <v>3825000</v>
      </c>
      <c r="F15" s="198">
        <v>1912500</v>
      </c>
      <c r="G15" s="198">
        <v>0</v>
      </c>
      <c r="H15" s="198">
        <v>0</v>
      </c>
      <c r="I15" s="198">
        <v>0</v>
      </c>
      <c r="J15" s="29"/>
      <c r="K15" s="198">
        <v>0</v>
      </c>
      <c r="L15" s="198">
        <v>0</v>
      </c>
      <c r="M15" s="29"/>
      <c r="N15" s="198">
        <v>0</v>
      </c>
      <c r="O15" s="198">
        <v>0</v>
      </c>
    </row>
    <row r="16" spans="1:15">
      <c r="B16" s="96"/>
      <c r="D16" s="54"/>
      <c r="E16" s="55"/>
      <c r="F16" s="55"/>
      <c r="G16" s="55"/>
      <c r="H16" s="55"/>
      <c r="I16" s="55"/>
      <c r="J16" s="20"/>
      <c r="K16" s="55"/>
      <c r="L16" s="55"/>
      <c r="M16" s="20"/>
      <c r="N16" s="55"/>
      <c r="O16" s="98"/>
    </row>
    <row r="17" spans="2:15">
      <c r="B17" s="99"/>
      <c r="C17" s="100" t="s">
        <v>140</v>
      </c>
      <c r="D17" s="101"/>
      <c r="E17" s="64">
        <f>SUM(E10:E15)</f>
        <v>19308068</v>
      </c>
      <c r="F17" s="64">
        <f t="shared" ref="F17:O17" si="0">SUM(F10:F15)</f>
        <v>13906684.101421334</v>
      </c>
      <c r="G17" s="64">
        <f t="shared" si="0"/>
        <v>8306737.5395965558</v>
      </c>
      <c r="H17" s="64">
        <f t="shared" si="0"/>
        <v>5783023.711647884</v>
      </c>
      <c r="I17" s="64">
        <f>SUM(I10:I15)</f>
        <v>3021576.0411064471</v>
      </c>
      <c r="J17" s="29"/>
      <c r="K17" s="64">
        <f t="shared" si="0"/>
        <v>0</v>
      </c>
      <c r="L17" s="64">
        <f t="shared" si="0"/>
        <v>0</v>
      </c>
      <c r="M17" s="29"/>
      <c r="N17" s="64">
        <f t="shared" si="0"/>
        <v>0</v>
      </c>
      <c r="O17" s="64">
        <f t="shared" si="0"/>
        <v>0</v>
      </c>
    </row>
    <row r="18" spans="2:15">
      <c r="J18" s="20"/>
      <c r="M18" s="20"/>
    </row>
    <row r="19" spans="2:15">
      <c r="D19" s="21" t="s">
        <v>141</v>
      </c>
      <c r="J19" s="20"/>
      <c r="M19" s="20"/>
    </row>
    <row r="20" spans="2:15">
      <c r="J20" s="20"/>
      <c r="M20" s="20"/>
    </row>
    <row r="21" spans="2:15">
      <c r="J21" s="20"/>
      <c r="M21" s="20"/>
    </row>
    <row r="22" spans="2:15">
      <c r="J22" s="20"/>
      <c r="M22" s="20"/>
    </row>
    <row r="23" spans="2:15">
      <c r="J23" s="20"/>
      <c r="M23" s="20"/>
    </row>
    <row r="24" spans="2:15">
      <c r="J24" s="20"/>
      <c r="M24" s="20"/>
    </row>
    <row r="25" spans="2:15">
      <c r="J25" s="20"/>
      <c r="M25" s="20"/>
    </row>
    <row r="26" spans="2:15">
      <c r="J26" s="20"/>
      <c r="M26" s="20"/>
    </row>
    <row r="27" spans="2:15">
      <c r="J27" s="20"/>
      <c r="M27" s="20"/>
    </row>
  </sheetData>
  <mergeCells count="4">
    <mergeCell ref="B2:O2"/>
    <mergeCell ref="N5:O5"/>
    <mergeCell ref="K5:L5"/>
    <mergeCell ref="B3:O3"/>
  </mergeCells>
  <phoneticPr fontId="11" type="noConversion"/>
  <pageMargins left="0.7" right="0.7" top="0.75" bottom="0.75" header="0.3" footer="0.3"/>
  <pageSetup fitToHeight="2" pageOrder="overThenDown" orientation="landscape" horizontalDpi="1200" verticalDpi="1200" r:id="rId1"/>
  <headerFooter>
    <oddHeader>&amp;L&amp;"Lucida Grande,Regular"&amp;K000000VA-170822-SAIC&amp;R&amp;"Lucida Grande,Regular"&amp;K000000Exhibit 4.1 (Pricing and Volumes Matrix)</oddHeader>
    <oddFooter>&amp;L&amp;"Calibri (Body),Regular"&amp;A&amp;R&amp;"Calibri (Body),Regular"Page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O18"/>
  <sheetViews>
    <sheetView showGridLines="0" zoomScaleNormal="100" zoomScaleSheetLayoutView="100" workbookViewId="0">
      <pane xSplit="4" ySplit="5" topLeftCell="E6" activePane="bottomRight" state="frozen"/>
      <selection pane="topRight" activeCell="E1" sqref="E1"/>
      <selection pane="bottomLeft" activeCell="A6" sqref="A6"/>
      <selection pane="bottomRight" activeCell="A2" sqref="A2"/>
    </sheetView>
  </sheetViews>
  <sheetFormatPr defaultColWidth="9.5" defaultRowHeight="12.75"/>
  <cols>
    <col min="1" max="1" width="3.1640625" style="5" customWidth="1"/>
    <col min="2" max="3" width="4.5" style="5" customWidth="1"/>
    <col min="4" max="4" width="45.5" style="5" customWidth="1"/>
    <col min="5" max="7" width="10.33203125" style="5" bestFit="1" customWidth="1"/>
    <col min="8" max="8" width="11" style="5" bestFit="1" customWidth="1"/>
    <col min="9" max="9" width="10.33203125" style="5" bestFit="1" customWidth="1"/>
    <col min="10" max="10" width="1.83203125" customWidth="1"/>
    <col min="11" max="11" width="14" style="5" customWidth="1"/>
    <col min="12" max="12" width="12.5" style="5" customWidth="1"/>
    <col min="13" max="13" width="1.83203125" customWidth="1"/>
    <col min="14" max="14" width="15" style="5" customWidth="1"/>
    <col min="15" max="15" width="12.5" style="5" customWidth="1"/>
    <col min="16" max="16384" width="9.5" style="5"/>
  </cols>
  <sheetData>
    <row r="1" spans="1:15">
      <c r="A1" t="str">
        <f>'Title Page'!C3</f>
        <v xml:space="preserve">VA-170822-SAIC Exhibit 4.1 Pricing and Volumes Matrix Modification 28 Pricing and Volumes Matrix </v>
      </c>
      <c r="B1" s="1"/>
      <c r="C1" s="1"/>
      <c r="D1" s="1"/>
      <c r="E1" s="1"/>
      <c r="F1" s="1"/>
      <c r="G1" s="1"/>
      <c r="H1" s="1"/>
      <c r="I1" s="1"/>
      <c r="K1" s="1"/>
      <c r="L1" s="1"/>
      <c r="N1" s="1"/>
      <c r="O1" s="1"/>
    </row>
    <row r="2" spans="1:15" ht="18">
      <c r="A2" s="1"/>
      <c r="B2" s="351" t="s">
        <v>142</v>
      </c>
      <c r="C2" s="351"/>
      <c r="D2" s="351"/>
      <c r="E2" s="351"/>
      <c r="F2" s="351"/>
      <c r="G2" s="351"/>
      <c r="H2" s="351"/>
      <c r="I2" s="351"/>
      <c r="J2" s="351"/>
      <c r="K2" s="351"/>
      <c r="L2" s="351"/>
      <c r="M2" s="1"/>
      <c r="N2" s="1"/>
      <c r="O2" s="1"/>
    </row>
    <row r="3" spans="1:15" ht="18">
      <c r="A3" s="1"/>
      <c r="B3" s="56"/>
      <c r="C3" s="74"/>
      <c r="D3" s="21"/>
      <c r="E3"/>
      <c r="F3"/>
      <c r="G3"/>
      <c r="H3"/>
      <c r="I3"/>
      <c r="J3" s="20"/>
      <c r="K3"/>
      <c r="L3"/>
      <c r="M3" s="20"/>
      <c r="N3" s="1"/>
      <c r="O3" s="1"/>
    </row>
    <row r="4" spans="1:15" ht="18">
      <c r="A4" s="1"/>
      <c r="B4" s="9"/>
      <c r="C4" s="2"/>
      <c r="D4" s="3"/>
      <c r="E4" s="18"/>
      <c r="F4" s="18"/>
      <c r="G4" s="18"/>
      <c r="H4" s="18"/>
      <c r="I4" s="18"/>
      <c r="K4" s="356" t="s">
        <v>2</v>
      </c>
      <c r="L4" s="356"/>
      <c r="N4" s="356" t="s">
        <v>3</v>
      </c>
      <c r="O4" s="356"/>
    </row>
    <row r="5" spans="1:15" ht="25.5">
      <c r="A5" s="1"/>
      <c r="B5" s="358" t="s">
        <v>4</v>
      </c>
      <c r="C5" s="358"/>
      <c r="D5" s="358"/>
      <c r="E5" s="279" t="s">
        <v>5</v>
      </c>
      <c r="F5" s="279" t="s">
        <v>6</v>
      </c>
      <c r="G5" s="279" t="s">
        <v>7</v>
      </c>
      <c r="H5" s="279" t="s">
        <v>8</v>
      </c>
      <c r="I5" s="279" t="s">
        <v>9</v>
      </c>
      <c r="J5" s="125"/>
      <c r="K5" s="280" t="s">
        <v>11</v>
      </c>
      <c r="L5" s="280" t="s">
        <v>12</v>
      </c>
      <c r="M5" s="125"/>
      <c r="N5" s="280" t="s">
        <v>14</v>
      </c>
      <c r="O5" s="280" t="s">
        <v>15</v>
      </c>
    </row>
    <row r="6" spans="1:15" ht="15">
      <c r="A6" s="1"/>
      <c r="B6" s="359" t="s">
        <v>18</v>
      </c>
      <c r="C6" s="359"/>
      <c r="D6" s="359"/>
      <c r="E6" s="84"/>
      <c r="F6" s="84"/>
      <c r="G6" s="84"/>
      <c r="H6" s="84"/>
      <c r="I6" s="84"/>
      <c r="K6" s="84"/>
      <c r="L6" s="84"/>
      <c r="N6" s="84"/>
      <c r="O6" s="84"/>
    </row>
    <row r="7" spans="1:15" ht="12.2" customHeight="1">
      <c r="A7" s="1"/>
      <c r="B7" s="14"/>
      <c r="C7" s="14"/>
      <c r="D7" s="80" t="s">
        <v>19</v>
      </c>
      <c r="E7" s="114">
        <v>0.83</v>
      </c>
      <c r="F7" s="114">
        <v>0.83</v>
      </c>
      <c r="G7" s="114">
        <v>0.83</v>
      </c>
      <c r="H7" s="114">
        <v>0.83</v>
      </c>
      <c r="I7" s="114">
        <v>0.83</v>
      </c>
      <c r="K7" s="114">
        <v>0.83</v>
      </c>
      <c r="L7" s="114">
        <v>0.83</v>
      </c>
      <c r="N7" s="114">
        <v>0.83</v>
      </c>
      <c r="O7" s="114">
        <v>0.83</v>
      </c>
    </row>
    <row r="8" spans="1:15" ht="12.2" customHeight="1">
      <c r="A8" s="1"/>
      <c r="B8" s="14"/>
      <c r="C8" s="14"/>
      <c r="D8" s="80" t="s">
        <v>20</v>
      </c>
      <c r="E8" s="114">
        <v>0.83</v>
      </c>
      <c r="F8" s="114">
        <v>0.83</v>
      </c>
      <c r="G8" s="114">
        <v>0.83</v>
      </c>
      <c r="H8" s="114">
        <v>0.83</v>
      </c>
      <c r="I8" s="114">
        <v>0.83</v>
      </c>
      <c r="K8" s="114">
        <v>0.83</v>
      </c>
      <c r="L8" s="114">
        <v>0.83</v>
      </c>
      <c r="N8" s="114">
        <v>0.83</v>
      </c>
      <c r="O8" s="114">
        <v>0.83</v>
      </c>
    </row>
    <row r="9" spans="1:15">
      <c r="A9" s="1"/>
      <c r="B9" s="14"/>
      <c r="C9" s="14"/>
      <c r="D9" s="81" t="s">
        <v>21</v>
      </c>
      <c r="E9" s="114">
        <v>0.83</v>
      </c>
      <c r="F9" s="114">
        <v>0.83</v>
      </c>
      <c r="G9" s="114">
        <v>0.83</v>
      </c>
      <c r="H9" s="114">
        <v>0.83</v>
      </c>
      <c r="I9" s="114">
        <v>0.83</v>
      </c>
      <c r="K9" s="114">
        <v>0.83</v>
      </c>
      <c r="L9" s="114">
        <v>0.83</v>
      </c>
      <c r="N9" s="114">
        <v>0.83</v>
      </c>
      <c r="O9" s="114">
        <v>0.83</v>
      </c>
    </row>
    <row r="10" spans="1:15">
      <c r="A10" s="1"/>
      <c r="B10" s="14"/>
      <c r="C10" s="72"/>
      <c r="D10" s="81" t="s">
        <v>143</v>
      </c>
      <c r="E10" s="114">
        <v>0.83</v>
      </c>
      <c r="F10" s="114">
        <v>0.83</v>
      </c>
      <c r="G10" s="114">
        <v>0.83</v>
      </c>
      <c r="H10" s="114">
        <v>0.83</v>
      </c>
      <c r="I10" s="114">
        <v>0.83</v>
      </c>
      <c r="K10" s="114">
        <v>0.83</v>
      </c>
      <c r="L10" s="114">
        <v>0.83</v>
      </c>
      <c r="N10" s="114">
        <v>0.83</v>
      </c>
      <c r="O10" s="114">
        <v>0.83</v>
      </c>
    </row>
    <row r="11" spans="1:15">
      <c r="A11" s="1"/>
      <c r="B11" s="14"/>
      <c r="C11" s="14"/>
      <c r="D11" s="82" t="s">
        <v>25</v>
      </c>
      <c r="E11" s="114">
        <v>0.83</v>
      </c>
      <c r="F11" s="114">
        <v>0.83</v>
      </c>
      <c r="G11" s="114">
        <v>0.83</v>
      </c>
      <c r="H11" s="114">
        <v>0.83</v>
      </c>
      <c r="I11" s="114">
        <v>0.83</v>
      </c>
      <c r="K11" s="114">
        <v>0.83</v>
      </c>
      <c r="L11" s="114">
        <v>0.83</v>
      </c>
      <c r="N11" s="114">
        <v>0.83</v>
      </c>
      <c r="O11" s="114">
        <v>0.83</v>
      </c>
    </row>
    <row r="12" spans="1:15">
      <c r="A12" s="1"/>
      <c r="B12" s="14"/>
      <c r="C12" s="14"/>
      <c r="D12" s="82" t="s">
        <v>26</v>
      </c>
      <c r="E12" s="114">
        <v>0.83</v>
      </c>
      <c r="F12" s="114">
        <v>0.83</v>
      </c>
      <c r="G12" s="114">
        <v>0.83</v>
      </c>
      <c r="H12" s="114">
        <v>0.83</v>
      </c>
      <c r="I12" s="114">
        <v>0.83</v>
      </c>
      <c r="K12" s="114">
        <v>0.83</v>
      </c>
      <c r="L12" s="114">
        <v>0.83</v>
      </c>
      <c r="N12" s="114">
        <v>0.83</v>
      </c>
      <c r="O12" s="114">
        <v>0.83</v>
      </c>
    </row>
    <row r="13" spans="1:15">
      <c r="A13" s="1"/>
      <c r="B13" s="1"/>
      <c r="C13" s="1"/>
      <c r="D13" s="256" t="s">
        <v>30</v>
      </c>
      <c r="E13" s="256"/>
      <c r="F13" s="256"/>
      <c r="G13" s="256"/>
      <c r="H13" s="284">
        <v>0.83</v>
      </c>
      <c r="I13" s="284">
        <v>0.83</v>
      </c>
      <c r="J13" s="125"/>
      <c r="K13" s="284">
        <v>0.83</v>
      </c>
      <c r="L13" s="284">
        <v>0.83</v>
      </c>
      <c r="M13" s="125"/>
      <c r="N13" s="284">
        <v>0.83</v>
      </c>
      <c r="O13" s="284">
        <v>0.83</v>
      </c>
    </row>
    <row r="14" spans="1:15">
      <c r="A14" s="1"/>
      <c r="B14" s="1"/>
      <c r="C14" s="1"/>
      <c r="D14" s="256" t="s">
        <v>31</v>
      </c>
      <c r="E14" s="256"/>
      <c r="F14" s="256"/>
      <c r="G14" s="256"/>
      <c r="H14" s="284">
        <v>0.83</v>
      </c>
      <c r="I14" s="284">
        <v>0.83</v>
      </c>
      <c r="J14" s="125"/>
      <c r="K14" s="284">
        <v>0.83</v>
      </c>
      <c r="L14" s="284">
        <v>0.83</v>
      </c>
      <c r="M14" s="125"/>
      <c r="N14" s="284">
        <v>0.83</v>
      </c>
      <c r="O14" s="284">
        <v>0.83</v>
      </c>
    </row>
    <row r="15" spans="1:15" s="281" customFormat="1">
      <c r="A15" s="282"/>
      <c r="B15" s="282"/>
      <c r="C15" s="282"/>
      <c r="D15" s="265" t="s">
        <v>33</v>
      </c>
      <c r="E15" s="283"/>
      <c r="F15" s="283"/>
      <c r="G15" s="283"/>
      <c r="H15" s="284">
        <v>0.83</v>
      </c>
      <c r="I15" s="284">
        <v>0.83</v>
      </c>
      <c r="J15" s="125"/>
      <c r="K15" s="284">
        <v>0.83</v>
      </c>
      <c r="L15" s="284">
        <v>0.83</v>
      </c>
      <c r="M15" s="125"/>
      <c r="N15" s="284">
        <v>0.83</v>
      </c>
      <c r="O15" s="284">
        <v>0.83</v>
      </c>
    </row>
    <row r="16" spans="1:15" s="281" customFormat="1">
      <c r="A16" s="282"/>
      <c r="B16" s="282"/>
      <c r="C16" s="282"/>
      <c r="D16" s="265" t="s">
        <v>34</v>
      </c>
      <c r="E16" s="283"/>
      <c r="F16" s="283"/>
      <c r="G16" s="283"/>
      <c r="H16" s="284">
        <v>0.83</v>
      </c>
      <c r="I16" s="284">
        <v>0.83</v>
      </c>
      <c r="J16" s="125"/>
      <c r="K16" s="284">
        <v>0.83</v>
      </c>
      <c r="L16" s="284">
        <v>0.83</v>
      </c>
      <c r="M16" s="125"/>
      <c r="N16" s="284">
        <v>0.83</v>
      </c>
      <c r="O16" s="284">
        <v>0.83</v>
      </c>
    </row>
    <row r="17" spans="2:15" s="281" customFormat="1">
      <c r="B17" s="282"/>
      <c r="C17" s="282"/>
      <c r="D17" s="265" t="s">
        <v>144</v>
      </c>
      <c r="E17" s="283"/>
      <c r="F17" s="283"/>
      <c r="G17" s="283"/>
      <c r="H17" s="284"/>
      <c r="I17" s="284">
        <v>0.83</v>
      </c>
      <c r="J17" s="125"/>
      <c r="K17" s="284">
        <v>0.83</v>
      </c>
      <c r="L17" s="284">
        <v>0.83</v>
      </c>
      <c r="M17" s="125"/>
      <c r="N17" s="284">
        <v>0.83</v>
      </c>
      <c r="O17" s="284">
        <v>0.83</v>
      </c>
    </row>
    <row r="18" spans="2:15" s="281" customFormat="1">
      <c r="B18" s="282"/>
      <c r="C18" s="282"/>
      <c r="D18" s="282"/>
      <c r="E18" s="282"/>
      <c r="F18" s="282"/>
      <c r="G18" s="282"/>
      <c r="H18" s="282"/>
      <c r="I18" s="284">
        <v>0.83</v>
      </c>
      <c r="J18" s="125"/>
      <c r="K18" s="282"/>
      <c r="L18" s="282"/>
      <c r="M18" s="125"/>
      <c r="N18" s="282"/>
      <c r="O18" s="282"/>
    </row>
  </sheetData>
  <mergeCells count="5">
    <mergeCell ref="N4:O4"/>
    <mergeCell ref="B2:L2"/>
    <mergeCell ref="K4:L4"/>
    <mergeCell ref="B5:D5"/>
    <mergeCell ref="B6:D6"/>
  </mergeCells>
  <phoneticPr fontId="11" type="noConversion"/>
  <pageMargins left="0.7" right="0.7" top="0.75" bottom="0.75" header="0.3" footer="0.3"/>
  <pageSetup scale="82" fitToHeight="0" pageOrder="overThenDown" orientation="landscape" r:id="rId1"/>
  <headerFooter>
    <oddHeader>&amp;L&amp;"Lucida Grande,Regular"&amp;K000000VA-170822-SAIC&amp;R&amp;"Lucida Grande,Regular"&amp;K000000
Exhibit 4.1 (Pricing and Volumes Matrix)</oddHeader>
    <oddFooter>&amp;L&amp;"Calibri (Body),Regular"&amp;A&amp;R&amp;"Calibri (Body),Regular"Page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PR16"/>
  <sheetViews>
    <sheetView showGridLines="0" zoomScale="90" zoomScaleNormal="90" zoomScaleSheetLayoutView="100" workbookViewId="0">
      <selection activeCell="A2" sqref="A2"/>
    </sheetView>
  </sheetViews>
  <sheetFormatPr defaultColWidth="9.5" defaultRowHeight="12.75"/>
  <cols>
    <col min="1" max="1" width="3.1640625" style="21" customWidth="1"/>
    <col min="2" max="3" width="4.5" style="21" customWidth="1"/>
    <col min="4" max="4" width="71.5" style="21" customWidth="1"/>
    <col min="5" max="5" width="17" style="21" customWidth="1"/>
    <col min="6" max="6" width="3" style="21" customWidth="1"/>
    <col min="7" max="16384" width="9.5" style="21"/>
  </cols>
  <sheetData>
    <row r="1" spans="1:434">
      <c r="A1" t="str">
        <f>'Title Page'!C3</f>
        <v xml:space="preserve">VA-170822-SAIC Exhibit 4.1 Pricing and Volumes Matrix Modification 28 Pricing and Volumes Matrix </v>
      </c>
    </row>
    <row r="2" spans="1:434" ht="18">
      <c r="B2" s="351" t="s">
        <v>145</v>
      </c>
      <c r="C2" s="351"/>
      <c r="D2" s="351"/>
      <c r="E2" s="351"/>
    </row>
    <row r="3" spans="1:434" ht="18">
      <c r="B3" s="56"/>
      <c r="C3" s="74"/>
      <c r="E3"/>
    </row>
    <row r="4" spans="1:434" ht="18">
      <c r="B4" s="50"/>
      <c r="C4" s="56"/>
      <c r="D4" s="74"/>
      <c r="E4" s="58"/>
    </row>
    <row r="5" spans="1:434" ht="25.5">
      <c r="B5" s="355" t="s">
        <v>4</v>
      </c>
      <c r="C5" s="355"/>
      <c r="D5" s="355"/>
      <c r="E5" s="104" t="s">
        <v>146</v>
      </c>
    </row>
    <row r="6" spans="1:434" ht="15">
      <c r="B6" s="345" t="s">
        <v>18</v>
      </c>
      <c r="C6" s="345"/>
      <c r="D6" s="345"/>
      <c r="E6" s="105"/>
    </row>
    <row r="7" spans="1:434" ht="12.2" customHeight="1">
      <c r="B7" s="102"/>
      <c r="C7" s="102"/>
      <c r="D7" s="106" t="s">
        <v>19</v>
      </c>
      <c r="E7" s="75">
        <v>0.1</v>
      </c>
    </row>
    <row r="8" spans="1:434" ht="12.2" customHeight="1">
      <c r="B8" s="102"/>
      <c r="C8" s="102"/>
      <c r="D8" s="106" t="s">
        <v>20</v>
      </c>
      <c r="E8" s="75">
        <v>0.03</v>
      </c>
    </row>
    <row r="9" spans="1:434">
      <c r="B9" s="102"/>
      <c r="C9" s="102"/>
      <c r="D9" s="107" t="s">
        <v>21</v>
      </c>
      <c r="E9" s="75">
        <v>0.1</v>
      </c>
    </row>
    <row r="10" spans="1:434">
      <c r="B10" s="102"/>
      <c r="C10" s="103"/>
      <c r="D10" s="107" t="s">
        <v>143</v>
      </c>
      <c r="E10" s="75">
        <v>0.1</v>
      </c>
    </row>
    <row r="11" spans="1:434">
      <c r="B11" s="102"/>
      <c r="C11" s="102"/>
      <c r="D11" s="108" t="s">
        <v>25</v>
      </c>
      <c r="E11" s="154">
        <v>0</v>
      </c>
    </row>
    <row r="12" spans="1:434">
      <c r="B12" s="102"/>
      <c r="C12" s="102"/>
      <c r="D12" s="108" t="s">
        <v>26</v>
      </c>
      <c r="E12" s="154">
        <v>0</v>
      </c>
    </row>
    <row r="13" spans="1:434" s="255" customFormat="1">
      <c r="A13" s="21"/>
      <c r="B13" s="21"/>
      <c r="C13" s="21"/>
      <c r="D13" s="265" t="s">
        <v>34</v>
      </c>
      <c r="E13" s="285">
        <v>0</v>
      </c>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c r="CM13" s="21"/>
      <c r="CN13" s="21"/>
      <c r="CO13" s="21"/>
      <c r="CP13" s="21"/>
      <c r="CQ13" s="21"/>
      <c r="CR13" s="21"/>
      <c r="CS13" s="21"/>
      <c r="CT13" s="21"/>
      <c r="CU13" s="21"/>
      <c r="CV13" s="21"/>
      <c r="CW13" s="2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c r="EB13" s="21"/>
      <c r="EC13" s="21"/>
      <c r="ED13" s="21"/>
      <c r="EE13" s="21"/>
      <c r="EF13" s="21"/>
      <c r="EG13" s="21"/>
      <c r="EH13" s="21"/>
      <c r="EI13" s="21"/>
      <c r="EJ13" s="21"/>
      <c r="EK13" s="21"/>
      <c r="EL13" s="21"/>
      <c r="EM13" s="21"/>
      <c r="EN13" s="21"/>
      <c r="EO13" s="21"/>
      <c r="EP13" s="21"/>
      <c r="EQ13" s="21"/>
      <c r="ER13" s="21"/>
      <c r="ES13" s="21"/>
      <c r="ET13" s="21"/>
      <c r="EU13" s="21"/>
      <c r="EV13" s="21"/>
      <c r="EW13" s="21"/>
      <c r="EX13" s="21"/>
      <c r="EY13" s="21"/>
      <c r="EZ13" s="21"/>
      <c r="FA13" s="21"/>
      <c r="FB13" s="21"/>
      <c r="FC13" s="21"/>
      <c r="FD13" s="21"/>
      <c r="FE13" s="21"/>
      <c r="FF13" s="21"/>
      <c r="FG13" s="21"/>
      <c r="FH13" s="21"/>
      <c r="FI13" s="21"/>
      <c r="FJ13" s="21"/>
      <c r="FK13" s="21"/>
      <c r="FL13" s="21"/>
      <c r="FM13" s="21"/>
      <c r="FN13" s="21"/>
      <c r="FO13" s="21"/>
      <c r="FP13" s="21"/>
      <c r="FQ13" s="21"/>
      <c r="FR13" s="21"/>
      <c r="FS13" s="21"/>
      <c r="FT13" s="21"/>
      <c r="FU13" s="21"/>
      <c r="FV13" s="21"/>
      <c r="FW13" s="21"/>
      <c r="FX13" s="21"/>
      <c r="FY13" s="21"/>
      <c r="FZ13" s="21"/>
      <c r="GA13" s="21"/>
      <c r="GB13" s="21"/>
      <c r="GC13" s="21"/>
      <c r="GD13" s="21"/>
      <c r="GE13" s="21"/>
      <c r="GF13" s="21"/>
      <c r="GG13" s="21"/>
      <c r="GH13" s="21"/>
      <c r="GI13" s="21"/>
      <c r="GJ13" s="21"/>
      <c r="GK13" s="21"/>
      <c r="GL13" s="21"/>
      <c r="GM13" s="21"/>
      <c r="GN13" s="21"/>
      <c r="GO13" s="21"/>
      <c r="GP13" s="21"/>
      <c r="GQ13" s="21"/>
      <c r="GR13" s="21"/>
      <c r="GS13" s="21"/>
      <c r="GT13" s="21"/>
      <c r="GU13" s="21"/>
      <c r="GV13" s="21"/>
      <c r="GW13" s="21"/>
      <c r="GX13" s="21"/>
      <c r="GY13" s="21"/>
      <c r="GZ13" s="21"/>
      <c r="HA13" s="21"/>
      <c r="HB13" s="21"/>
      <c r="HC13" s="21"/>
      <c r="HD13" s="21"/>
      <c r="HE13" s="21"/>
      <c r="HF13" s="21"/>
      <c r="HG13" s="21"/>
      <c r="HH13" s="21"/>
      <c r="HI13" s="21"/>
      <c r="HJ13" s="21"/>
      <c r="HK13" s="21"/>
      <c r="HL13" s="21"/>
      <c r="HM13" s="21"/>
      <c r="HN13" s="21"/>
      <c r="HO13" s="21"/>
      <c r="HP13" s="21"/>
      <c r="HQ13" s="21"/>
      <c r="HR13" s="21"/>
      <c r="HS13" s="21"/>
      <c r="HT13" s="21"/>
      <c r="HU13" s="21"/>
      <c r="HV13" s="21"/>
      <c r="HW13" s="21"/>
      <c r="HX13" s="21"/>
      <c r="HY13" s="21"/>
      <c r="HZ13" s="21"/>
      <c r="IA13" s="21"/>
      <c r="IB13" s="21"/>
      <c r="IC13" s="21"/>
      <c r="ID13" s="21"/>
      <c r="IE13" s="21"/>
      <c r="IF13" s="21"/>
      <c r="IG13" s="21"/>
      <c r="IH13" s="21"/>
      <c r="II13" s="21"/>
      <c r="IJ13" s="21"/>
      <c r="IK13" s="21"/>
      <c r="IL13" s="21"/>
      <c r="IM13" s="21"/>
      <c r="IN13" s="21"/>
      <c r="IO13" s="21"/>
      <c r="IP13" s="21"/>
      <c r="IQ13" s="21"/>
      <c r="IR13" s="21"/>
      <c r="IS13" s="21"/>
      <c r="IT13" s="21"/>
      <c r="IU13" s="21"/>
      <c r="IV13" s="21"/>
      <c r="IW13" s="21"/>
      <c r="IX13" s="21"/>
      <c r="IY13" s="21"/>
      <c r="IZ13" s="21"/>
      <c r="JA13" s="21"/>
      <c r="JB13" s="21"/>
      <c r="JC13" s="21"/>
      <c r="JD13" s="21"/>
      <c r="JE13" s="21"/>
      <c r="JF13" s="21"/>
      <c r="JG13" s="21"/>
      <c r="JH13" s="21"/>
      <c r="JI13" s="21"/>
      <c r="JJ13" s="21"/>
      <c r="JK13" s="21"/>
      <c r="JL13" s="21"/>
      <c r="JM13" s="21"/>
      <c r="JN13" s="21"/>
      <c r="JO13" s="21"/>
      <c r="JP13" s="21"/>
      <c r="JQ13" s="21"/>
      <c r="JR13" s="21"/>
      <c r="JS13" s="21"/>
      <c r="JT13" s="21"/>
      <c r="JU13" s="21"/>
      <c r="JV13" s="21"/>
      <c r="JW13" s="21"/>
      <c r="JX13" s="21"/>
      <c r="JY13" s="21"/>
      <c r="JZ13" s="21"/>
      <c r="KA13" s="21"/>
      <c r="KB13" s="21"/>
      <c r="KC13" s="21"/>
      <c r="KD13" s="21"/>
      <c r="KE13" s="21"/>
      <c r="KF13" s="21"/>
      <c r="KG13" s="21"/>
      <c r="KH13" s="21"/>
      <c r="KI13" s="21"/>
      <c r="KJ13" s="21"/>
      <c r="KK13" s="21"/>
      <c r="KL13" s="21"/>
      <c r="KM13" s="21"/>
      <c r="KN13" s="21"/>
      <c r="KO13" s="21"/>
      <c r="KP13" s="21"/>
      <c r="KQ13" s="21"/>
      <c r="KR13" s="21"/>
      <c r="KS13" s="21"/>
      <c r="KT13" s="21"/>
      <c r="KU13" s="21"/>
      <c r="KV13" s="21"/>
      <c r="KW13" s="21"/>
      <c r="KX13" s="21"/>
      <c r="KY13" s="21"/>
      <c r="KZ13" s="21"/>
      <c r="LA13" s="21"/>
      <c r="LB13" s="21"/>
      <c r="LC13" s="21"/>
      <c r="LD13" s="21"/>
      <c r="LE13" s="21"/>
      <c r="LF13" s="21"/>
      <c r="LG13" s="21"/>
      <c r="LH13" s="21"/>
      <c r="LI13" s="21"/>
      <c r="LJ13" s="21"/>
      <c r="LK13" s="21"/>
      <c r="LL13" s="21"/>
      <c r="LM13" s="21"/>
      <c r="LN13" s="21"/>
      <c r="LO13" s="21"/>
      <c r="LP13" s="21"/>
      <c r="LQ13" s="21"/>
      <c r="LR13" s="21"/>
      <c r="LS13" s="21"/>
      <c r="LT13" s="21"/>
      <c r="LU13" s="21"/>
      <c r="LV13" s="21"/>
      <c r="LW13" s="21"/>
      <c r="LX13" s="21"/>
      <c r="LY13" s="21"/>
      <c r="LZ13" s="21"/>
      <c r="MA13" s="21"/>
      <c r="MB13" s="21"/>
      <c r="MC13" s="21"/>
      <c r="MD13" s="21"/>
      <c r="ME13" s="21"/>
      <c r="MF13" s="21"/>
      <c r="MG13" s="21"/>
      <c r="MH13" s="21"/>
      <c r="MI13" s="21"/>
      <c r="MJ13" s="21"/>
      <c r="MK13" s="21"/>
      <c r="ML13" s="21"/>
      <c r="MM13" s="21"/>
      <c r="MN13" s="21"/>
      <c r="MO13" s="21"/>
      <c r="MP13" s="21"/>
      <c r="MQ13" s="21"/>
      <c r="MR13" s="21"/>
      <c r="MS13" s="21"/>
      <c r="MT13" s="21"/>
      <c r="MU13" s="21"/>
      <c r="MV13" s="21"/>
      <c r="MW13" s="21"/>
      <c r="MX13" s="21"/>
      <c r="MY13" s="21"/>
      <c r="MZ13" s="21"/>
      <c r="NA13" s="21"/>
      <c r="NB13" s="21"/>
      <c r="NC13" s="21"/>
      <c r="ND13" s="21"/>
      <c r="NE13" s="21"/>
      <c r="NF13" s="21"/>
      <c r="NG13" s="21"/>
      <c r="NH13" s="21"/>
      <c r="NI13" s="21"/>
      <c r="NJ13" s="21"/>
      <c r="NK13" s="21"/>
      <c r="NL13" s="21"/>
      <c r="NM13" s="21"/>
      <c r="NN13" s="21"/>
      <c r="NO13" s="21"/>
      <c r="NP13" s="21"/>
      <c r="NQ13" s="21"/>
      <c r="NR13" s="21"/>
      <c r="NS13" s="21"/>
      <c r="NT13" s="21"/>
      <c r="NU13" s="21"/>
      <c r="NV13" s="21"/>
      <c r="NW13" s="21"/>
      <c r="NX13" s="21"/>
      <c r="NY13" s="21"/>
      <c r="NZ13" s="21"/>
      <c r="OA13" s="21"/>
      <c r="OB13" s="21"/>
      <c r="OC13" s="21"/>
      <c r="OD13" s="21"/>
      <c r="OE13" s="21"/>
      <c r="OF13" s="21"/>
      <c r="OG13" s="21"/>
      <c r="OH13" s="21"/>
      <c r="OI13" s="21"/>
      <c r="OJ13" s="21"/>
      <c r="OK13" s="21"/>
      <c r="OL13" s="21"/>
      <c r="OM13" s="21"/>
      <c r="ON13" s="21"/>
      <c r="OO13" s="21"/>
      <c r="OP13" s="21"/>
      <c r="OQ13" s="21"/>
      <c r="OR13" s="21"/>
      <c r="OS13" s="21"/>
      <c r="OT13" s="21"/>
      <c r="OU13" s="21"/>
      <c r="OV13" s="21"/>
      <c r="OW13" s="21"/>
      <c r="OX13" s="21"/>
      <c r="OY13" s="21"/>
      <c r="OZ13" s="21"/>
      <c r="PA13" s="21"/>
      <c r="PB13" s="21"/>
      <c r="PC13" s="21"/>
      <c r="PD13" s="21"/>
      <c r="PE13" s="21"/>
      <c r="PF13" s="21"/>
      <c r="PG13" s="21"/>
      <c r="PH13" s="21"/>
      <c r="PI13" s="21"/>
      <c r="PJ13" s="21"/>
      <c r="PK13" s="21"/>
      <c r="PL13" s="21"/>
      <c r="PM13" s="21"/>
      <c r="PN13" s="21"/>
      <c r="PO13" s="21"/>
      <c r="PP13" s="21"/>
      <c r="PQ13" s="21"/>
      <c r="PR13" s="21"/>
    </row>
    <row r="14" spans="1:434">
      <c r="D14"/>
    </row>
    <row r="15" spans="1:434">
      <c r="D15"/>
    </row>
    <row r="16" spans="1:434">
      <c r="D16" t="s">
        <v>147</v>
      </c>
    </row>
  </sheetData>
  <mergeCells count="3">
    <mergeCell ref="B2:E2"/>
    <mergeCell ref="B5:D5"/>
    <mergeCell ref="B6:D6"/>
  </mergeCells>
  <phoneticPr fontId="11" type="noConversion"/>
  <pageMargins left="0.7" right="0.7" top="0.75" bottom="0.75" header="0.3" footer="0.3"/>
  <pageSetup orientation="landscape" r:id="rId1"/>
  <headerFooter>
    <oddHeader>&amp;L&amp;"Lucida Grande,Regular"&amp;K000000VA-170822-SAIC&amp;R&amp;"Lucida Grande,Regular"&amp;K000000
Exhibit 4.1 (Pricing and Volumes Matrix)</oddHeader>
    <oddFooter>&amp;L&amp;"Calibri (Body),Regular"&amp;A&amp;R&amp;"Calibri (Body),Regular"Page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564E9-B551-4929-ADCE-B4C933E53FED}">
  <sheetPr>
    <pageSetUpPr fitToPage="1"/>
  </sheetPr>
  <dimension ref="A1:W192"/>
  <sheetViews>
    <sheetView showGridLines="0" topLeftCell="A3" zoomScale="90" zoomScaleNormal="90" zoomScaleSheetLayoutView="100" workbookViewId="0">
      <selection activeCell="D33" sqref="D33"/>
    </sheetView>
  </sheetViews>
  <sheetFormatPr defaultColWidth="9" defaultRowHeight="12.75"/>
  <cols>
    <col min="1" max="1" width="22" customWidth="1"/>
    <col min="2" max="2" width="42.33203125" bestFit="1" customWidth="1"/>
    <col min="3" max="3" width="17.33203125" customWidth="1"/>
    <col min="4" max="4" width="16.1640625" customWidth="1"/>
    <col min="6" max="6" width="15.33203125" customWidth="1"/>
    <col min="7" max="10" width="13.33203125" customWidth="1"/>
    <col min="11" max="11" width="1.83203125" customWidth="1"/>
    <col min="12" max="12" width="14.33203125" customWidth="1"/>
    <col min="13" max="13" width="13.33203125" customWidth="1"/>
    <col min="14" max="14" width="1.83203125" customWidth="1"/>
    <col min="15" max="15" width="14.6640625" customWidth="1"/>
    <col min="16" max="16" width="12.1640625" customWidth="1"/>
  </cols>
  <sheetData>
    <row r="1" spans="1:17">
      <c r="A1" t="str">
        <f>'Title Page'!C3</f>
        <v xml:space="preserve">VA-170822-SAIC Exhibit 4.1 Pricing and Volumes Matrix Modification 28 Pricing and Volumes Matrix </v>
      </c>
    </row>
    <row r="2" spans="1:17" ht="18">
      <c r="B2" s="351" t="s">
        <v>148</v>
      </c>
      <c r="C2" s="351"/>
      <c r="D2" s="351"/>
      <c r="E2" s="351"/>
      <c r="F2" s="351"/>
      <c r="G2" s="351"/>
      <c r="H2" s="351"/>
      <c r="I2" s="351"/>
      <c r="J2" s="351"/>
      <c r="K2" s="351"/>
      <c r="L2" s="351"/>
      <c r="M2" s="351"/>
      <c r="N2" s="351"/>
      <c r="O2" s="351"/>
      <c r="P2" s="351"/>
      <c r="Q2" s="351"/>
    </row>
    <row r="3" spans="1:17" ht="18">
      <c r="B3" s="385" t="s">
        <v>73</v>
      </c>
      <c r="C3" s="385"/>
      <c r="D3" s="385"/>
      <c r="E3" s="385"/>
      <c r="F3" s="385"/>
      <c r="G3" s="385"/>
      <c r="H3" s="385"/>
      <c r="I3" s="385"/>
      <c r="J3" s="385"/>
      <c r="K3" s="385"/>
      <c r="L3" s="385"/>
      <c r="M3" s="385"/>
      <c r="N3" s="385"/>
      <c r="O3" s="385"/>
      <c r="P3" s="385"/>
      <c r="Q3" s="385"/>
    </row>
    <row r="4" spans="1:17" ht="18.75" thickBot="1">
      <c r="B4" s="50"/>
      <c r="C4" s="50"/>
      <c r="D4" s="56"/>
      <c r="E4" s="57"/>
      <c r="F4" s="58"/>
      <c r="G4" s="58"/>
      <c r="L4" s="347" t="s">
        <v>2</v>
      </c>
      <c r="M4" s="347"/>
      <c r="O4" s="347" t="s">
        <v>3</v>
      </c>
      <c r="P4" s="347"/>
    </row>
    <row r="5" spans="1:17" ht="39" thickBot="1">
      <c r="A5" t="s">
        <v>149</v>
      </c>
      <c r="B5" s="90" t="s">
        <v>150</v>
      </c>
      <c r="C5" s="90" t="s">
        <v>151</v>
      </c>
      <c r="D5" s="90" t="s">
        <v>152</v>
      </c>
      <c r="E5" s="68"/>
      <c r="F5" s="202" t="s">
        <v>153</v>
      </c>
      <c r="G5" s="329" t="s">
        <v>6</v>
      </c>
      <c r="H5" s="329" t="s">
        <v>7</v>
      </c>
      <c r="I5" s="329" t="s">
        <v>8</v>
      </c>
      <c r="J5" s="329" t="s">
        <v>9</v>
      </c>
      <c r="K5" s="321"/>
      <c r="L5" s="202" t="s">
        <v>11</v>
      </c>
      <c r="M5" s="202" t="s">
        <v>12</v>
      </c>
      <c r="N5" s="321"/>
      <c r="O5" s="202" t="s">
        <v>14</v>
      </c>
      <c r="P5" s="202" t="s">
        <v>15</v>
      </c>
    </row>
    <row r="6" spans="1:17">
      <c r="A6" t="s">
        <v>149</v>
      </c>
      <c r="B6" s="109" t="s">
        <v>154</v>
      </c>
      <c r="C6" s="71" t="s">
        <v>155</v>
      </c>
      <c r="D6" s="59">
        <v>1920</v>
      </c>
      <c r="E6" s="69"/>
      <c r="F6" s="16">
        <v>85</v>
      </c>
      <c r="G6" s="16">
        <v>88</v>
      </c>
      <c r="H6" s="16">
        <v>91</v>
      </c>
      <c r="I6" s="16">
        <v>94</v>
      </c>
      <c r="J6" s="16">
        <v>97</v>
      </c>
      <c r="K6" s="113"/>
      <c r="L6" s="16">
        <v>100</v>
      </c>
      <c r="M6" s="16">
        <v>103</v>
      </c>
      <c r="N6" s="113"/>
      <c r="O6" s="16">
        <v>106</v>
      </c>
      <c r="P6" s="16">
        <v>109</v>
      </c>
    </row>
    <row r="7" spans="1:17">
      <c r="A7" t="s">
        <v>149</v>
      </c>
      <c r="B7" s="109" t="s">
        <v>156</v>
      </c>
      <c r="C7" s="71" t="s">
        <v>155</v>
      </c>
      <c r="D7" s="59">
        <v>1920</v>
      </c>
      <c r="E7" s="70"/>
      <c r="F7" s="16">
        <v>135</v>
      </c>
      <c r="G7" s="16">
        <v>139</v>
      </c>
      <c r="H7" s="16">
        <v>143</v>
      </c>
      <c r="I7" s="16">
        <v>147</v>
      </c>
      <c r="J7" s="16">
        <v>151</v>
      </c>
      <c r="K7" s="113"/>
      <c r="L7" s="16">
        <v>155</v>
      </c>
      <c r="M7" s="16">
        <v>159</v>
      </c>
      <c r="N7" s="113"/>
      <c r="O7" s="16">
        <v>163</v>
      </c>
      <c r="P7" s="16">
        <v>168</v>
      </c>
    </row>
    <row r="8" spans="1:17">
      <c r="A8" t="s">
        <v>149</v>
      </c>
      <c r="B8" s="109" t="s">
        <v>157</v>
      </c>
      <c r="C8" s="71" t="s">
        <v>155</v>
      </c>
      <c r="D8" s="59">
        <v>1920</v>
      </c>
      <c r="E8" s="70"/>
      <c r="F8" s="16">
        <v>165</v>
      </c>
      <c r="G8" s="16">
        <v>170</v>
      </c>
      <c r="H8" s="16">
        <v>175</v>
      </c>
      <c r="I8" s="16">
        <v>180</v>
      </c>
      <c r="J8" s="16">
        <v>185</v>
      </c>
      <c r="K8" s="113"/>
      <c r="L8" s="16">
        <v>190</v>
      </c>
      <c r="M8" s="16">
        <v>195</v>
      </c>
      <c r="N8" s="113"/>
      <c r="O8" s="16">
        <v>200</v>
      </c>
      <c r="P8" s="16">
        <v>205</v>
      </c>
    </row>
    <row r="9" spans="1:17">
      <c r="A9" t="s">
        <v>149</v>
      </c>
      <c r="B9" s="109" t="s">
        <v>158</v>
      </c>
      <c r="C9" s="71" t="s">
        <v>155</v>
      </c>
      <c r="D9" s="59">
        <v>1920</v>
      </c>
      <c r="E9" s="70"/>
      <c r="F9" s="16">
        <v>80</v>
      </c>
      <c r="G9" s="16">
        <v>82</v>
      </c>
      <c r="H9" s="16">
        <v>85</v>
      </c>
      <c r="I9" s="16">
        <v>88</v>
      </c>
      <c r="J9" s="16">
        <v>91</v>
      </c>
      <c r="K9" s="113"/>
      <c r="L9" s="16">
        <v>94</v>
      </c>
      <c r="M9" s="16">
        <v>97</v>
      </c>
      <c r="N9" s="113"/>
      <c r="O9" s="16">
        <v>100</v>
      </c>
      <c r="P9" s="16">
        <v>103</v>
      </c>
    </row>
    <row r="10" spans="1:17">
      <c r="A10" t="s">
        <v>149</v>
      </c>
      <c r="B10" s="109" t="s">
        <v>159</v>
      </c>
      <c r="C10" s="71" t="s">
        <v>155</v>
      </c>
      <c r="D10" s="59">
        <v>1920</v>
      </c>
      <c r="E10" s="70"/>
      <c r="F10" s="16">
        <v>105</v>
      </c>
      <c r="G10" s="16">
        <v>108</v>
      </c>
      <c r="H10" s="16">
        <v>111</v>
      </c>
      <c r="I10" s="16">
        <v>114</v>
      </c>
      <c r="J10" s="16">
        <v>117</v>
      </c>
      <c r="K10" s="113"/>
      <c r="L10" s="16">
        <v>120</v>
      </c>
      <c r="M10" s="16">
        <v>123</v>
      </c>
      <c r="N10" s="113"/>
      <c r="O10" s="16">
        <v>127</v>
      </c>
      <c r="P10" s="16">
        <v>131</v>
      </c>
    </row>
    <row r="11" spans="1:17">
      <c r="A11" t="s">
        <v>149</v>
      </c>
      <c r="B11" s="109" t="s">
        <v>160</v>
      </c>
      <c r="C11" s="71" t="s">
        <v>155</v>
      </c>
      <c r="D11" s="59">
        <v>1920</v>
      </c>
      <c r="E11" s="70"/>
      <c r="F11" s="16">
        <v>155</v>
      </c>
      <c r="G11" s="16">
        <v>159</v>
      </c>
      <c r="H11" s="16">
        <v>163</v>
      </c>
      <c r="I11" s="16">
        <v>168</v>
      </c>
      <c r="J11" s="16">
        <v>173</v>
      </c>
      <c r="K11" s="113"/>
      <c r="L11" s="16">
        <v>178</v>
      </c>
      <c r="M11" s="16">
        <v>183</v>
      </c>
      <c r="N11" s="113"/>
      <c r="O11" s="16">
        <v>188</v>
      </c>
      <c r="P11" s="16">
        <v>193</v>
      </c>
    </row>
    <row r="12" spans="1:17">
      <c r="A12" t="s">
        <v>149</v>
      </c>
      <c r="B12" s="109" t="s">
        <v>161</v>
      </c>
      <c r="C12" s="71" t="s">
        <v>155</v>
      </c>
      <c r="D12" s="59">
        <v>1920</v>
      </c>
      <c r="E12" s="70"/>
      <c r="F12" s="16">
        <v>175</v>
      </c>
      <c r="G12" s="16">
        <v>180</v>
      </c>
      <c r="H12" s="16">
        <v>185</v>
      </c>
      <c r="I12" s="16">
        <v>190</v>
      </c>
      <c r="J12" s="16">
        <v>195</v>
      </c>
      <c r="K12" s="113"/>
      <c r="L12" s="16">
        <v>200</v>
      </c>
      <c r="M12" s="16">
        <v>205</v>
      </c>
      <c r="N12" s="113"/>
      <c r="O12" s="16">
        <v>211</v>
      </c>
      <c r="P12" s="16">
        <v>217</v>
      </c>
    </row>
    <row r="13" spans="1:17">
      <c r="A13" t="s">
        <v>149</v>
      </c>
      <c r="B13" s="109" t="s">
        <v>162</v>
      </c>
      <c r="C13" s="71" t="s">
        <v>155</v>
      </c>
      <c r="D13" s="59">
        <v>1920</v>
      </c>
      <c r="E13" s="70"/>
      <c r="F13" s="16">
        <v>105</v>
      </c>
      <c r="G13" s="16">
        <v>108</v>
      </c>
      <c r="H13" s="16">
        <v>111</v>
      </c>
      <c r="I13" s="16">
        <v>114</v>
      </c>
      <c r="J13" s="16">
        <v>117</v>
      </c>
      <c r="K13" s="113"/>
      <c r="L13" s="16">
        <v>120</v>
      </c>
      <c r="M13" s="16">
        <v>123</v>
      </c>
      <c r="N13" s="113"/>
      <c r="O13" s="16">
        <v>127</v>
      </c>
      <c r="P13" s="16">
        <v>131</v>
      </c>
    </row>
    <row r="14" spans="1:17">
      <c r="A14" t="s">
        <v>149</v>
      </c>
      <c r="B14" s="109" t="s">
        <v>163</v>
      </c>
      <c r="C14" s="71" t="s">
        <v>155</v>
      </c>
      <c r="D14" s="59">
        <v>1920</v>
      </c>
      <c r="E14" s="70"/>
      <c r="F14" s="16">
        <v>130</v>
      </c>
      <c r="G14" s="16">
        <v>134</v>
      </c>
      <c r="H14" s="16">
        <v>138</v>
      </c>
      <c r="I14" s="16">
        <v>142</v>
      </c>
      <c r="J14" s="16">
        <v>146</v>
      </c>
      <c r="K14" s="113"/>
      <c r="L14" s="16">
        <v>150</v>
      </c>
      <c r="M14" s="16">
        <v>154</v>
      </c>
      <c r="N14" s="113"/>
      <c r="O14" s="16">
        <v>158</v>
      </c>
      <c r="P14" s="16">
        <v>162</v>
      </c>
    </row>
    <row r="15" spans="1:17">
      <c r="A15" t="s">
        <v>149</v>
      </c>
      <c r="B15" s="109" t="s">
        <v>164</v>
      </c>
      <c r="C15" s="71" t="s">
        <v>155</v>
      </c>
      <c r="D15" s="59">
        <v>1920</v>
      </c>
      <c r="E15" s="70"/>
      <c r="F15" s="16">
        <v>135</v>
      </c>
      <c r="G15" s="16">
        <v>139</v>
      </c>
      <c r="H15" s="16">
        <v>143</v>
      </c>
      <c r="I15" s="16">
        <v>147</v>
      </c>
      <c r="J15" s="16">
        <v>151</v>
      </c>
      <c r="K15" s="113"/>
      <c r="L15" s="16">
        <v>155</v>
      </c>
      <c r="M15" s="16">
        <v>159</v>
      </c>
      <c r="N15" s="113"/>
      <c r="O15" s="16">
        <v>163</v>
      </c>
      <c r="P15" s="16">
        <v>168</v>
      </c>
    </row>
    <row r="16" spans="1:17">
      <c r="A16" t="s">
        <v>149</v>
      </c>
      <c r="B16" s="109" t="s">
        <v>165</v>
      </c>
      <c r="C16" s="71" t="s">
        <v>155</v>
      </c>
      <c r="D16" s="59">
        <v>1920</v>
      </c>
      <c r="E16" s="70"/>
      <c r="F16" s="16">
        <v>155</v>
      </c>
      <c r="G16" s="16">
        <v>159</v>
      </c>
      <c r="H16" s="16">
        <v>163</v>
      </c>
      <c r="I16" s="16">
        <v>168</v>
      </c>
      <c r="J16" s="16">
        <v>173</v>
      </c>
      <c r="K16" s="113"/>
      <c r="L16" s="16">
        <v>178</v>
      </c>
      <c r="M16" s="16">
        <v>183</v>
      </c>
      <c r="N16" s="113"/>
      <c r="O16" s="16">
        <v>188</v>
      </c>
      <c r="P16" s="16">
        <v>193</v>
      </c>
    </row>
    <row r="17" spans="1:16">
      <c r="A17" t="s">
        <v>149</v>
      </c>
      <c r="B17" s="109" t="s">
        <v>166</v>
      </c>
      <c r="C17" s="71" t="s">
        <v>155</v>
      </c>
      <c r="D17" s="59">
        <v>1920</v>
      </c>
      <c r="E17" s="70"/>
      <c r="F17" s="16">
        <v>155</v>
      </c>
      <c r="G17" s="16">
        <v>159</v>
      </c>
      <c r="H17" s="16">
        <v>163</v>
      </c>
      <c r="I17" s="16">
        <v>168</v>
      </c>
      <c r="J17" s="16">
        <v>173</v>
      </c>
      <c r="K17" s="113"/>
      <c r="L17" s="16">
        <v>178</v>
      </c>
      <c r="M17" s="16">
        <v>183</v>
      </c>
      <c r="N17" s="113"/>
      <c r="O17" s="16">
        <v>188</v>
      </c>
      <c r="P17" s="16">
        <v>193</v>
      </c>
    </row>
    <row r="18" spans="1:16">
      <c r="A18" t="s">
        <v>149</v>
      </c>
      <c r="B18" s="109" t="s">
        <v>167</v>
      </c>
      <c r="C18" s="71" t="s">
        <v>155</v>
      </c>
      <c r="D18" s="59">
        <v>1920</v>
      </c>
      <c r="E18" s="70"/>
      <c r="F18" s="16">
        <v>215</v>
      </c>
      <c r="G18" s="16">
        <v>221</v>
      </c>
      <c r="H18" s="16">
        <v>227</v>
      </c>
      <c r="I18" s="16">
        <v>233</v>
      </c>
      <c r="J18" s="16">
        <v>239</v>
      </c>
      <c r="K18" s="113"/>
      <c r="L18" s="16">
        <v>245</v>
      </c>
      <c r="M18" s="16">
        <v>252</v>
      </c>
      <c r="N18" s="113"/>
      <c r="O18" s="16">
        <v>259</v>
      </c>
      <c r="P18" s="16">
        <v>266</v>
      </c>
    </row>
    <row r="19" spans="1:16">
      <c r="A19" t="s">
        <v>149</v>
      </c>
      <c r="B19" s="109" t="s">
        <v>168</v>
      </c>
      <c r="C19" s="71" t="s">
        <v>155</v>
      </c>
      <c r="D19" s="59">
        <v>1920</v>
      </c>
      <c r="E19" s="70"/>
      <c r="F19" s="16">
        <v>115</v>
      </c>
      <c r="G19" s="16">
        <v>118</v>
      </c>
      <c r="H19" s="16">
        <v>121</v>
      </c>
      <c r="I19" s="16">
        <v>125</v>
      </c>
      <c r="J19" s="16">
        <v>129</v>
      </c>
      <c r="K19" s="113"/>
      <c r="L19" s="16">
        <v>133</v>
      </c>
      <c r="M19" s="16">
        <v>137</v>
      </c>
      <c r="N19" s="113"/>
      <c r="O19" s="16">
        <v>141</v>
      </c>
      <c r="P19" s="16">
        <v>145</v>
      </c>
    </row>
    <row r="20" spans="1:16">
      <c r="A20" t="s">
        <v>149</v>
      </c>
      <c r="B20" s="109" t="s">
        <v>169</v>
      </c>
      <c r="C20" s="71" t="s">
        <v>155</v>
      </c>
      <c r="D20" s="59">
        <v>1920</v>
      </c>
      <c r="E20" s="70"/>
      <c r="F20" s="16">
        <v>135</v>
      </c>
      <c r="G20" s="16">
        <v>139</v>
      </c>
      <c r="H20" s="16">
        <v>143</v>
      </c>
      <c r="I20" s="16">
        <v>147</v>
      </c>
      <c r="J20" s="16">
        <v>151</v>
      </c>
      <c r="K20" s="113"/>
      <c r="L20" s="16">
        <v>155</v>
      </c>
      <c r="M20" s="16">
        <v>159</v>
      </c>
      <c r="N20" s="113"/>
      <c r="O20" s="16">
        <v>163</v>
      </c>
      <c r="P20" s="16">
        <v>168</v>
      </c>
    </row>
    <row r="21" spans="1:16">
      <c r="A21" t="s">
        <v>149</v>
      </c>
      <c r="B21" s="109" t="s">
        <v>170</v>
      </c>
      <c r="C21" s="71" t="s">
        <v>155</v>
      </c>
      <c r="D21" s="59">
        <v>1920</v>
      </c>
      <c r="E21" s="70"/>
      <c r="F21" s="16">
        <v>135</v>
      </c>
      <c r="G21" s="16">
        <v>139</v>
      </c>
      <c r="H21" s="16">
        <v>143</v>
      </c>
      <c r="I21" s="16">
        <v>147</v>
      </c>
      <c r="J21" s="16">
        <v>151</v>
      </c>
      <c r="K21" s="113"/>
      <c r="L21" s="16">
        <v>155</v>
      </c>
      <c r="M21" s="16">
        <v>159</v>
      </c>
      <c r="N21" s="113"/>
      <c r="O21" s="16">
        <v>163</v>
      </c>
      <c r="P21" s="16">
        <v>168</v>
      </c>
    </row>
    <row r="22" spans="1:16">
      <c r="A22" t="s">
        <v>149</v>
      </c>
      <c r="B22" s="109" t="s">
        <v>171</v>
      </c>
      <c r="C22" s="71" t="s">
        <v>155</v>
      </c>
      <c r="D22" s="59">
        <v>1920</v>
      </c>
      <c r="E22" s="70"/>
      <c r="F22" s="16">
        <v>155</v>
      </c>
      <c r="G22" s="16">
        <v>159</v>
      </c>
      <c r="H22" s="16">
        <v>163</v>
      </c>
      <c r="I22" s="16">
        <v>168</v>
      </c>
      <c r="J22" s="16">
        <v>173</v>
      </c>
      <c r="K22" s="113"/>
      <c r="L22" s="16">
        <v>178</v>
      </c>
      <c r="M22" s="16">
        <v>183</v>
      </c>
      <c r="N22" s="113"/>
      <c r="O22" s="16">
        <v>188</v>
      </c>
      <c r="P22" s="16">
        <v>193</v>
      </c>
    </row>
    <row r="23" spans="1:16">
      <c r="A23" t="s">
        <v>149</v>
      </c>
      <c r="B23" s="109" t="s">
        <v>172</v>
      </c>
      <c r="C23" s="71" t="s">
        <v>155</v>
      </c>
      <c r="D23" s="59">
        <v>1920</v>
      </c>
      <c r="E23" s="70"/>
      <c r="F23" s="16">
        <v>155</v>
      </c>
      <c r="G23" s="16">
        <v>159</v>
      </c>
      <c r="H23" s="16">
        <v>163</v>
      </c>
      <c r="I23" s="16">
        <v>168</v>
      </c>
      <c r="J23" s="16">
        <v>173</v>
      </c>
      <c r="K23" s="113"/>
      <c r="L23" s="16">
        <v>178</v>
      </c>
      <c r="M23" s="16">
        <v>183</v>
      </c>
      <c r="N23" s="113"/>
      <c r="O23" s="16">
        <v>188</v>
      </c>
      <c r="P23" s="16">
        <v>193</v>
      </c>
    </row>
    <row r="24" spans="1:16">
      <c r="A24" t="s">
        <v>149</v>
      </c>
      <c r="B24" s="109" t="s">
        <v>173</v>
      </c>
      <c r="C24" s="71" t="s">
        <v>155</v>
      </c>
      <c r="D24" s="59">
        <v>1920</v>
      </c>
      <c r="E24" s="70"/>
      <c r="F24" s="16">
        <v>180</v>
      </c>
      <c r="G24" s="16">
        <v>185</v>
      </c>
      <c r="H24" s="16">
        <v>190</v>
      </c>
      <c r="I24" s="16">
        <v>195</v>
      </c>
      <c r="J24" s="16">
        <v>200</v>
      </c>
      <c r="K24" s="113"/>
      <c r="L24" s="16">
        <v>205</v>
      </c>
      <c r="M24" s="16">
        <v>211</v>
      </c>
      <c r="N24" s="113"/>
      <c r="O24" s="16">
        <v>217</v>
      </c>
      <c r="P24" s="16">
        <v>223</v>
      </c>
    </row>
    <row r="25" spans="1:16">
      <c r="A25" t="s">
        <v>149</v>
      </c>
      <c r="B25" s="109" t="s">
        <v>174</v>
      </c>
      <c r="C25" s="71" t="s">
        <v>155</v>
      </c>
      <c r="D25" s="59">
        <v>1920</v>
      </c>
      <c r="E25" s="70"/>
      <c r="F25" s="16">
        <v>125</v>
      </c>
      <c r="G25" s="16">
        <v>129</v>
      </c>
      <c r="H25" s="16">
        <v>133</v>
      </c>
      <c r="I25" s="16">
        <v>137</v>
      </c>
      <c r="J25" s="16">
        <v>141</v>
      </c>
      <c r="K25" s="113"/>
      <c r="L25" s="16">
        <v>145</v>
      </c>
      <c r="M25" s="16">
        <v>149</v>
      </c>
      <c r="N25" s="113"/>
      <c r="O25" s="16">
        <v>153</v>
      </c>
      <c r="P25" s="16">
        <v>157</v>
      </c>
    </row>
    <row r="26" spans="1:16">
      <c r="A26" t="s">
        <v>149</v>
      </c>
      <c r="B26" s="109" t="s">
        <v>175</v>
      </c>
      <c r="C26" s="71" t="s">
        <v>155</v>
      </c>
      <c r="D26" s="59">
        <v>1920</v>
      </c>
      <c r="E26" s="70"/>
      <c r="F26" s="16">
        <v>145</v>
      </c>
      <c r="G26" s="16">
        <v>149</v>
      </c>
      <c r="H26" s="16">
        <v>153</v>
      </c>
      <c r="I26" s="16">
        <v>157</v>
      </c>
      <c r="J26" s="16">
        <v>161</v>
      </c>
      <c r="K26" s="113"/>
      <c r="L26" s="16">
        <v>166</v>
      </c>
      <c r="M26" s="16">
        <v>171</v>
      </c>
      <c r="N26" s="113"/>
      <c r="O26" s="16">
        <v>176</v>
      </c>
      <c r="P26" s="16">
        <v>181</v>
      </c>
    </row>
    <row r="27" spans="1:16">
      <c r="A27" t="s">
        <v>149</v>
      </c>
      <c r="B27" s="109" t="s">
        <v>176</v>
      </c>
      <c r="C27" s="71" t="s">
        <v>155</v>
      </c>
      <c r="D27" s="59">
        <v>1920</v>
      </c>
      <c r="E27" s="70"/>
      <c r="F27" s="16">
        <v>75</v>
      </c>
      <c r="G27" s="16">
        <v>77</v>
      </c>
      <c r="H27" s="16">
        <v>79</v>
      </c>
      <c r="I27" s="16">
        <v>81</v>
      </c>
      <c r="J27" s="16">
        <v>84</v>
      </c>
      <c r="K27" s="113"/>
      <c r="L27" s="16">
        <v>87</v>
      </c>
      <c r="M27" s="16">
        <v>90</v>
      </c>
      <c r="N27" s="113"/>
      <c r="O27" s="16">
        <v>93</v>
      </c>
      <c r="P27" s="16">
        <v>96</v>
      </c>
    </row>
    <row r="28" spans="1:16">
      <c r="A28" t="s">
        <v>149</v>
      </c>
      <c r="B28" s="109" t="s">
        <v>177</v>
      </c>
      <c r="C28" s="71" t="s">
        <v>155</v>
      </c>
      <c r="D28" s="59">
        <v>1920</v>
      </c>
      <c r="E28" s="70"/>
      <c r="F28" s="16">
        <v>115</v>
      </c>
      <c r="G28" s="16">
        <v>118</v>
      </c>
      <c r="H28" s="16">
        <v>121</v>
      </c>
      <c r="I28" s="16">
        <v>125</v>
      </c>
      <c r="J28" s="16">
        <v>129</v>
      </c>
      <c r="K28" s="113"/>
      <c r="L28" s="16">
        <v>133</v>
      </c>
      <c r="M28" s="16">
        <v>137</v>
      </c>
      <c r="N28" s="113"/>
      <c r="O28" s="16">
        <v>141</v>
      </c>
      <c r="P28" s="16">
        <v>145</v>
      </c>
    </row>
    <row r="29" spans="1:16">
      <c r="A29" t="s">
        <v>149</v>
      </c>
      <c r="B29" s="109" t="s">
        <v>178</v>
      </c>
      <c r="C29" s="71" t="s">
        <v>155</v>
      </c>
      <c r="D29" s="59">
        <v>1920</v>
      </c>
      <c r="E29" s="70"/>
      <c r="F29" s="16">
        <v>145</v>
      </c>
      <c r="G29" s="16">
        <v>149</v>
      </c>
      <c r="H29" s="16">
        <v>153</v>
      </c>
      <c r="I29" s="16">
        <v>157</v>
      </c>
      <c r="J29" s="16">
        <v>161</v>
      </c>
      <c r="K29" s="113"/>
      <c r="L29" s="16">
        <v>166</v>
      </c>
      <c r="M29" s="16">
        <v>171</v>
      </c>
      <c r="N29" s="113"/>
      <c r="O29" s="16">
        <v>176</v>
      </c>
      <c r="P29" s="16">
        <v>181</v>
      </c>
    </row>
    <row r="30" spans="1:16">
      <c r="A30" t="s">
        <v>149</v>
      </c>
      <c r="B30" s="109" t="s">
        <v>179</v>
      </c>
      <c r="C30" s="71" t="s">
        <v>155</v>
      </c>
      <c r="D30" s="59">
        <v>1920</v>
      </c>
      <c r="E30" s="70"/>
      <c r="F30" s="16">
        <v>275</v>
      </c>
      <c r="G30" s="16">
        <v>282</v>
      </c>
      <c r="H30" s="16">
        <v>290</v>
      </c>
      <c r="I30" s="16">
        <v>298</v>
      </c>
      <c r="J30" s="16">
        <v>306</v>
      </c>
      <c r="K30" s="113"/>
      <c r="L30" s="16">
        <v>314</v>
      </c>
      <c r="M30" s="16">
        <v>322</v>
      </c>
      <c r="N30" s="113"/>
      <c r="O30" s="16">
        <v>322</v>
      </c>
      <c r="P30" s="16">
        <v>331</v>
      </c>
    </row>
    <row r="31" spans="1:16">
      <c r="A31" t="s">
        <v>149</v>
      </c>
      <c r="B31" s="109" t="s">
        <v>180</v>
      </c>
      <c r="C31" s="71" t="s">
        <v>155</v>
      </c>
      <c r="D31" s="59">
        <v>1920</v>
      </c>
      <c r="E31" s="70"/>
      <c r="F31" s="16">
        <v>375</v>
      </c>
      <c r="G31" s="16">
        <v>385</v>
      </c>
      <c r="H31" s="16">
        <v>395</v>
      </c>
      <c r="I31" s="16">
        <v>405</v>
      </c>
      <c r="J31" s="16">
        <v>416</v>
      </c>
      <c r="K31" s="113"/>
      <c r="L31" s="16">
        <v>427</v>
      </c>
      <c r="M31" s="16">
        <v>438</v>
      </c>
      <c r="N31" s="113"/>
      <c r="O31" s="16">
        <v>438</v>
      </c>
      <c r="P31" s="16">
        <v>449</v>
      </c>
    </row>
    <row r="32" spans="1:16" s="257" customFormat="1">
      <c r="A32" s="333" t="s">
        <v>149</v>
      </c>
      <c r="B32" s="109" t="s">
        <v>460</v>
      </c>
      <c r="C32" s="71" t="s">
        <v>155</v>
      </c>
      <c r="D32" s="59">
        <v>1920</v>
      </c>
      <c r="E32" s="70"/>
      <c r="F32" s="311"/>
      <c r="G32" s="311"/>
      <c r="H32" s="311"/>
      <c r="I32" s="311"/>
      <c r="J32" s="330"/>
      <c r="K32" s="113"/>
      <c r="L32" s="16">
        <v>32</v>
      </c>
      <c r="M32" s="16">
        <v>33</v>
      </c>
      <c r="N32" s="113"/>
      <c r="O32" s="16">
        <v>34</v>
      </c>
      <c r="P32" s="16">
        <v>35</v>
      </c>
    </row>
    <row r="33" spans="1:16" s="257" customFormat="1">
      <c r="A33" s="333" t="s">
        <v>461</v>
      </c>
      <c r="B33" s="109" t="s">
        <v>462</v>
      </c>
      <c r="C33" s="71" t="s">
        <v>155</v>
      </c>
      <c r="D33" s="59">
        <v>1920</v>
      </c>
      <c r="E33" s="70"/>
      <c r="F33" s="311"/>
      <c r="G33" s="311"/>
      <c r="H33" s="311"/>
      <c r="I33" s="311"/>
      <c r="J33" s="331"/>
      <c r="K33" s="113"/>
      <c r="L33" s="16">
        <v>38</v>
      </c>
      <c r="M33" s="16">
        <v>40</v>
      </c>
      <c r="N33" s="113"/>
      <c r="O33" s="16">
        <v>42</v>
      </c>
      <c r="P33" s="16">
        <v>44</v>
      </c>
    </row>
    <row r="34" spans="1:16" s="257" customFormat="1">
      <c r="A34" s="333" t="s">
        <v>461</v>
      </c>
      <c r="B34" s="109" t="s">
        <v>463</v>
      </c>
      <c r="C34" s="71" t="s">
        <v>155</v>
      </c>
      <c r="D34" s="59">
        <v>1920</v>
      </c>
      <c r="E34" s="70"/>
      <c r="F34" s="311"/>
      <c r="G34" s="311"/>
      <c r="H34" s="311"/>
      <c r="I34" s="311"/>
      <c r="J34" s="331"/>
      <c r="K34" s="113"/>
      <c r="L34" s="16">
        <v>43</v>
      </c>
      <c r="M34" s="16">
        <v>45</v>
      </c>
      <c r="N34" s="113"/>
      <c r="O34" s="16">
        <v>47</v>
      </c>
      <c r="P34" s="16">
        <v>49</v>
      </c>
    </row>
    <row r="35" spans="1:16" s="257" customFormat="1">
      <c r="A35" s="333" t="s">
        <v>461</v>
      </c>
      <c r="B35" s="109" t="s">
        <v>464</v>
      </c>
      <c r="C35" s="71" t="s">
        <v>155</v>
      </c>
      <c r="D35" s="59">
        <v>1920</v>
      </c>
      <c r="E35" s="70"/>
      <c r="F35" s="311"/>
      <c r="G35" s="311"/>
      <c r="H35" s="311"/>
      <c r="I35" s="311"/>
      <c r="J35" s="331"/>
      <c r="K35" s="113"/>
      <c r="L35" s="16">
        <v>48</v>
      </c>
      <c r="M35" s="16">
        <v>50</v>
      </c>
      <c r="N35" s="113"/>
      <c r="O35" s="16">
        <v>52</v>
      </c>
      <c r="P35" s="16">
        <v>54</v>
      </c>
    </row>
    <row r="36" spans="1:16" s="257" customFormat="1">
      <c r="A36" s="333" t="s">
        <v>461</v>
      </c>
      <c r="B36" s="109" t="s">
        <v>465</v>
      </c>
      <c r="C36" s="71" t="s">
        <v>155</v>
      </c>
      <c r="D36" s="59">
        <v>1920</v>
      </c>
      <c r="E36" s="70"/>
      <c r="F36" s="311"/>
      <c r="G36" s="311"/>
      <c r="H36" s="311"/>
      <c r="I36" s="311"/>
      <c r="J36" s="331"/>
      <c r="K36" s="113"/>
      <c r="L36" s="16">
        <v>60</v>
      </c>
      <c r="M36" s="16">
        <v>62</v>
      </c>
      <c r="N36" s="113"/>
      <c r="O36" s="16">
        <v>64</v>
      </c>
      <c r="P36" s="16">
        <v>67</v>
      </c>
    </row>
    <row r="37" spans="1:16" s="257" customFormat="1">
      <c r="A37" s="333" t="s">
        <v>461</v>
      </c>
      <c r="B37" s="109" t="s">
        <v>466</v>
      </c>
      <c r="C37" s="71" t="s">
        <v>155</v>
      </c>
      <c r="D37" s="59">
        <v>1920</v>
      </c>
      <c r="E37" s="70"/>
      <c r="F37" s="311"/>
      <c r="G37" s="311"/>
      <c r="H37" s="311"/>
      <c r="I37" s="311"/>
      <c r="J37" s="332"/>
      <c r="K37" s="113"/>
      <c r="L37" s="16">
        <v>75</v>
      </c>
      <c r="M37" s="16">
        <v>78</v>
      </c>
      <c r="N37" s="113"/>
      <c r="O37" s="16">
        <v>81</v>
      </c>
      <c r="P37" s="16">
        <v>84</v>
      </c>
    </row>
    <row r="38" spans="1:16" s="257" customFormat="1">
      <c r="B38" s="109" t="s">
        <v>181</v>
      </c>
      <c r="C38" s="71" t="s">
        <v>155</v>
      </c>
      <c r="D38" s="59">
        <v>1920</v>
      </c>
      <c r="E38" s="70"/>
      <c r="F38" s="311"/>
      <c r="G38" s="311"/>
      <c r="H38" s="311"/>
      <c r="I38" s="311"/>
      <c r="J38" s="16">
        <v>141.44999999999999</v>
      </c>
      <c r="K38" s="113"/>
      <c r="L38" s="16">
        <v>144.28</v>
      </c>
      <c r="M38" s="16">
        <v>148.18</v>
      </c>
      <c r="N38" s="113"/>
      <c r="O38" s="16">
        <v>151.88</v>
      </c>
      <c r="P38" s="16">
        <v>155.68</v>
      </c>
    </row>
    <row r="39" spans="1:16" s="257" customFormat="1">
      <c r="B39" s="109" t="s">
        <v>182</v>
      </c>
      <c r="C39" s="71" t="s">
        <v>155</v>
      </c>
      <c r="D39" s="59">
        <v>1920</v>
      </c>
      <c r="E39" s="70"/>
      <c r="F39" s="311"/>
      <c r="G39" s="311"/>
      <c r="H39" s="311"/>
      <c r="I39" s="311"/>
      <c r="J39" s="16">
        <v>233.33</v>
      </c>
      <c r="K39" s="113"/>
      <c r="L39" s="16">
        <v>238</v>
      </c>
      <c r="M39" s="16">
        <v>244.43</v>
      </c>
      <c r="N39" s="113"/>
      <c r="O39" s="16">
        <v>250.54</v>
      </c>
      <c r="P39" s="16">
        <v>256.8</v>
      </c>
    </row>
    <row r="40" spans="1:16" s="257" customFormat="1">
      <c r="B40" s="109" t="s">
        <v>183</v>
      </c>
      <c r="C40" s="71" t="s">
        <v>155</v>
      </c>
      <c r="D40" s="59">
        <v>1920</v>
      </c>
      <c r="E40" s="70"/>
      <c r="F40" s="311"/>
      <c r="G40" s="311"/>
      <c r="H40" s="311"/>
      <c r="I40" s="311"/>
      <c r="J40" s="16">
        <v>178.39</v>
      </c>
      <c r="K40" s="113"/>
      <c r="L40" s="16">
        <v>181.95</v>
      </c>
      <c r="M40" s="16">
        <v>186.86</v>
      </c>
      <c r="N40" s="113"/>
      <c r="O40" s="16">
        <v>191.53</v>
      </c>
      <c r="P40" s="16">
        <v>196.32</v>
      </c>
    </row>
    <row r="41" spans="1:16" s="257" customFormat="1">
      <c r="B41" s="109" t="s">
        <v>184</v>
      </c>
      <c r="C41" s="71" t="s">
        <v>155</v>
      </c>
      <c r="D41" s="59">
        <v>1920</v>
      </c>
      <c r="E41" s="70"/>
      <c r="F41" s="311"/>
      <c r="G41" s="311"/>
      <c r="H41" s="311"/>
      <c r="I41" s="311"/>
      <c r="J41" s="16">
        <v>203.19</v>
      </c>
      <c r="K41" s="113"/>
      <c r="L41" s="16">
        <v>207.25</v>
      </c>
      <c r="M41" s="16">
        <v>212.85</v>
      </c>
      <c r="N41" s="113"/>
      <c r="O41" s="16">
        <v>218.17</v>
      </c>
      <c r="P41" s="16">
        <v>223.62</v>
      </c>
    </row>
    <row r="42" spans="1:16" s="257" customFormat="1">
      <c r="B42" s="109" t="s">
        <v>185</v>
      </c>
      <c r="C42" s="71" t="s">
        <v>155</v>
      </c>
      <c r="D42" s="59">
        <v>1920</v>
      </c>
      <c r="E42" s="70"/>
      <c r="F42" s="311"/>
      <c r="G42" s="311"/>
      <c r="H42" s="311"/>
      <c r="I42" s="311"/>
      <c r="J42" s="16">
        <v>133.63</v>
      </c>
      <c r="K42" s="113"/>
      <c r="L42" s="16">
        <v>136.30000000000001</v>
      </c>
      <c r="M42" s="16">
        <v>139.97999999999999</v>
      </c>
      <c r="N42" s="113"/>
      <c r="O42" s="16">
        <v>143.47999999999999</v>
      </c>
      <c r="P42" s="16">
        <v>147.07</v>
      </c>
    </row>
    <row r="43" spans="1:16" s="257" customFormat="1">
      <c r="B43" s="109" t="s">
        <v>186</v>
      </c>
      <c r="C43" s="71" t="s">
        <v>155</v>
      </c>
      <c r="D43" s="59">
        <v>1920</v>
      </c>
      <c r="E43" s="70"/>
      <c r="F43" s="311"/>
      <c r="G43" s="311"/>
      <c r="H43" s="311"/>
      <c r="I43" s="311"/>
      <c r="J43" s="16">
        <v>87.84</v>
      </c>
      <c r="K43" s="113"/>
      <c r="L43" s="16">
        <v>89.6</v>
      </c>
      <c r="M43" s="16">
        <v>92.02</v>
      </c>
      <c r="N43" s="113"/>
      <c r="O43" s="16">
        <v>94.32</v>
      </c>
      <c r="P43" s="16">
        <v>96.68</v>
      </c>
    </row>
    <row r="44" spans="1:16" s="257" customFormat="1">
      <c r="B44" s="109" t="s">
        <v>187</v>
      </c>
      <c r="C44" s="71" t="s">
        <v>155</v>
      </c>
      <c r="D44" s="59">
        <v>1920</v>
      </c>
      <c r="E44" s="70"/>
      <c r="F44" s="311"/>
      <c r="G44" s="311"/>
      <c r="H44" s="311"/>
      <c r="I44" s="311"/>
      <c r="J44" s="16">
        <v>174.56</v>
      </c>
      <c r="K44" s="113"/>
      <c r="L44" s="16">
        <v>178.05</v>
      </c>
      <c r="M44" s="16">
        <v>182.86</v>
      </c>
      <c r="N44" s="113"/>
      <c r="O44" s="16">
        <v>187.43</v>
      </c>
      <c r="P44" s="16">
        <v>192.12</v>
      </c>
    </row>
    <row r="45" spans="1:16" s="257" customFormat="1">
      <c r="B45" s="109" t="s">
        <v>188</v>
      </c>
      <c r="C45" s="71" t="s">
        <v>155</v>
      </c>
      <c r="D45" s="59">
        <v>1920</v>
      </c>
      <c r="E45" s="70"/>
      <c r="F45" s="311"/>
      <c r="G45" s="311"/>
      <c r="H45" s="311"/>
      <c r="I45" s="311"/>
      <c r="J45" s="16">
        <v>169.05</v>
      </c>
      <c r="K45" s="113"/>
      <c r="L45" s="16">
        <v>172.44</v>
      </c>
      <c r="M45" s="16">
        <v>177.1</v>
      </c>
      <c r="N45" s="113"/>
      <c r="O45" s="16">
        <v>181.53</v>
      </c>
      <c r="P45" s="16">
        <v>186.07</v>
      </c>
    </row>
    <row r="46" spans="1:16" s="257" customFormat="1">
      <c r="B46" s="109" t="s">
        <v>189</v>
      </c>
      <c r="C46" s="71" t="s">
        <v>155</v>
      </c>
      <c r="D46" s="59">
        <v>1920</v>
      </c>
      <c r="E46" s="70"/>
      <c r="F46" s="311"/>
      <c r="G46" s="311"/>
      <c r="H46" s="311"/>
      <c r="I46" s="311"/>
      <c r="J46" s="16">
        <v>180.76</v>
      </c>
      <c r="K46" s="113"/>
      <c r="L46" s="16">
        <v>184.37</v>
      </c>
      <c r="M46" s="16">
        <v>189.35</v>
      </c>
      <c r="N46" s="113"/>
      <c r="O46" s="16">
        <v>194.08</v>
      </c>
      <c r="P46" s="16">
        <v>198.93</v>
      </c>
    </row>
    <row r="47" spans="1:16" s="257" customFormat="1">
      <c r="B47" s="109" t="s">
        <v>190</v>
      </c>
      <c r="C47" s="71" t="s">
        <v>155</v>
      </c>
      <c r="D47" s="59">
        <v>1920</v>
      </c>
      <c r="E47" s="70"/>
      <c r="F47" s="311"/>
      <c r="G47" s="311"/>
      <c r="H47" s="311"/>
      <c r="I47" s="311"/>
      <c r="J47" s="16">
        <v>133.63</v>
      </c>
      <c r="K47" s="113"/>
      <c r="L47" s="16">
        <v>136.30000000000001</v>
      </c>
      <c r="M47" s="16">
        <v>139.97999999999999</v>
      </c>
      <c r="N47" s="113"/>
      <c r="O47" s="16">
        <v>143.47999999999999</v>
      </c>
      <c r="P47" s="16">
        <v>147.07</v>
      </c>
    </row>
    <row r="48" spans="1:16" s="257" customFormat="1">
      <c r="B48" s="109" t="s">
        <v>191</v>
      </c>
      <c r="C48" s="71" t="s">
        <v>155</v>
      </c>
      <c r="D48" s="59">
        <v>1920</v>
      </c>
      <c r="E48" s="70"/>
      <c r="F48" s="311"/>
      <c r="G48" s="311"/>
      <c r="H48" s="311"/>
      <c r="I48" s="311"/>
      <c r="J48" s="16">
        <v>105.56</v>
      </c>
      <c r="K48" s="113"/>
      <c r="L48" s="16">
        <v>107.67</v>
      </c>
      <c r="M48" s="16">
        <v>110.58</v>
      </c>
      <c r="N48" s="113"/>
      <c r="O48" s="16">
        <v>113.34</v>
      </c>
      <c r="P48" s="16">
        <v>116.17</v>
      </c>
    </row>
    <row r="49" spans="2:23" s="257" customFormat="1">
      <c r="B49" s="109" t="s">
        <v>192</v>
      </c>
      <c r="C49" s="71" t="s">
        <v>155</v>
      </c>
      <c r="D49" s="59">
        <v>1920</v>
      </c>
      <c r="E49" s="70"/>
      <c r="F49" s="311"/>
      <c r="G49" s="311"/>
      <c r="H49" s="311"/>
      <c r="I49" s="311"/>
      <c r="J49" s="16">
        <v>178.39</v>
      </c>
      <c r="K49" s="113"/>
      <c r="L49" s="16">
        <v>181.95</v>
      </c>
      <c r="M49" s="16">
        <v>186.86</v>
      </c>
      <c r="N49" s="113"/>
      <c r="O49" s="16">
        <v>191.53</v>
      </c>
      <c r="P49" s="16">
        <v>196.32</v>
      </c>
    </row>
    <row r="50" spans="2:23" s="257" customFormat="1">
      <c r="B50" s="109" t="s">
        <v>193</v>
      </c>
      <c r="C50" s="71" t="s">
        <v>155</v>
      </c>
      <c r="D50" s="59">
        <v>1920</v>
      </c>
      <c r="E50" s="70"/>
      <c r="F50" s="311"/>
      <c r="G50" s="311"/>
      <c r="H50" s="311"/>
      <c r="I50" s="311"/>
      <c r="J50" s="16">
        <v>141.44999999999999</v>
      </c>
      <c r="K50" s="113"/>
      <c r="L50" s="16">
        <v>144.28</v>
      </c>
      <c r="M50" s="16">
        <v>148.18</v>
      </c>
      <c r="N50" s="113"/>
      <c r="O50" s="16">
        <v>151.88</v>
      </c>
      <c r="P50" s="16">
        <v>155.68</v>
      </c>
    </row>
    <row r="51" spans="2:23" s="257" customFormat="1">
      <c r="B51" s="109" t="s">
        <v>194</v>
      </c>
      <c r="C51" s="71" t="s">
        <v>155</v>
      </c>
      <c r="D51" s="59">
        <v>1920</v>
      </c>
      <c r="E51" s="70"/>
      <c r="F51" s="311"/>
      <c r="G51" s="311"/>
      <c r="H51" s="311"/>
      <c r="I51" s="311"/>
      <c r="J51" s="16">
        <v>67.75</v>
      </c>
      <c r="K51" s="113"/>
      <c r="L51" s="16">
        <v>69.11</v>
      </c>
      <c r="M51" s="16">
        <v>70.98</v>
      </c>
      <c r="N51" s="113"/>
      <c r="O51" s="16">
        <v>72.75</v>
      </c>
      <c r="P51" s="16">
        <v>74.569999999999993</v>
      </c>
    </row>
    <row r="52" spans="2:23" s="257" customFormat="1">
      <c r="B52" s="109" t="s">
        <v>195</v>
      </c>
      <c r="C52" s="71" t="s">
        <v>155</v>
      </c>
      <c r="D52" s="59">
        <v>1920</v>
      </c>
      <c r="E52" s="70"/>
      <c r="F52" s="311"/>
      <c r="G52" s="311"/>
      <c r="H52" s="311"/>
      <c r="I52" s="311"/>
      <c r="J52" s="16">
        <v>77.91</v>
      </c>
      <c r="K52" s="113"/>
      <c r="L52" s="16">
        <v>79.459999999999994</v>
      </c>
      <c r="M52" s="16">
        <v>81.61</v>
      </c>
      <c r="N52" s="113"/>
      <c r="O52" s="16">
        <v>83.65</v>
      </c>
      <c r="P52" s="16">
        <v>85.74</v>
      </c>
    </row>
    <row r="53" spans="2:23" s="257" customFormat="1">
      <c r="B53" s="109" t="s">
        <v>196</v>
      </c>
      <c r="C53" s="71" t="s">
        <v>155</v>
      </c>
      <c r="D53" s="59">
        <v>1920</v>
      </c>
      <c r="E53" s="70"/>
      <c r="F53" s="311"/>
      <c r="G53" s="311"/>
      <c r="H53" s="311"/>
      <c r="I53" s="311"/>
      <c r="J53" s="16">
        <v>141.05000000000001</v>
      </c>
      <c r="K53" s="113"/>
      <c r="L53" s="16">
        <v>143.87</v>
      </c>
      <c r="M53" s="16">
        <v>147.75</v>
      </c>
      <c r="N53" s="113"/>
      <c r="O53" s="16">
        <v>151.44</v>
      </c>
      <c r="P53" s="16">
        <v>155.22999999999999</v>
      </c>
    </row>
    <row r="54" spans="2:23" s="257" customFormat="1">
      <c r="B54" s="109" t="s">
        <v>197</v>
      </c>
      <c r="C54" s="71" t="s">
        <v>155</v>
      </c>
      <c r="D54" s="59">
        <v>1920</v>
      </c>
      <c r="E54" s="70"/>
      <c r="F54" s="311"/>
      <c r="G54" s="311"/>
      <c r="H54" s="311"/>
      <c r="I54" s="311"/>
      <c r="J54" s="16">
        <v>105.56</v>
      </c>
      <c r="K54" s="113"/>
      <c r="L54" s="16">
        <v>107.67</v>
      </c>
      <c r="M54" s="16">
        <v>110.58</v>
      </c>
      <c r="N54" s="113"/>
      <c r="O54" s="16">
        <v>113.34</v>
      </c>
      <c r="P54" s="16">
        <v>116.17</v>
      </c>
    </row>
    <row r="55" spans="2:23" s="257" customFormat="1">
      <c r="B55" s="109" t="s">
        <v>198</v>
      </c>
      <c r="C55" s="71" t="s">
        <v>155</v>
      </c>
      <c r="D55" s="59">
        <v>1920</v>
      </c>
      <c r="E55" s="70"/>
      <c r="F55" s="311"/>
      <c r="G55" s="311"/>
      <c r="H55" s="311"/>
      <c r="I55" s="311"/>
      <c r="J55" s="16">
        <v>133.63</v>
      </c>
      <c r="K55" s="113"/>
      <c r="L55" s="16">
        <v>136.30000000000001</v>
      </c>
      <c r="M55" s="16">
        <v>139.97999999999999</v>
      </c>
      <c r="N55" s="113"/>
      <c r="O55" s="16">
        <v>143.47999999999999</v>
      </c>
      <c r="P55" s="16">
        <v>147.07</v>
      </c>
    </row>
    <row r="56" spans="2:23" s="257" customFormat="1">
      <c r="B56" s="109" t="s">
        <v>199</v>
      </c>
      <c r="C56" s="71" t="s">
        <v>155</v>
      </c>
      <c r="D56" s="59">
        <v>1920</v>
      </c>
      <c r="E56" s="70"/>
      <c r="F56" s="311"/>
      <c r="G56" s="311"/>
      <c r="H56" s="311"/>
      <c r="I56" s="311"/>
      <c r="J56" s="16">
        <v>249.38</v>
      </c>
      <c r="K56" s="113"/>
      <c r="L56" s="16">
        <v>254.37</v>
      </c>
      <c r="M56" s="16">
        <v>261.24</v>
      </c>
      <c r="N56" s="113"/>
      <c r="O56" s="16">
        <v>267.77</v>
      </c>
      <c r="P56" s="16">
        <v>274.45999999999998</v>
      </c>
    </row>
    <row r="57" spans="2:23" s="257" customFormat="1">
      <c r="B57" s="109" t="s">
        <v>200</v>
      </c>
      <c r="C57" s="71" t="s">
        <v>155</v>
      </c>
      <c r="D57" s="59">
        <v>1920</v>
      </c>
      <c r="E57" s="70"/>
      <c r="F57" s="311"/>
      <c r="G57" s="311"/>
      <c r="H57" s="311"/>
      <c r="I57" s="311"/>
      <c r="J57" s="16">
        <v>316.75</v>
      </c>
      <c r="K57" s="113"/>
      <c r="L57" s="16">
        <v>323.08</v>
      </c>
      <c r="M57" s="16">
        <v>331.8</v>
      </c>
      <c r="N57" s="113"/>
      <c r="O57" s="16">
        <v>340.1</v>
      </c>
      <c r="P57" s="16">
        <v>348.6</v>
      </c>
    </row>
    <row r="58" spans="2:23" s="257" customFormat="1">
      <c r="B58" s="109" t="s">
        <v>201</v>
      </c>
      <c r="C58" s="71" t="s">
        <v>155</v>
      </c>
      <c r="D58" s="59">
        <v>1920</v>
      </c>
      <c r="E58" s="70"/>
      <c r="F58" s="311"/>
      <c r="G58" s="311"/>
      <c r="H58" s="311"/>
      <c r="I58" s="311"/>
      <c r="J58" s="16">
        <v>198.84</v>
      </c>
      <c r="K58" s="113"/>
      <c r="L58" s="16">
        <v>202.82</v>
      </c>
      <c r="M58" s="16">
        <v>208.3</v>
      </c>
      <c r="N58" s="113"/>
      <c r="O58" s="16">
        <v>213.51</v>
      </c>
      <c r="P58" s="16">
        <v>218.85</v>
      </c>
    </row>
    <row r="60" spans="2:23">
      <c r="B60" s="194" t="s">
        <v>202</v>
      </c>
    </row>
    <row r="61" spans="2:23">
      <c r="B61" s="195" t="s">
        <v>203</v>
      </c>
    </row>
    <row r="62" spans="2:23" ht="13.5" thickBot="1"/>
    <row r="63" spans="2:23" ht="41.25" customHeight="1" thickBot="1">
      <c r="B63" s="60" t="s">
        <v>150</v>
      </c>
      <c r="C63" s="61" t="s">
        <v>204</v>
      </c>
      <c r="D63" s="61" t="s">
        <v>205</v>
      </c>
      <c r="E63" s="62"/>
      <c r="F63" s="348" t="s">
        <v>206</v>
      </c>
      <c r="G63" s="348"/>
      <c r="H63" s="348"/>
      <c r="I63" s="348"/>
      <c r="J63" s="348" t="s">
        <v>207</v>
      </c>
      <c r="K63" s="348"/>
      <c r="L63" s="348"/>
      <c r="M63" s="348"/>
      <c r="N63" s="348"/>
      <c r="O63" s="348"/>
      <c r="P63" s="348"/>
      <c r="Q63" s="348"/>
      <c r="R63" s="63"/>
      <c r="S63" s="63"/>
      <c r="T63" s="63"/>
      <c r="U63" s="63"/>
      <c r="V63" s="63"/>
      <c r="W63" s="63"/>
    </row>
    <row r="64" spans="2:23" ht="13.5" thickBot="1"/>
    <row r="65" spans="2:17" ht="76.7" customHeight="1">
      <c r="B65" s="371" t="s">
        <v>154</v>
      </c>
      <c r="C65" s="374" t="s">
        <v>208</v>
      </c>
      <c r="D65" s="377" t="s">
        <v>209</v>
      </c>
      <c r="E65" s="110" t="s">
        <v>210</v>
      </c>
      <c r="F65" s="381" t="s">
        <v>211</v>
      </c>
      <c r="G65" s="381"/>
      <c r="H65" s="381"/>
      <c r="I65" s="381"/>
      <c r="J65" s="381" t="s">
        <v>212</v>
      </c>
      <c r="K65" s="381"/>
      <c r="L65" s="381"/>
      <c r="M65" s="381"/>
      <c r="N65" s="381"/>
      <c r="O65" s="381"/>
      <c r="P65" s="381"/>
      <c r="Q65" s="382"/>
    </row>
    <row r="66" spans="2:17" ht="96" customHeight="1">
      <c r="B66" s="372"/>
      <c r="C66" s="375"/>
      <c r="D66" s="378"/>
      <c r="E66" s="111" t="s">
        <v>213</v>
      </c>
      <c r="F66" s="383" t="s">
        <v>214</v>
      </c>
      <c r="G66" s="383"/>
      <c r="H66" s="383"/>
      <c r="I66" s="383"/>
      <c r="J66" s="383" t="s">
        <v>215</v>
      </c>
      <c r="K66" s="383"/>
      <c r="L66" s="383"/>
      <c r="M66" s="383"/>
      <c r="N66" s="383"/>
      <c r="O66" s="383"/>
      <c r="P66" s="383"/>
      <c r="Q66" s="384"/>
    </row>
    <row r="67" spans="2:17" ht="139.69999999999999" customHeight="1">
      <c r="B67" s="372"/>
      <c r="C67" s="375"/>
      <c r="D67" s="378"/>
      <c r="E67" s="111" t="s">
        <v>216</v>
      </c>
      <c r="F67" s="383" t="s">
        <v>217</v>
      </c>
      <c r="G67" s="383"/>
      <c r="H67" s="383"/>
      <c r="I67" s="383"/>
      <c r="J67" s="383" t="s">
        <v>218</v>
      </c>
      <c r="K67" s="383"/>
      <c r="L67" s="383"/>
      <c r="M67" s="383"/>
      <c r="N67" s="383"/>
      <c r="O67" s="383"/>
      <c r="P67" s="383"/>
      <c r="Q67" s="384"/>
    </row>
    <row r="68" spans="2:17" ht="76.7" customHeight="1" thickBot="1">
      <c r="B68" s="373"/>
      <c r="C68" s="376"/>
      <c r="D68" s="379"/>
      <c r="E68" s="112" t="s">
        <v>219</v>
      </c>
      <c r="F68" s="369" t="s">
        <v>220</v>
      </c>
      <c r="G68" s="369"/>
      <c r="H68" s="369"/>
      <c r="I68" s="369"/>
      <c r="J68" s="369" t="s">
        <v>221</v>
      </c>
      <c r="K68" s="369"/>
      <c r="L68" s="369"/>
      <c r="M68" s="369"/>
      <c r="N68" s="369"/>
      <c r="O68" s="369"/>
      <c r="P68" s="369"/>
      <c r="Q68" s="370"/>
    </row>
    <row r="69" spans="2:17" ht="76.7" customHeight="1">
      <c r="B69" s="371" t="s">
        <v>156</v>
      </c>
      <c r="C69" s="374" t="s">
        <v>222</v>
      </c>
      <c r="D69" s="377" t="s">
        <v>223</v>
      </c>
      <c r="E69" s="110" t="s">
        <v>210</v>
      </c>
      <c r="F69" s="381" t="s">
        <v>211</v>
      </c>
      <c r="G69" s="381"/>
      <c r="H69" s="381"/>
      <c r="I69" s="381"/>
      <c r="J69" s="381" t="s">
        <v>224</v>
      </c>
      <c r="K69" s="381"/>
      <c r="L69" s="381"/>
      <c r="M69" s="381"/>
      <c r="N69" s="381"/>
      <c r="O69" s="381"/>
      <c r="P69" s="381"/>
      <c r="Q69" s="382"/>
    </row>
    <row r="70" spans="2:17" ht="140.25" customHeight="1">
      <c r="B70" s="372"/>
      <c r="C70" s="375"/>
      <c r="D70" s="378"/>
      <c r="E70" s="111" t="s">
        <v>213</v>
      </c>
      <c r="F70" s="383" t="s">
        <v>225</v>
      </c>
      <c r="G70" s="383"/>
      <c r="H70" s="383"/>
      <c r="I70" s="383"/>
      <c r="J70" s="383" t="s">
        <v>226</v>
      </c>
      <c r="K70" s="383"/>
      <c r="L70" s="383"/>
      <c r="M70" s="383"/>
      <c r="N70" s="383"/>
      <c r="O70" s="383"/>
      <c r="P70" s="383"/>
      <c r="Q70" s="384"/>
    </row>
    <row r="71" spans="2:17" ht="179.45" customHeight="1">
      <c r="B71" s="372"/>
      <c r="C71" s="375"/>
      <c r="D71" s="378"/>
      <c r="E71" s="111" t="s">
        <v>216</v>
      </c>
      <c r="F71" s="383" t="s">
        <v>227</v>
      </c>
      <c r="G71" s="383"/>
      <c r="H71" s="383"/>
      <c r="I71" s="383"/>
      <c r="J71" s="383" t="s">
        <v>228</v>
      </c>
      <c r="K71" s="383"/>
      <c r="L71" s="383"/>
      <c r="M71" s="383"/>
      <c r="N71" s="383"/>
      <c r="O71" s="383"/>
      <c r="P71" s="383"/>
      <c r="Q71" s="384"/>
    </row>
    <row r="72" spans="2:17" ht="116.45" customHeight="1" thickBot="1">
      <c r="B72" s="373"/>
      <c r="C72" s="376"/>
      <c r="D72" s="379"/>
      <c r="E72" s="112" t="s">
        <v>219</v>
      </c>
      <c r="F72" s="369" t="s">
        <v>229</v>
      </c>
      <c r="G72" s="369"/>
      <c r="H72" s="369"/>
      <c r="I72" s="369"/>
      <c r="J72" s="369" t="s">
        <v>230</v>
      </c>
      <c r="K72" s="369"/>
      <c r="L72" s="369"/>
      <c r="M72" s="369"/>
      <c r="N72" s="369"/>
      <c r="O72" s="369"/>
      <c r="P72" s="369"/>
      <c r="Q72" s="370"/>
    </row>
    <row r="73" spans="2:17" ht="76.7" customHeight="1">
      <c r="B73" s="371" t="s">
        <v>157</v>
      </c>
      <c r="C73" s="374" t="s">
        <v>231</v>
      </c>
      <c r="D73" s="377" t="s">
        <v>232</v>
      </c>
      <c r="E73" s="110" t="s">
        <v>210</v>
      </c>
      <c r="F73" s="381" t="s">
        <v>211</v>
      </c>
      <c r="G73" s="381"/>
      <c r="H73" s="381"/>
      <c r="I73" s="381"/>
      <c r="J73" s="381" t="s">
        <v>233</v>
      </c>
      <c r="K73" s="381"/>
      <c r="L73" s="381"/>
      <c r="M73" s="381"/>
      <c r="N73" s="381"/>
      <c r="O73" s="381"/>
      <c r="P73" s="381"/>
      <c r="Q73" s="382"/>
    </row>
    <row r="74" spans="2:17" ht="166.7" customHeight="1">
      <c r="B74" s="372"/>
      <c r="C74" s="375"/>
      <c r="D74" s="378"/>
      <c r="E74" s="111" t="s">
        <v>213</v>
      </c>
      <c r="F74" s="383" t="s">
        <v>234</v>
      </c>
      <c r="G74" s="383"/>
      <c r="H74" s="383"/>
      <c r="I74" s="383"/>
      <c r="J74" s="383" t="s">
        <v>235</v>
      </c>
      <c r="K74" s="383"/>
      <c r="L74" s="383"/>
      <c r="M74" s="383"/>
      <c r="N74" s="383"/>
      <c r="O74" s="383"/>
      <c r="P74" s="383"/>
      <c r="Q74" s="384"/>
    </row>
    <row r="75" spans="2:17" ht="235.5" customHeight="1">
      <c r="B75" s="372"/>
      <c r="C75" s="375"/>
      <c r="D75" s="378"/>
      <c r="E75" s="111" t="s">
        <v>216</v>
      </c>
      <c r="F75" s="383" t="s">
        <v>236</v>
      </c>
      <c r="G75" s="383"/>
      <c r="H75" s="383"/>
      <c r="I75" s="383"/>
      <c r="J75" s="383" t="s">
        <v>237</v>
      </c>
      <c r="K75" s="383"/>
      <c r="L75" s="383"/>
      <c r="M75" s="383"/>
      <c r="N75" s="383"/>
      <c r="O75" s="383"/>
      <c r="P75" s="383"/>
      <c r="Q75" s="384"/>
    </row>
    <row r="76" spans="2:17" ht="135.75" customHeight="1" thickBot="1">
      <c r="B76" s="373"/>
      <c r="C76" s="376"/>
      <c r="D76" s="379"/>
      <c r="E76" s="112" t="s">
        <v>219</v>
      </c>
      <c r="F76" s="369" t="s">
        <v>238</v>
      </c>
      <c r="G76" s="369"/>
      <c r="H76" s="369"/>
      <c r="I76" s="369"/>
      <c r="J76" s="369" t="s">
        <v>239</v>
      </c>
      <c r="K76" s="369"/>
      <c r="L76" s="369"/>
      <c r="M76" s="369"/>
      <c r="N76" s="369"/>
      <c r="O76" s="369"/>
      <c r="P76" s="369"/>
      <c r="Q76" s="370"/>
    </row>
    <row r="77" spans="2:17" ht="132.75" customHeight="1">
      <c r="B77" s="371" t="s">
        <v>158</v>
      </c>
      <c r="C77" s="374" t="s">
        <v>240</v>
      </c>
      <c r="D77" s="377" t="s">
        <v>241</v>
      </c>
      <c r="E77" s="110" t="s">
        <v>210</v>
      </c>
      <c r="F77" s="381" t="s">
        <v>242</v>
      </c>
      <c r="G77" s="381"/>
      <c r="H77" s="381"/>
      <c r="I77" s="381"/>
      <c r="J77" s="381" t="s">
        <v>243</v>
      </c>
      <c r="K77" s="381"/>
      <c r="L77" s="381"/>
      <c r="M77" s="381"/>
      <c r="N77" s="381"/>
      <c r="O77" s="381"/>
      <c r="P77" s="381"/>
      <c r="Q77" s="382"/>
    </row>
    <row r="78" spans="2:17" ht="106.5" customHeight="1">
      <c r="B78" s="372"/>
      <c r="C78" s="375"/>
      <c r="D78" s="378"/>
      <c r="E78" s="111" t="s">
        <v>213</v>
      </c>
      <c r="F78" s="383" t="s">
        <v>244</v>
      </c>
      <c r="G78" s="383"/>
      <c r="H78" s="383"/>
      <c r="I78" s="383"/>
      <c r="J78" s="383" t="s">
        <v>245</v>
      </c>
      <c r="K78" s="383"/>
      <c r="L78" s="383"/>
      <c r="M78" s="383"/>
      <c r="N78" s="383"/>
      <c r="O78" s="383"/>
      <c r="P78" s="383"/>
      <c r="Q78" s="384"/>
    </row>
    <row r="79" spans="2:17" ht="106.5" customHeight="1">
      <c r="B79" s="372"/>
      <c r="C79" s="375"/>
      <c r="D79" s="378"/>
      <c r="E79" s="111" t="s">
        <v>216</v>
      </c>
      <c r="F79" s="383" t="s">
        <v>246</v>
      </c>
      <c r="G79" s="383"/>
      <c r="H79" s="383"/>
      <c r="I79" s="383"/>
      <c r="J79" s="383" t="s">
        <v>247</v>
      </c>
      <c r="K79" s="383"/>
      <c r="L79" s="383"/>
      <c r="M79" s="383"/>
      <c r="N79" s="383"/>
      <c r="O79" s="383"/>
      <c r="P79" s="383"/>
      <c r="Q79" s="384"/>
    </row>
    <row r="80" spans="2:17" ht="106.5" customHeight="1" thickBot="1">
      <c r="B80" s="373"/>
      <c r="C80" s="376"/>
      <c r="D80" s="379"/>
      <c r="E80" s="112" t="s">
        <v>219</v>
      </c>
      <c r="F80" s="369" t="s">
        <v>248</v>
      </c>
      <c r="G80" s="369"/>
      <c r="H80" s="369"/>
      <c r="I80" s="369"/>
      <c r="J80" s="369" t="s">
        <v>249</v>
      </c>
      <c r="K80" s="369"/>
      <c r="L80" s="369"/>
      <c r="M80" s="369"/>
      <c r="N80" s="369"/>
      <c r="O80" s="369"/>
      <c r="P80" s="369"/>
      <c r="Q80" s="370"/>
    </row>
    <row r="81" spans="2:17" ht="151.5" customHeight="1">
      <c r="B81" s="371" t="s">
        <v>159</v>
      </c>
      <c r="C81" s="374" t="s">
        <v>250</v>
      </c>
      <c r="D81" s="377" t="s">
        <v>251</v>
      </c>
      <c r="E81" s="110" t="s">
        <v>210</v>
      </c>
      <c r="F81" s="381" t="s">
        <v>252</v>
      </c>
      <c r="G81" s="381"/>
      <c r="H81" s="381"/>
      <c r="I81" s="381"/>
      <c r="J81" s="381" t="s">
        <v>243</v>
      </c>
      <c r="K81" s="381"/>
      <c r="L81" s="381"/>
      <c r="M81" s="381"/>
      <c r="N81" s="381"/>
      <c r="O81" s="381"/>
      <c r="P81" s="381"/>
      <c r="Q81" s="382"/>
    </row>
    <row r="82" spans="2:17" ht="103.7" customHeight="1">
      <c r="B82" s="372"/>
      <c r="C82" s="375"/>
      <c r="D82" s="378"/>
      <c r="E82" s="111" t="s">
        <v>213</v>
      </c>
      <c r="F82" s="383" t="s">
        <v>253</v>
      </c>
      <c r="G82" s="383"/>
      <c r="H82" s="383"/>
      <c r="I82" s="383"/>
      <c r="J82" s="383" t="s">
        <v>254</v>
      </c>
      <c r="K82" s="383"/>
      <c r="L82" s="383"/>
      <c r="M82" s="383"/>
      <c r="N82" s="383"/>
      <c r="O82" s="383"/>
      <c r="P82" s="383"/>
      <c r="Q82" s="384"/>
    </row>
    <row r="83" spans="2:17" ht="110.25" customHeight="1">
      <c r="B83" s="372"/>
      <c r="C83" s="375"/>
      <c r="D83" s="378"/>
      <c r="E83" s="111" t="s">
        <v>216</v>
      </c>
      <c r="F83" s="383" t="s">
        <v>255</v>
      </c>
      <c r="G83" s="383"/>
      <c r="H83" s="383"/>
      <c r="I83" s="383"/>
      <c r="J83" s="383" t="s">
        <v>256</v>
      </c>
      <c r="K83" s="383"/>
      <c r="L83" s="383"/>
      <c r="M83" s="383"/>
      <c r="N83" s="383"/>
      <c r="O83" s="383"/>
      <c r="P83" s="383"/>
      <c r="Q83" s="384"/>
    </row>
    <row r="84" spans="2:17" ht="106.5" customHeight="1" thickBot="1">
      <c r="B84" s="373"/>
      <c r="C84" s="376"/>
      <c r="D84" s="379"/>
      <c r="E84" s="112" t="s">
        <v>219</v>
      </c>
      <c r="F84" s="369" t="s">
        <v>248</v>
      </c>
      <c r="G84" s="369"/>
      <c r="H84" s="369"/>
      <c r="I84" s="369"/>
      <c r="J84" s="369"/>
      <c r="K84" s="369"/>
      <c r="L84" s="369"/>
      <c r="M84" s="369"/>
      <c r="N84" s="369"/>
      <c r="O84" s="369"/>
      <c r="P84" s="369"/>
      <c r="Q84" s="370"/>
    </row>
    <row r="85" spans="2:17" ht="86.25" customHeight="1">
      <c r="B85" s="371" t="s">
        <v>160</v>
      </c>
      <c r="C85" s="374" t="s">
        <v>208</v>
      </c>
      <c r="D85" s="377" t="s">
        <v>209</v>
      </c>
      <c r="E85" s="110" t="s">
        <v>210</v>
      </c>
      <c r="F85" s="381" t="s">
        <v>257</v>
      </c>
      <c r="G85" s="381"/>
      <c r="H85" s="381"/>
      <c r="I85" s="381"/>
      <c r="J85" s="381" t="s">
        <v>215</v>
      </c>
      <c r="K85" s="381"/>
      <c r="L85" s="381"/>
      <c r="M85" s="381"/>
      <c r="N85" s="381"/>
      <c r="O85" s="381"/>
      <c r="P85" s="381"/>
      <c r="Q85" s="382"/>
    </row>
    <row r="86" spans="2:17" ht="63.75" customHeight="1">
      <c r="B86" s="372"/>
      <c r="C86" s="375"/>
      <c r="D86" s="378"/>
      <c r="E86" s="111" t="s">
        <v>213</v>
      </c>
      <c r="F86" s="383" t="s">
        <v>258</v>
      </c>
      <c r="G86" s="383"/>
      <c r="H86" s="383"/>
      <c r="I86" s="383"/>
      <c r="J86" s="383" t="s">
        <v>218</v>
      </c>
      <c r="K86" s="383"/>
      <c r="L86" s="383"/>
      <c r="M86" s="383"/>
      <c r="N86" s="383"/>
      <c r="O86" s="383"/>
      <c r="P86" s="383"/>
      <c r="Q86" s="384"/>
    </row>
    <row r="87" spans="2:17" ht="51" customHeight="1">
      <c r="B87" s="372"/>
      <c r="C87" s="375"/>
      <c r="D87" s="378"/>
      <c r="E87" s="111" t="s">
        <v>216</v>
      </c>
      <c r="F87" s="383" t="s">
        <v>259</v>
      </c>
      <c r="G87" s="383"/>
      <c r="H87" s="383"/>
      <c r="I87" s="383"/>
      <c r="J87" s="383" t="s">
        <v>221</v>
      </c>
      <c r="K87" s="383"/>
      <c r="L87" s="383"/>
      <c r="M87" s="383"/>
      <c r="N87" s="383"/>
      <c r="O87" s="383"/>
      <c r="P87" s="383"/>
      <c r="Q87" s="384"/>
    </row>
    <row r="88" spans="2:17" ht="45.75" customHeight="1" thickBot="1">
      <c r="B88" s="373"/>
      <c r="C88" s="376"/>
      <c r="D88" s="379"/>
      <c r="E88" s="112" t="s">
        <v>219</v>
      </c>
      <c r="F88" s="369" t="s">
        <v>212</v>
      </c>
      <c r="G88" s="369"/>
      <c r="H88" s="369"/>
      <c r="I88" s="369"/>
      <c r="J88" s="369"/>
      <c r="K88" s="369"/>
      <c r="L88" s="369"/>
      <c r="M88" s="369"/>
      <c r="N88" s="369"/>
      <c r="O88" s="369"/>
      <c r="P88" s="369"/>
      <c r="Q88" s="370"/>
    </row>
    <row r="89" spans="2:17" ht="90.75" customHeight="1">
      <c r="B89" s="371" t="s">
        <v>161</v>
      </c>
      <c r="C89" s="374" t="s">
        <v>222</v>
      </c>
      <c r="D89" s="377" t="s">
        <v>223</v>
      </c>
      <c r="E89" s="110" t="s">
        <v>210</v>
      </c>
      <c r="F89" s="381" t="s">
        <v>257</v>
      </c>
      <c r="G89" s="381"/>
      <c r="H89" s="381"/>
      <c r="I89" s="381"/>
      <c r="J89" s="381" t="s">
        <v>224</v>
      </c>
      <c r="K89" s="381"/>
      <c r="L89" s="381"/>
      <c r="M89" s="381"/>
      <c r="N89" s="381"/>
      <c r="O89" s="381"/>
      <c r="P89" s="381"/>
      <c r="Q89" s="382"/>
    </row>
    <row r="90" spans="2:17" ht="66.75" customHeight="1">
      <c r="B90" s="372"/>
      <c r="C90" s="375"/>
      <c r="D90" s="378"/>
      <c r="E90" s="111" t="s">
        <v>213</v>
      </c>
      <c r="F90" s="383" t="s">
        <v>258</v>
      </c>
      <c r="G90" s="383"/>
      <c r="H90" s="383"/>
      <c r="I90" s="383"/>
      <c r="J90" s="383" t="s">
        <v>215</v>
      </c>
      <c r="K90" s="383"/>
      <c r="L90" s="383"/>
      <c r="M90" s="383"/>
      <c r="N90" s="383"/>
      <c r="O90" s="383"/>
      <c r="P90" s="383"/>
      <c r="Q90" s="384"/>
    </row>
    <row r="91" spans="2:17" ht="51" customHeight="1">
      <c r="B91" s="372"/>
      <c r="C91" s="375"/>
      <c r="D91" s="378"/>
      <c r="E91" s="111" t="s">
        <v>216</v>
      </c>
      <c r="F91" s="383" t="s">
        <v>260</v>
      </c>
      <c r="G91" s="383"/>
      <c r="H91" s="383"/>
      <c r="I91" s="383"/>
      <c r="J91" s="383" t="s">
        <v>228</v>
      </c>
      <c r="K91" s="383"/>
      <c r="L91" s="383"/>
      <c r="M91" s="383"/>
      <c r="N91" s="383"/>
      <c r="O91" s="383"/>
      <c r="P91" s="383"/>
      <c r="Q91" s="384"/>
    </row>
    <row r="92" spans="2:17" ht="108" customHeight="1" thickBot="1">
      <c r="B92" s="373"/>
      <c r="C92" s="376"/>
      <c r="D92" s="379"/>
      <c r="E92" s="112" t="s">
        <v>219</v>
      </c>
      <c r="F92" s="369" t="s">
        <v>261</v>
      </c>
      <c r="G92" s="369"/>
      <c r="H92" s="369"/>
      <c r="I92" s="369"/>
      <c r="J92" s="369" t="s">
        <v>230</v>
      </c>
      <c r="K92" s="369"/>
      <c r="L92" s="369"/>
      <c r="M92" s="369"/>
      <c r="N92" s="369"/>
      <c r="O92" s="369"/>
      <c r="P92" s="369"/>
      <c r="Q92" s="370"/>
    </row>
    <row r="93" spans="2:17" ht="59.25" customHeight="1">
      <c r="B93" s="371" t="s">
        <v>162</v>
      </c>
      <c r="C93" s="374" t="s">
        <v>208</v>
      </c>
      <c r="D93" s="377" t="s">
        <v>209</v>
      </c>
      <c r="E93" s="110" t="s">
        <v>210</v>
      </c>
      <c r="F93" s="381" t="s">
        <v>262</v>
      </c>
      <c r="G93" s="381"/>
      <c r="H93" s="381"/>
      <c r="I93" s="381"/>
      <c r="J93" s="381" t="s">
        <v>263</v>
      </c>
      <c r="K93" s="381"/>
      <c r="L93" s="381"/>
      <c r="M93" s="381"/>
      <c r="N93" s="381"/>
      <c r="O93" s="381"/>
      <c r="P93" s="381"/>
      <c r="Q93" s="382"/>
    </row>
    <row r="94" spans="2:17" ht="53.45" customHeight="1">
      <c r="B94" s="372"/>
      <c r="C94" s="375"/>
      <c r="D94" s="378"/>
      <c r="E94" s="111" t="s">
        <v>213</v>
      </c>
      <c r="F94" s="383" t="s">
        <v>264</v>
      </c>
      <c r="G94" s="383"/>
      <c r="H94" s="383"/>
      <c r="I94" s="383"/>
      <c r="J94" s="383" t="s">
        <v>218</v>
      </c>
      <c r="K94" s="383"/>
      <c r="L94" s="383"/>
      <c r="M94" s="383"/>
      <c r="N94" s="383"/>
      <c r="O94" s="383"/>
      <c r="P94" s="383"/>
      <c r="Q94" s="384"/>
    </row>
    <row r="95" spans="2:17" ht="42" customHeight="1">
      <c r="B95" s="372"/>
      <c r="C95" s="375"/>
      <c r="D95" s="378"/>
      <c r="E95" s="111" t="s">
        <v>216</v>
      </c>
      <c r="F95" s="383" t="s">
        <v>265</v>
      </c>
      <c r="G95" s="383"/>
      <c r="H95" s="383"/>
      <c r="I95" s="383"/>
      <c r="J95" s="383" t="s">
        <v>221</v>
      </c>
      <c r="K95" s="383"/>
      <c r="L95" s="383"/>
      <c r="M95" s="383"/>
      <c r="N95" s="383"/>
      <c r="O95" s="383"/>
      <c r="P95" s="383"/>
      <c r="Q95" s="384"/>
    </row>
    <row r="96" spans="2:17" ht="51" customHeight="1" thickBot="1">
      <c r="B96" s="373"/>
      <c r="C96" s="376"/>
      <c r="D96" s="379"/>
      <c r="E96" s="112" t="s">
        <v>219</v>
      </c>
      <c r="F96" s="369" t="s">
        <v>266</v>
      </c>
      <c r="G96" s="369"/>
      <c r="H96" s="369"/>
      <c r="I96" s="369"/>
      <c r="J96" s="369" t="s">
        <v>212</v>
      </c>
      <c r="K96" s="369"/>
      <c r="L96" s="369"/>
      <c r="M96" s="369"/>
      <c r="N96" s="369"/>
      <c r="O96" s="369"/>
      <c r="P96" s="369"/>
      <c r="Q96" s="370"/>
    </row>
    <row r="97" spans="2:17" ht="36" customHeight="1">
      <c r="B97" s="371" t="s">
        <v>163</v>
      </c>
      <c r="C97" s="374" t="s">
        <v>222</v>
      </c>
      <c r="D97" s="377" t="s">
        <v>223</v>
      </c>
      <c r="E97" s="110" t="s">
        <v>210</v>
      </c>
      <c r="F97" s="381" t="s">
        <v>267</v>
      </c>
      <c r="G97" s="381"/>
      <c r="H97" s="381"/>
      <c r="I97" s="381"/>
      <c r="J97" s="381" t="s">
        <v>268</v>
      </c>
      <c r="K97" s="381"/>
      <c r="L97" s="381"/>
      <c r="M97" s="381"/>
      <c r="N97" s="381"/>
      <c r="O97" s="381"/>
      <c r="P97" s="381"/>
      <c r="Q97" s="382"/>
    </row>
    <row r="98" spans="2:17" ht="48.2" customHeight="1">
      <c r="B98" s="372"/>
      <c r="C98" s="375"/>
      <c r="D98" s="378"/>
      <c r="E98" s="111" t="s">
        <v>213</v>
      </c>
      <c r="F98" s="383" t="s">
        <v>269</v>
      </c>
      <c r="G98" s="383"/>
      <c r="H98" s="383"/>
      <c r="I98" s="383"/>
      <c r="J98" s="383" t="s">
        <v>215</v>
      </c>
      <c r="K98" s="383"/>
      <c r="L98" s="383"/>
      <c r="M98" s="383"/>
      <c r="N98" s="383"/>
      <c r="O98" s="383"/>
      <c r="P98" s="383"/>
      <c r="Q98" s="384"/>
    </row>
    <row r="99" spans="2:17" ht="42" customHeight="1">
      <c r="B99" s="372"/>
      <c r="C99" s="375"/>
      <c r="D99" s="378"/>
      <c r="E99" s="111" t="s">
        <v>216</v>
      </c>
      <c r="F99" s="383" t="s">
        <v>270</v>
      </c>
      <c r="G99" s="383"/>
      <c r="H99" s="383"/>
      <c r="I99" s="383"/>
      <c r="J99" s="383" t="s">
        <v>228</v>
      </c>
      <c r="K99" s="383"/>
      <c r="L99" s="383"/>
      <c r="M99" s="383"/>
      <c r="N99" s="383"/>
      <c r="O99" s="383"/>
      <c r="P99" s="383"/>
      <c r="Q99" s="384"/>
    </row>
    <row r="100" spans="2:17" ht="62.45" customHeight="1" thickBot="1">
      <c r="B100" s="373"/>
      <c r="C100" s="376"/>
      <c r="D100" s="379"/>
      <c r="E100" s="112" t="s">
        <v>219</v>
      </c>
      <c r="F100" s="369" t="s">
        <v>271</v>
      </c>
      <c r="G100" s="369"/>
      <c r="H100" s="369"/>
      <c r="I100" s="369"/>
      <c r="J100" s="369" t="s">
        <v>230</v>
      </c>
      <c r="K100" s="369"/>
      <c r="L100" s="369"/>
      <c r="M100" s="369"/>
      <c r="N100" s="369"/>
      <c r="O100" s="369"/>
      <c r="P100" s="369"/>
      <c r="Q100" s="370"/>
    </row>
    <row r="101" spans="2:17" ht="99" customHeight="1">
      <c r="B101" s="371" t="s">
        <v>164</v>
      </c>
      <c r="C101" s="374" t="s">
        <v>208</v>
      </c>
      <c r="D101" s="377" t="s">
        <v>209</v>
      </c>
      <c r="E101" s="110" t="s">
        <v>210</v>
      </c>
      <c r="F101" s="381" t="s">
        <v>272</v>
      </c>
      <c r="G101" s="381"/>
      <c r="H101" s="381"/>
      <c r="I101" s="381"/>
      <c r="J101" s="381" t="s">
        <v>215</v>
      </c>
      <c r="K101" s="381"/>
      <c r="L101" s="381"/>
      <c r="M101" s="381"/>
      <c r="N101" s="381"/>
      <c r="O101" s="381"/>
      <c r="P101" s="381"/>
      <c r="Q101" s="382"/>
    </row>
    <row r="102" spans="2:17" ht="225.75" customHeight="1">
      <c r="B102" s="372"/>
      <c r="C102" s="375"/>
      <c r="D102" s="378"/>
      <c r="E102" s="111" t="s">
        <v>213</v>
      </c>
      <c r="F102" s="383" t="s">
        <v>273</v>
      </c>
      <c r="G102" s="383"/>
      <c r="H102" s="383"/>
      <c r="I102" s="383"/>
      <c r="J102" s="383" t="s">
        <v>218</v>
      </c>
      <c r="K102" s="383"/>
      <c r="L102" s="383"/>
      <c r="M102" s="383"/>
      <c r="N102" s="383"/>
      <c r="O102" s="383"/>
      <c r="P102" s="383"/>
      <c r="Q102" s="384"/>
    </row>
    <row r="103" spans="2:17" ht="76.7" customHeight="1">
      <c r="B103" s="372"/>
      <c r="C103" s="375"/>
      <c r="D103" s="378"/>
      <c r="E103" s="111" t="s">
        <v>216</v>
      </c>
      <c r="F103" s="383" t="s">
        <v>274</v>
      </c>
      <c r="G103" s="383"/>
      <c r="H103" s="383"/>
      <c r="I103" s="383"/>
      <c r="J103" s="383" t="s">
        <v>221</v>
      </c>
      <c r="K103" s="383"/>
      <c r="L103" s="383"/>
      <c r="M103" s="383"/>
      <c r="N103" s="383"/>
      <c r="O103" s="383"/>
      <c r="P103" s="383"/>
      <c r="Q103" s="384"/>
    </row>
    <row r="104" spans="2:17" ht="76.7" customHeight="1" thickBot="1">
      <c r="B104" s="373"/>
      <c r="C104" s="376"/>
      <c r="D104" s="379"/>
      <c r="E104" s="112" t="s">
        <v>219</v>
      </c>
      <c r="F104" s="369" t="s">
        <v>212</v>
      </c>
      <c r="G104" s="369"/>
      <c r="H104" s="369"/>
      <c r="I104" s="369"/>
      <c r="J104" s="369" t="s">
        <v>275</v>
      </c>
      <c r="K104" s="369"/>
      <c r="L104" s="369"/>
      <c r="M104" s="369"/>
      <c r="N104" s="369"/>
      <c r="O104" s="369"/>
      <c r="P104" s="369"/>
      <c r="Q104" s="370"/>
    </row>
    <row r="105" spans="2:17" ht="102.75" customHeight="1">
      <c r="B105" s="371" t="s">
        <v>165</v>
      </c>
      <c r="C105" s="374" t="s">
        <v>222</v>
      </c>
      <c r="D105" s="377" t="s">
        <v>223</v>
      </c>
      <c r="E105" s="110" t="s">
        <v>210</v>
      </c>
      <c r="F105" s="381" t="s">
        <v>272</v>
      </c>
      <c r="G105" s="381"/>
      <c r="H105" s="381"/>
      <c r="I105" s="381"/>
      <c r="J105" s="381" t="s">
        <v>276</v>
      </c>
      <c r="K105" s="381"/>
      <c r="L105" s="381"/>
      <c r="M105" s="381"/>
      <c r="N105" s="381"/>
      <c r="O105" s="381"/>
      <c r="P105" s="381"/>
      <c r="Q105" s="382"/>
    </row>
    <row r="106" spans="2:17" ht="216" customHeight="1">
      <c r="B106" s="372"/>
      <c r="C106" s="375"/>
      <c r="D106" s="378"/>
      <c r="E106" s="111" t="s">
        <v>213</v>
      </c>
      <c r="F106" s="383" t="s">
        <v>273</v>
      </c>
      <c r="G106" s="383"/>
      <c r="H106" s="383"/>
      <c r="I106" s="383"/>
      <c r="J106" s="383" t="s">
        <v>215</v>
      </c>
      <c r="K106" s="383"/>
      <c r="L106" s="383"/>
      <c r="M106" s="383"/>
      <c r="N106" s="383"/>
      <c r="O106" s="383"/>
      <c r="P106" s="383"/>
      <c r="Q106" s="384"/>
    </row>
    <row r="107" spans="2:17" ht="76.7" customHeight="1">
      <c r="B107" s="372"/>
      <c r="C107" s="375"/>
      <c r="D107" s="378"/>
      <c r="E107" s="111" t="s">
        <v>216</v>
      </c>
      <c r="F107" s="383" t="s">
        <v>274</v>
      </c>
      <c r="G107" s="383"/>
      <c r="H107" s="383"/>
      <c r="I107" s="383"/>
      <c r="J107" s="383" t="s">
        <v>228</v>
      </c>
      <c r="K107" s="383"/>
      <c r="L107" s="383"/>
      <c r="M107" s="383"/>
      <c r="N107" s="383"/>
      <c r="O107" s="383"/>
      <c r="P107" s="383"/>
      <c r="Q107" s="384"/>
    </row>
    <row r="108" spans="2:17" ht="76.7" customHeight="1" thickBot="1">
      <c r="B108" s="373"/>
      <c r="C108" s="376"/>
      <c r="D108" s="379"/>
      <c r="E108" s="112" t="s">
        <v>219</v>
      </c>
      <c r="F108" s="369" t="s">
        <v>212</v>
      </c>
      <c r="G108" s="369"/>
      <c r="H108" s="369"/>
      <c r="I108" s="369"/>
      <c r="J108" s="369" t="s">
        <v>230</v>
      </c>
      <c r="K108" s="369"/>
      <c r="L108" s="369"/>
      <c r="M108" s="369"/>
      <c r="N108" s="369"/>
      <c r="O108" s="369"/>
      <c r="P108" s="369"/>
      <c r="Q108" s="370"/>
    </row>
    <row r="109" spans="2:17" ht="76.7" customHeight="1">
      <c r="B109" s="371" t="s">
        <v>166</v>
      </c>
      <c r="C109" s="374" t="s">
        <v>208</v>
      </c>
      <c r="D109" s="377" t="s">
        <v>209</v>
      </c>
      <c r="E109" s="110" t="s">
        <v>210</v>
      </c>
      <c r="F109" s="381" t="s">
        <v>277</v>
      </c>
      <c r="G109" s="381"/>
      <c r="H109" s="381"/>
      <c r="I109" s="381"/>
      <c r="J109" s="381" t="s">
        <v>212</v>
      </c>
      <c r="K109" s="381"/>
      <c r="L109" s="381"/>
      <c r="M109" s="381"/>
      <c r="N109" s="381"/>
      <c r="O109" s="381"/>
      <c r="P109" s="381"/>
      <c r="Q109" s="382"/>
    </row>
    <row r="110" spans="2:17" ht="110.25" customHeight="1">
      <c r="B110" s="372"/>
      <c r="C110" s="375"/>
      <c r="D110" s="378"/>
      <c r="E110" s="111" t="s">
        <v>213</v>
      </c>
      <c r="F110" s="383" t="s">
        <v>278</v>
      </c>
      <c r="G110" s="383"/>
      <c r="H110" s="383"/>
      <c r="I110" s="383"/>
      <c r="J110" s="383" t="s">
        <v>215</v>
      </c>
      <c r="K110" s="383"/>
      <c r="L110" s="383"/>
      <c r="M110" s="383"/>
      <c r="N110" s="383"/>
      <c r="O110" s="383"/>
      <c r="P110" s="383"/>
      <c r="Q110" s="384"/>
    </row>
    <row r="111" spans="2:17" ht="107.45" customHeight="1">
      <c r="B111" s="372"/>
      <c r="C111" s="375"/>
      <c r="D111" s="378"/>
      <c r="E111" s="111" t="s">
        <v>216</v>
      </c>
      <c r="F111" s="383" t="s">
        <v>279</v>
      </c>
      <c r="G111" s="383"/>
      <c r="H111" s="383"/>
      <c r="I111" s="383"/>
      <c r="J111" s="383" t="s">
        <v>218</v>
      </c>
      <c r="K111" s="383"/>
      <c r="L111" s="383"/>
      <c r="M111" s="383"/>
      <c r="N111" s="383"/>
      <c r="O111" s="383"/>
      <c r="P111" s="383"/>
      <c r="Q111" s="384"/>
    </row>
    <row r="112" spans="2:17" ht="76.7" customHeight="1" thickBot="1">
      <c r="B112" s="373"/>
      <c r="C112" s="376"/>
      <c r="D112" s="379"/>
      <c r="E112" s="112" t="s">
        <v>219</v>
      </c>
      <c r="F112" s="369" t="s">
        <v>280</v>
      </c>
      <c r="G112" s="369"/>
      <c r="H112" s="369"/>
      <c r="I112" s="369"/>
      <c r="J112" s="369" t="s">
        <v>221</v>
      </c>
      <c r="K112" s="369"/>
      <c r="L112" s="369"/>
      <c r="M112" s="369"/>
      <c r="N112" s="369"/>
      <c r="O112" s="369"/>
      <c r="P112" s="369"/>
      <c r="Q112" s="370"/>
    </row>
    <row r="113" spans="2:17" ht="76.7" customHeight="1">
      <c r="B113" s="371" t="s">
        <v>167</v>
      </c>
      <c r="C113" s="374" t="s">
        <v>222</v>
      </c>
      <c r="D113" s="377" t="s">
        <v>223</v>
      </c>
      <c r="E113" s="110" t="s">
        <v>210</v>
      </c>
      <c r="F113" s="381" t="s">
        <v>277</v>
      </c>
      <c r="G113" s="381"/>
      <c r="H113" s="381"/>
      <c r="I113" s="381"/>
      <c r="J113" s="381" t="s">
        <v>224</v>
      </c>
      <c r="K113" s="381"/>
      <c r="L113" s="381"/>
      <c r="M113" s="381"/>
      <c r="N113" s="381"/>
      <c r="O113" s="381"/>
      <c r="P113" s="381"/>
      <c r="Q113" s="382"/>
    </row>
    <row r="114" spans="2:17" ht="111.2" customHeight="1">
      <c r="B114" s="372"/>
      <c r="C114" s="375"/>
      <c r="D114" s="378"/>
      <c r="E114" s="111" t="s">
        <v>213</v>
      </c>
      <c r="F114" s="383" t="s">
        <v>278</v>
      </c>
      <c r="G114" s="383"/>
      <c r="H114" s="383"/>
      <c r="I114" s="383"/>
      <c r="J114" s="383" t="s">
        <v>275</v>
      </c>
      <c r="K114" s="383"/>
      <c r="L114" s="383"/>
      <c r="M114" s="383"/>
      <c r="N114" s="383"/>
      <c r="O114" s="383"/>
      <c r="P114" s="383"/>
      <c r="Q114" s="384"/>
    </row>
    <row r="115" spans="2:17" ht="105" customHeight="1">
      <c r="B115" s="372"/>
      <c r="C115" s="375"/>
      <c r="D115" s="378"/>
      <c r="E115" s="111" t="s">
        <v>216</v>
      </c>
      <c r="F115" s="383" t="s">
        <v>279</v>
      </c>
      <c r="G115" s="383"/>
      <c r="H115" s="383"/>
      <c r="I115" s="383"/>
      <c r="J115" s="383" t="s">
        <v>215</v>
      </c>
      <c r="K115" s="383"/>
      <c r="L115" s="383"/>
      <c r="M115" s="383"/>
      <c r="N115" s="383"/>
      <c r="O115" s="383"/>
      <c r="P115" s="383"/>
      <c r="Q115" s="384"/>
    </row>
    <row r="116" spans="2:17" ht="133.5" customHeight="1" thickBot="1">
      <c r="B116" s="373"/>
      <c r="C116" s="376"/>
      <c r="D116" s="379"/>
      <c r="E116" s="112" t="s">
        <v>219</v>
      </c>
      <c r="F116" s="369" t="s">
        <v>281</v>
      </c>
      <c r="G116" s="369"/>
      <c r="H116" s="369"/>
      <c r="I116" s="369"/>
      <c r="J116" s="369" t="s">
        <v>228</v>
      </c>
      <c r="K116" s="369"/>
      <c r="L116" s="369"/>
      <c r="M116" s="369"/>
      <c r="N116" s="369"/>
      <c r="O116" s="369"/>
      <c r="P116" s="369"/>
      <c r="Q116" s="370"/>
    </row>
    <row r="117" spans="2:17" ht="34.5" customHeight="1">
      <c r="B117" s="371" t="s">
        <v>168</v>
      </c>
      <c r="C117" s="374" t="s">
        <v>208</v>
      </c>
      <c r="D117" s="377" t="s">
        <v>209</v>
      </c>
      <c r="E117" s="110" t="s">
        <v>210</v>
      </c>
      <c r="F117" s="381" t="s">
        <v>282</v>
      </c>
      <c r="G117" s="381"/>
      <c r="H117" s="381"/>
      <c r="I117" s="381"/>
      <c r="J117" s="381" t="s">
        <v>212</v>
      </c>
      <c r="K117" s="381"/>
      <c r="L117" s="381"/>
      <c r="M117" s="381"/>
      <c r="N117" s="381"/>
      <c r="O117" s="381"/>
      <c r="P117" s="381"/>
      <c r="Q117" s="382"/>
    </row>
    <row r="118" spans="2:17" ht="35.450000000000003" customHeight="1">
      <c r="B118" s="372"/>
      <c r="C118" s="375"/>
      <c r="D118" s="378"/>
      <c r="E118" s="111" t="s">
        <v>213</v>
      </c>
      <c r="F118" s="383" t="s">
        <v>283</v>
      </c>
      <c r="G118" s="383"/>
      <c r="H118" s="383"/>
      <c r="I118" s="383"/>
      <c r="J118" s="383" t="s">
        <v>215</v>
      </c>
      <c r="K118" s="383"/>
      <c r="L118" s="383"/>
      <c r="M118" s="383"/>
      <c r="N118" s="383"/>
      <c r="O118" s="383"/>
      <c r="P118" s="383"/>
      <c r="Q118" s="384"/>
    </row>
    <row r="119" spans="2:17" ht="32.25" customHeight="1">
      <c r="B119" s="372"/>
      <c r="C119" s="375"/>
      <c r="D119" s="378"/>
      <c r="E119" s="111" t="s">
        <v>216</v>
      </c>
      <c r="F119" s="383" t="s">
        <v>284</v>
      </c>
      <c r="G119" s="383"/>
      <c r="H119" s="383"/>
      <c r="I119" s="383"/>
      <c r="J119" s="383" t="s">
        <v>218</v>
      </c>
      <c r="K119" s="383"/>
      <c r="L119" s="383"/>
      <c r="M119" s="383"/>
      <c r="N119" s="383"/>
      <c r="O119" s="383"/>
      <c r="P119" s="383"/>
      <c r="Q119" s="384"/>
    </row>
    <row r="120" spans="2:17" ht="46.5" customHeight="1" thickBot="1">
      <c r="B120" s="373"/>
      <c r="C120" s="376"/>
      <c r="D120" s="379"/>
      <c r="E120" s="112" t="s">
        <v>219</v>
      </c>
      <c r="F120" s="369" t="s">
        <v>212</v>
      </c>
      <c r="G120" s="369"/>
      <c r="H120" s="369"/>
      <c r="I120" s="369"/>
      <c r="J120" s="369" t="s">
        <v>221</v>
      </c>
      <c r="K120" s="369"/>
      <c r="L120" s="369"/>
      <c r="M120" s="369"/>
      <c r="N120" s="369"/>
      <c r="O120" s="369"/>
      <c r="P120" s="369"/>
      <c r="Q120" s="370"/>
    </row>
    <row r="121" spans="2:17" ht="36" customHeight="1">
      <c r="B121" s="371" t="s">
        <v>169</v>
      </c>
      <c r="C121" s="374" t="s">
        <v>222</v>
      </c>
      <c r="D121" s="377" t="s">
        <v>223</v>
      </c>
      <c r="E121" s="110" t="s">
        <v>210</v>
      </c>
      <c r="F121" s="381" t="s">
        <v>282</v>
      </c>
      <c r="G121" s="381"/>
      <c r="H121" s="381"/>
      <c r="I121" s="381"/>
      <c r="J121" s="381" t="s">
        <v>224</v>
      </c>
      <c r="K121" s="381"/>
      <c r="L121" s="381"/>
      <c r="M121" s="381"/>
      <c r="N121" s="381"/>
      <c r="O121" s="381"/>
      <c r="P121" s="381"/>
      <c r="Q121" s="382"/>
    </row>
    <row r="122" spans="2:17" ht="35.450000000000003" customHeight="1">
      <c r="B122" s="372"/>
      <c r="C122" s="375"/>
      <c r="D122" s="378"/>
      <c r="E122" s="111" t="s">
        <v>213</v>
      </c>
      <c r="F122" s="383" t="s">
        <v>283</v>
      </c>
      <c r="G122" s="383"/>
      <c r="H122" s="383"/>
      <c r="I122" s="383"/>
      <c r="J122" s="383" t="s">
        <v>275</v>
      </c>
      <c r="K122" s="383"/>
      <c r="L122" s="383"/>
      <c r="M122" s="383"/>
      <c r="N122" s="383"/>
      <c r="O122" s="383"/>
      <c r="P122" s="383"/>
      <c r="Q122" s="384"/>
    </row>
    <row r="123" spans="2:17" ht="49.7" customHeight="1">
      <c r="B123" s="372"/>
      <c r="C123" s="375"/>
      <c r="D123" s="378"/>
      <c r="E123" s="111" t="s">
        <v>216</v>
      </c>
      <c r="F123" s="383" t="s">
        <v>284</v>
      </c>
      <c r="G123" s="383"/>
      <c r="H123" s="383"/>
      <c r="I123" s="383"/>
      <c r="J123" s="383" t="s">
        <v>215</v>
      </c>
      <c r="K123" s="383"/>
      <c r="L123" s="383"/>
      <c r="M123" s="383"/>
      <c r="N123" s="383"/>
      <c r="O123" s="383"/>
      <c r="P123" s="383"/>
      <c r="Q123" s="384"/>
    </row>
    <row r="124" spans="2:17" ht="59.25" customHeight="1" thickBot="1">
      <c r="B124" s="373"/>
      <c r="C124" s="376"/>
      <c r="D124" s="379"/>
      <c r="E124" s="112" t="s">
        <v>219</v>
      </c>
      <c r="F124" s="369" t="s">
        <v>224</v>
      </c>
      <c r="G124" s="369"/>
      <c r="H124" s="369"/>
      <c r="I124" s="369"/>
      <c r="J124" s="369" t="s">
        <v>228</v>
      </c>
      <c r="K124" s="369"/>
      <c r="L124" s="369"/>
      <c r="M124" s="369"/>
      <c r="N124" s="369"/>
      <c r="O124" s="369"/>
      <c r="P124" s="369"/>
      <c r="Q124" s="370"/>
    </row>
    <row r="125" spans="2:17" ht="76.7" customHeight="1">
      <c r="B125" s="371" t="s">
        <v>170</v>
      </c>
      <c r="C125" s="374" t="s">
        <v>240</v>
      </c>
      <c r="D125" s="377" t="s">
        <v>241</v>
      </c>
      <c r="E125" s="110" t="s">
        <v>210</v>
      </c>
      <c r="F125" s="381" t="s">
        <v>285</v>
      </c>
      <c r="G125" s="381"/>
      <c r="H125" s="381"/>
      <c r="I125" s="381"/>
      <c r="J125" s="381" t="s">
        <v>286</v>
      </c>
      <c r="K125" s="381"/>
      <c r="L125" s="381"/>
      <c r="M125" s="381"/>
      <c r="N125" s="381"/>
      <c r="O125" s="381"/>
      <c r="P125" s="381"/>
      <c r="Q125" s="382"/>
    </row>
    <row r="126" spans="2:17" ht="54" customHeight="1">
      <c r="B126" s="372"/>
      <c r="C126" s="375"/>
      <c r="D126" s="378"/>
      <c r="E126" s="111" t="s">
        <v>213</v>
      </c>
      <c r="F126" s="383" t="s">
        <v>287</v>
      </c>
      <c r="G126" s="383"/>
      <c r="H126" s="383"/>
      <c r="I126" s="383"/>
      <c r="J126" s="383" t="s">
        <v>288</v>
      </c>
      <c r="K126" s="383"/>
      <c r="L126" s="383"/>
      <c r="M126" s="383"/>
      <c r="N126" s="383"/>
      <c r="O126" s="383"/>
      <c r="P126" s="383"/>
      <c r="Q126" s="384"/>
    </row>
    <row r="127" spans="2:17" ht="111.2" customHeight="1">
      <c r="B127" s="372"/>
      <c r="C127" s="375"/>
      <c r="D127" s="378"/>
      <c r="E127" s="111" t="s">
        <v>216</v>
      </c>
      <c r="F127" s="383" t="s">
        <v>289</v>
      </c>
      <c r="G127" s="383"/>
      <c r="H127" s="383"/>
      <c r="I127" s="383"/>
      <c r="J127" s="383" t="s">
        <v>290</v>
      </c>
      <c r="K127" s="383"/>
      <c r="L127" s="383"/>
      <c r="M127" s="383"/>
      <c r="N127" s="383"/>
      <c r="O127" s="383"/>
      <c r="P127" s="383"/>
      <c r="Q127" s="384"/>
    </row>
    <row r="128" spans="2:17" ht="93.75" customHeight="1" thickBot="1">
      <c r="B128" s="373"/>
      <c r="C128" s="376"/>
      <c r="D128" s="379"/>
      <c r="E128" s="112" t="s">
        <v>219</v>
      </c>
      <c r="F128" s="369" t="s">
        <v>291</v>
      </c>
      <c r="G128" s="369"/>
      <c r="H128" s="369"/>
      <c r="I128" s="369"/>
      <c r="J128" s="369"/>
      <c r="K128" s="369"/>
      <c r="L128" s="369"/>
      <c r="M128" s="369"/>
      <c r="N128" s="369"/>
      <c r="O128" s="369"/>
      <c r="P128" s="369"/>
      <c r="Q128" s="370"/>
    </row>
    <row r="129" spans="2:17" ht="76.7" customHeight="1">
      <c r="B129" s="371" t="s">
        <v>171</v>
      </c>
      <c r="C129" s="374" t="s">
        <v>250</v>
      </c>
      <c r="D129" s="377" t="s">
        <v>251</v>
      </c>
      <c r="E129" s="110" t="s">
        <v>210</v>
      </c>
      <c r="F129" s="381" t="s">
        <v>285</v>
      </c>
      <c r="G129" s="381"/>
      <c r="H129" s="381"/>
      <c r="I129" s="381"/>
      <c r="J129" s="381" t="s">
        <v>233</v>
      </c>
      <c r="K129" s="381"/>
      <c r="L129" s="381"/>
      <c r="M129" s="381"/>
      <c r="N129" s="381"/>
      <c r="O129" s="381"/>
      <c r="P129" s="381"/>
      <c r="Q129" s="382"/>
    </row>
    <row r="130" spans="2:17" ht="54" customHeight="1">
      <c r="B130" s="372"/>
      <c r="C130" s="375"/>
      <c r="D130" s="378"/>
      <c r="E130" s="111" t="s">
        <v>213</v>
      </c>
      <c r="F130" s="383" t="s">
        <v>287</v>
      </c>
      <c r="G130" s="383"/>
      <c r="H130" s="383"/>
      <c r="I130" s="383"/>
      <c r="J130" s="383" t="s">
        <v>292</v>
      </c>
      <c r="K130" s="383"/>
      <c r="L130" s="383"/>
      <c r="M130" s="383"/>
      <c r="N130" s="383"/>
      <c r="O130" s="383"/>
      <c r="P130" s="383"/>
      <c r="Q130" s="384"/>
    </row>
    <row r="131" spans="2:17" ht="114" customHeight="1">
      <c r="B131" s="372"/>
      <c r="C131" s="375"/>
      <c r="D131" s="378"/>
      <c r="E131" s="111" t="s">
        <v>216</v>
      </c>
      <c r="F131" s="383" t="s">
        <v>289</v>
      </c>
      <c r="G131" s="383"/>
      <c r="H131" s="383"/>
      <c r="I131" s="383"/>
      <c r="J131" s="383" t="s">
        <v>293</v>
      </c>
      <c r="K131" s="383"/>
      <c r="L131" s="383"/>
      <c r="M131" s="383"/>
      <c r="N131" s="383"/>
      <c r="O131" s="383"/>
      <c r="P131" s="383"/>
      <c r="Q131" s="384"/>
    </row>
    <row r="132" spans="2:17" ht="96" customHeight="1" thickBot="1">
      <c r="B132" s="373"/>
      <c r="C132" s="376"/>
      <c r="D132" s="379"/>
      <c r="E132" s="112" t="s">
        <v>219</v>
      </c>
      <c r="F132" s="369" t="s">
        <v>291</v>
      </c>
      <c r="G132" s="369"/>
      <c r="H132" s="369"/>
      <c r="I132" s="369"/>
      <c r="J132" s="369" t="s">
        <v>294</v>
      </c>
      <c r="K132" s="369"/>
      <c r="L132" s="369"/>
      <c r="M132" s="369"/>
      <c r="N132" s="369"/>
      <c r="O132" s="369"/>
      <c r="P132" s="369"/>
      <c r="Q132" s="370"/>
    </row>
    <row r="133" spans="2:17" ht="66.75" customHeight="1">
      <c r="B133" s="371" t="s">
        <v>172</v>
      </c>
      <c r="C133" s="374" t="s">
        <v>240</v>
      </c>
      <c r="D133" s="377" t="s">
        <v>241</v>
      </c>
      <c r="E133" s="110" t="s">
        <v>210</v>
      </c>
      <c r="F133" s="381" t="s">
        <v>295</v>
      </c>
      <c r="G133" s="381"/>
      <c r="H133" s="381"/>
      <c r="I133" s="381"/>
      <c r="J133" s="381" t="s">
        <v>296</v>
      </c>
      <c r="K133" s="381"/>
      <c r="L133" s="381"/>
      <c r="M133" s="381"/>
      <c r="N133" s="381"/>
      <c r="O133" s="381"/>
      <c r="P133" s="381"/>
      <c r="Q133" s="382"/>
    </row>
    <row r="134" spans="2:17" ht="53.45" customHeight="1">
      <c r="B134" s="372"/>
      <c r="C134" s="375"/>
      <c r="D134" s="378"/>
      <c r="E134" s="111" t="s">
        <v>213</v>
      </c>
      <c r="F134" s="383" t="s">
        <v>297</v>
      </c>
      <c r="G134" s="383"/>
      <c r="H134" s="383"/>
      <c r="I134" s="383"/>
      <c r="J134" s="383" t="s">
        <v>298</v>
      </c>
      <c r="K134" s="383"/>
      <c r="L134" s="383"/>
      <c r="M134" s="383"/>
      <c r="N134" s="383"/>
      <c r="O134" s="383"/>
      <c r="P134" s="383"/>
      <c r="Q134" s="384"/>
    </row>
    <row r="135" spans="2:17" ht="76.7" customHeight="1">
      <c r="B135" s="372"/>
      <c r="C135" s="375"/>
      <c r="D135" s="378"/>
      <c r="E135" s="111" t="s">
        <v>216</v>
      </c>
      <c r="F135" s="383" t="s">
        <v>299</v>
      </c>
      <c r="G135" s="383"/>
      <c r="H135" s="383"/>
      <c r="I135" s="383"/>
      <c r="J135" s="383" t="s">
        <v>215</v>
      </c>
      <c r="K135" s="383"/>
      <c r="L135" s="383"/>
      <c r="M135" s="383"/>
      <c r="N135" s="383"/>
      <c r="O135" s="383"/>
      <c r="P135" s="383"/>
      <c r="Q135" s="384"/>
    </row>
    <row r="136" spans="2:17" ht="51" customHeight="1" thickBot="1">
      <c r="B136" s="373"/>
      <c r="C136" s="376"/>
      <c r="D136" s="379"/>
      <c r="E136" s="112" t="s">
        <v>219</v>
      </c>
      <c r="F136" s="369" t="s">
        <v>300</v>
      </c>
      <c r="G136" s="369"/>
      <c r="H136" s="369"/>
      <c r="I136" s="369"/>
      <c r="J136" s="369"/>
      <c r="K136" s="369"/>
      <c r="L136" s="369"/>
      <c r="M136" s="369"/>
      <c r="N136" s="369"/>
      <c r="O136" s="369"/>
      <c r="P136" s="369"/>
      <c r="Q136" s="370"/>
    </row>
    <row r="137" spans="2:17" ht="59.25" customHeight="1">
      <c r="B137" s="371" t="s">
        <v>173</v>
      </c>
      <c r="C137" s="374" t="s">
        <v>250</v>
      </c>
      <c r="D137" s="377" t="s">
        <v>251</v>
      </c>
      <c r="E137" s="110" t="s">
        <v>210</v>
      </c>
      <c r="F137" s="381" t="s">
        <v>295</v>
      </c>
      <c r="G137" s="381"/>
      <c r="H137" s="381"/>
      <c r="I137" s="381"/>
      <c r="J137" s="381" t="s">
        <v>301</v>
      </c>
      <c r="K137" s="381"/>
      <c r="L137" s="381"/>
      <c r="M137" s="381"/>
      <c r="N137" s="381"/>
      <c r="O137" s="381"/>
      <c r="P137" s="381"/>
      <c r="Q137" s="382"/>
    </row>
    <row r="138" spans="2:17" ht="46.5" customHeight="1">
      <c r="B138" s="372"/>
      <c r="C138" s="375"/>
      <c r="D138" s="378"/>
      <c r="E138" s="111" t="s">
        <v>213</v>
      </c>
      <c r="F138" s="383" t="s">
        <v>297</v>
      </c>
      <c r="G138" s="383"/>
      <c r="H138" s="383"/>
      <c r="I138" s="383"/>
      <c r="J138" s="383" t="s">
        <v>245</v>
      </c>
      <c r="K138" s="383"/>
      <c r="L138" s="383"/>
      <c r="M138" s="383"/>
      <c r="N138" s="383"/>
      <c r="O138" s="383"/>
      <c r="P138" s="383"/>
      <c r="Q138" s="384"/>
    </row>
    <row r="139" spans="2:17" ht="72" customHeight="1">
      <c r="B139" s="372"/>
      <c r="C139" s="375"/>
      <c r="D139" s="378"/>
      <c r="E139" s="111" t="s">
        <v>216</v>
      </c>
      <c r="F139" s="383" t="s">
        <v>299</v>
      </c>
      <c r="G139" s="383"/>
      <c r="H139" s="383"/>
      <c r="I139" s="383"/>
      <c r="J139" s="383" t="s">
        <v>247</v>
      </c>
      <c r="K139" s="383"/>
      <c r="L139" s="383"/>
      <c r="M139" s="383"/>
      <c r="N139" s="383"/>
      <c r="O139" s="383"/>
      <c r="P139" s="383"/>
      <c r="Q139" s="384"/>
    </row>
    <row r="140" spans="2:17" ht="46.5" customHeight="1" thickBot="1">
      <c r="B140" s="373"/>
      <c r="C140" s="376"/>
      <c r="D140" s="379"/>
      <c r="E140" s="112" t="s">
        <v>219</v>
      </c>
      <c r="F140" s="369" t="s">
        <v>300</v>
      </c>
      <c r="G140" s="369"/>
      <c r="H140" s="369"/>
      <c r="I140" s="369"/>
      <c r="J140" s="369" t="s">
        <v>302</v>
      </c>
      <c r="K140" s="369"/>
      <c r="L140" s="369"/>
      <c r="M140" s="369"/>
      <c r="N140" s="369"/>
      <c r="O140" s="369"/>
      <c r="P140" s="369"/>
      <c r="Q140" s="370"/>
    </row>
    <row r="141" spans="2:17" ht="63" customHeight="1">
      <c r="B141" s="371" t="s">
        <v>174</v>
      </c>
      <c r="C141" s="374" t="s">
        <v>240</v>
      </c>
      <c r="D141" s="377" t="s">
        <v>241</v>
      </c>
      <c r="E141" s="110" t="s">
        <v>210</v>
      </c>
      <c r="F141" s="381" t="s">
        <v>303</v>
      </c>
      <c r="G141" s="381"/>
      <c r="H141" s="381"/>
      <c r="I141" s="381"/>
      <c r="J141" s="381" t="s">
        <v>296</v>
      </c>
      <c r="K141" s="381"/>
      <c r="L141" s="381"/>
      <c r="M141" s="381"/>
      <c r="N141" s="381"/>
      <c r="O141" s="381"/>
      <c r="P141" s="381"/>
      <c r="Q141" s="382"/>
    </row>
    <row r="142" spans="2:17" ht="54" customHeight="1">
      <c r="B142" s="372"/>
      <c r="C142" s="375"/>
      <c r="D142" s="378"/>
      <c r="E142" s="111" t="s">
        <v>213</v>
      </c>
      <c r="F142" s="383" t="s">
        <v>304</v>
      </c>
      <c r="G142" s="383"/>
      <c r="H142" s="383"/>
      <c r="I142" s="383"/>
      <c r="J142" s="383" t="s">
        <v>298</v>
      </c>
      <c r="K142" s="383"/>
      <c r="L142" s="383"/>
      <c r="M142" s="383"/>
      <c r="N142" s="383"/>
      <c r="O142" s="383"/>
      <c r="P142" s="383"/>
      <c r="Q142" s="384"/>
    </row>
    <row r="143" spans="2:17" ht="50.25" customHeight="1">
      <c r="B143" s="372"/>
      <c r="C143" s="375"/>
      <c r="D143" s="378"/>
      <c r="E143" s="111" t="s">
        <v>216</v>
      </c>
      <c r="F143" s="383" t="s">
        <v>305</v>
      </c>
      <c r="G143" s="383"/>
      <c r="H143" s="383"/>
      <c r="I143" s="383"/>
      <c r="J143" s="383" t="s">
        <v>215</v>
      </c>
      <c r="K143" s="383"/>
      <c r="L143" s="383"/>
      <c r="M143" s="383"/>
      <c r="N143" s="383"/>
      <c r="O143" s="383"/>
      <c r="P143" s="383"/>
      <c r="Q143" s="384"/>
    </row>
    <row r="144" spans="2:17" ht="57.75" customHeight="1" thickBot="1">
      <c r="B144" s="373"/>
      <c r="C144" s="376"/>
      <c r="D144" s="379"/>
      <c r="E144" s="112" t="s">
        <v>219</v>
      </c>
      <c r="F144" s="369" t="s">
        <v>306</v>
      </c>
      <c r="G144" s="369"/>
      <c r="H144" s="369"/>
      <c r="I144" s="369"/>
      <c r="J144" s="369"/>
      <c r="K144" s="369"/>
      <c r="L144" s="369"/>
      <c r="M144" s="369"/>
      <c r="N144" s="369"/>
      <c r="O144" s="369"/>
      <c r="P144" s="369"/>
      <c r="Q144" s="370"/>
    </row>
    <row r="145" spans="2:17" ht="68.25" customHeight="1">
      <c r="B145" s="371" t="s">
        <v>175</v>
      </c>
      <c r="C145" s="374" t="s">
        <v>231</v>
      </c>
      <c r="D145" s="377" t="s">
        <v>307</v>
      </c>
      <c r="E145" s="110" t="s">
        <v>210</v>
      </c>
      <c r="F145" s="381" t="s">
        <v>303</v>
      </c>
      <c r="G145" s="381"/>
      <c r="H145" s="381"/>
      <c r="I145" s="381"/>
      <c r="J145" s="381" t="s">
        <v>308</v>
      </c>
      <c r="K145" s="381"/>
      <c r="L145" s="381"/>
      <c r="M145" s="381"/>
      <c r="N145" s="381"/>
      <c r="O145" s="381"/>
      <c r="P145" s="381"/>
      <c r="Q145" s="382"/>
    </row>
    <row r="146" spans="2:17" ht="60.75" customHeight="1">
      <c r="B146" s="372"/>
      <c r="C146" s="375"/>
      <c r="D146" s="378"/>
      <c r="E146" s="111" t="s">
        <v>213</v>
      </c>
      <c r="F146" s="383" t="s">
        <v>304</v>
      </c>
      <c r="G146" s="383"/>
      <c r="H146" s="383"/>
      <c r="I146" s="383"/>
      <c r="J146" s="383" t="s">
        <v>309</v>
      </c>
      <c r="K146" s="383"/>
      <c r="L146" s="383"/>
      <c r="M146" s="383"/>
      <c r="N146" s="383"/>
      <c r="O146" s="383"/>
      <c r="P146" s="383"/>
      <c r="Q146" s="384"/>
    </row>
    <row r="147" spans="2:17" ht="57.2" customHeight="1">
      <c r="B147" s="372"/>
      <c r="C147" s="375"/>
      <c r="D147" s="378"/>
      <c r="E147" s="111" t="s">
        <v>216</v>
      </c>
      <c r="F147" s="383" t="s">
        <v>305</v>
      </c>
      <c r="G147" s="383"/>
      <c r="H147" s="383"/>
      <c r="I147" s="383"/>
      <c r="J147" s="383" t="s">
        <v>310</v>
      </c>
      <c r="K147" s="383"/>
      <c r="L147" s="383"/>
      <c r="M147" s="383"/>
      <c r="N147" s="383"/>
      <c r="O147" s="383"/>
      <c r="P147" s="383"/>
      <c r="Q147" s="384"/>
    </row>
    <row r="148" spans="2:17" ht="68.25" customHeight="1" thickBot="1">
      <c r="B148" s="373"/>
      <c r="C148" s="376"/>
      <c r="D148" s="379"/>
      <c r="E148" s="112" t="s">
        <v>219</v>
      </c>
      <c r="F148" s="369" t="s">
        <v>306</v>
      </c>
      <c r="G148" s="369"/>
      <c r="H148" s="369"/>
      <c r="I148" s="369"/>
      <c r="J148" s="369" t="s">
        <v>311</v>
      </c>
      <c r="K148" s="369"/>
      <c r="L148" s="369"/>
      <c r="M148" s="369"/>
      <c r="N148" s="369"/>
      <c r="O148" s="369"/>
      <c r="P148" s="369"/>
      <c r="Q148" s="370"/>
    </row>
    <row r="149" spans="2:17" ht="45.75" customHeight="1">
      <c r="B149" s="371" t="s">
        <v>176</v>
      </c>
      <c r="C149" s="374" t="s">
        <v>208</v>
      </c>
      <c r="D149" s="377" t="s">
        <v>312</v>
      </c>
      <c r="E149" s="110" t="s">
        <v>210</v>
      </c>
      <c r="F149" s="381" t="s">
        <v>313</v>
      </c>
      <c r="G149" s="381"/>
      <c r="H149" s="381"/>
      <c r="I149" s="381"/>
      <c r="J149" s="381" t="s">
        <v>212</v>
      </c>
      <c r="K149" s="381"/>
      <c r="L149" s="381"/>
      <c r="M149" s="381"/>
      <c r="N149" s="381"/>
      <c r="O149" s="381"/>
      <c r="P149" s="381"/>
      <c r="Q149" s="382"/>
    </row>
    <row r="150" spans="2:17" ht="82.5" customHeight="1">
      <c r="B150" s="372"/>
      <c r="C150" s="375"/>
      <c r="D150" s="378"/>
      <c r="E150" s="111" t="s">
        <v>213</v>
      </c>
      <c r="F150" s="383" t="s">
        <v>314</v>
      </c>
      <c r="G150" s="383"/>
      <c r="H150" s="383"/>
      <c r="I150" s="383"/>
      <c r="J150" s="383" t="s">
        <v>215</v>
      </c>
      <c r="K150" s="383"/>
      <c r="L150" s="383"/>
      <c r="M150" s="383"/>
      <c r="N150" s="383"/>
      <c r="O150" s="383"/>
      <c r="P150" s="383"/>
      <c r="Q150" s="384"/>
    </row>
    <row r="151" spans="2:17" ht="36.75" customHeight="1">
      <c r="B151" s="372"/>
      <c r="C151" s="375"/>
      <c r="D151" s="378"/>
      <c r="E151" s="111" t="s">
        <v>216</v>
      </c>
      <c r="F151" s="383" t="s">
        <v>315</v>
      </c>
      <c r="G151" s="383"/>
      <c r="H151" s="383"/>
      <c r="I151" s="383"/>
      <c r="J151" s="383" t="s">
        <v>218</v>
      </c>
      <c r="K151" s="383"/>
      <c r="L151" s="383"/>
      <c r="M151" s="383"/>
      <c r="N151" s="383"/>
      <c r="O151" s="383"/>
      <c r="P151" s="383"/>
      <c r="Q151" s="384"/>
    </row>
    <row r="152" spans="2:17" ht="120.2" customHeight="1" thickBot="1">
      <c r="B152" s="373"/>
      <c r="C152" s="376"/>
      <c r="D152" s="379"/>
      <c r="E152" s="112" t="s">
        <v>219</v>
      </c>
      <c r="F152" s="369" t="s">
        <v>316</v>
      </c>
      <c r="G152" s="369"/>
      <c r="H152" s="369"/>
      <c r="I152" s="369"/>
      <c r="J152" s="369" t="s">
        <v>221</v>
      </c>
      <c r="K152" s="369"/>
      <c r="L152" s="369"/>
      <c r="M152" s="369"/>
      <c r="N152" s="369"/>
      <c r="O152" s="369"/>
      <c r="P152" s="369"/>
      <c r="Q152" s="370"/>
    </row>
    <row r="153" spans="2:17" ht="153.75" customHeight="1">
      <c r="B153" s="371" t="s">
        <v>177</v>
      </c>
      <c r="C153" s="374" t="s">
        <v>208</v>
      </c>
      <c r="D153" s="377" t="s">
        <v>209</v>
      </c>
      <c r="E153" s="110" t="s">
        <v>210</v>
      </c>
      <c r="F153" s="381" t="s">
        <v>317</v>
      </c>
      <c r="G153" s="381"/>
      <c r="H153" s="381"/>
      <c r="I153" s="381"/>
      <c r="J153" s="381" t="s">
        <v>212</v>
      </c>
      <c r="K153" s="381"/>
      <c r="L153" s="381"/>
      <c r="M153" s="381"/>
      <c r="N153" s="381"/>
      <c r="O153" s="381"/>
      <c r="P153" s="381"/>
      <c r="Q153" s="382"/>
    </row>
    <row r="154" spans="2:17" ht="76.7" customHeight="1">
      <c r="B154" s="372"/>
      <c r="C154" s="375"/>
      <c r="D154" s="378"/>
      <c r="E154" s="111" t="s">
        <v>213</v>
      </c>
      <c r="F154" s="383" t="s">
        <v>318</v>
      </c>
      <c r="G154" s="383"/>
      <c r="H154" s="383"/>
      <c r="I154" s="383"/>
      <c r="J154" s="383" t="s">
        <v>215</v>
      </c>
      <c r="K154" s="383"/>
      <c r="L154" s="383"/>
      <c r="M154" s="383"/>
      <c r="N154" s="383"/>
      <c r="O154" s="383"/>
      <c r="P154" s="383"/>
      <c r="Q154" s="384"/>
    </row>
    <row r="155" spans="2:17" ht="76.7" customHeight="1">
      <c r="B155" s="372"/>
      <c r="C155" s="375"/>
      <c r="D155" s="378"/>
      <c r="E155" s="111" t="s">
        <v>216</v>
      </c>
      <c r="F155" s="383" t="s">
        <v>319</v>
      </c>
      <c r="G155" s="383"/>
      <c r="H155" s="383"/>
      <c r="I155" s="383"/>
      <c r="J155" s="383" t="s">
        <v>320</v>
      </c>
      <c r="K155" s="383"/>
      <c r="L155" s="383"/>
      <c r="M155" s="383"/>
      <c r="N155" s="383"/>
      <c r="O155" s="383"/>
      <c r="P155" s="383"/>
      <c r="Q155" s="384"/>
    </row>
    <row r="156" spans="2:17" ht="76.7" customHeight="1" thickBot="1">
      <c r="B156" s="373"/>
      <c r="C156" s="376"/>
      <c r="D156" s="379"/>
      <c r="E156" s="112" t="s">
        <v>219</v>
      </c>
      <c r="F156" s="369" t="s">
        <v>321</v>
      </c>
      <c r="G156" s="369"/>
      <c r="H156" s="369"/>
      <c r="I156" s="369"/>
      <c r="J156" s="369" t="s">
        <v>322</v>
      </c>
      <c r="K156" s="369"/>
      <c r="L156" s="369"/>
      <c r="M156" s="369"/>
      <c r="N156" s="369"/>
      <c r="O156" s="369"/>
      <c r="P156" s="369"/>
      <c r="Q156" s="370"/>
    </row>
    <row r="157" spans="2:17" ht="162" customHeight="1">
      <c r="B157" s="371" t="s">
        <v>178</v>
      </c>
      <c r="C157" s="374" t="s">
        <v>222</v>
      </c>
      <c r="D157" s="377" t="s">
        <v>223</v>
      </c>
      <c r="E157" s="110" t="s">
        <v>210</v>
      </c>
      <c r="F157" s="381" t="s">
        <v>317</v>
      </c>
      <c r="G157" s="381"/>
      <c r="H157" s="381"/>
      <c r="I157" s="381"/>
      <c r="J157" s="381" t="s">
        <v>224</v>
      </c>
      <c r="K157" s="381"/>
      <c r="L157" s="381"/>
      <c r="M157" s="381"/>
      <c r="N157" s="381"/>
      <c r="O157" s="381"/>
      <c r="P157" s="381"/>
      <c r="Q157" s="382"/>
    </row>
    <row r="158" spans="2:17" ht="76.7" customHeight="1">
      <c r="B158" s="372"/>
      <c r="C158" s="375"/>
      <c r="D158" s="378"/>
      <c r="E158" s="111" t="s">
        <v>213</v>
      </c>
      <c r="F158" s="383" t="s">
        <v>318</v>
      </c>
      <c r="G158" s="383"/>
      <c r="H158" s="383"/>
      <c r="I158" s="383"/>
      <c r="J158" s="383" t="s">
        <v>275</v>
      </c>
      <c r="K158" s="383"/>
      <c r="L158" s="383"/>
      <c r="M158" s="383"/>
      <c r="N158" s="383"/>
      <c r="O158" s="383"/>
      <c r="P158" s="383"/>
      <c r="Q158" s="384"/>
    </row>
    <row r="159" spans="2:17" ht="76.7" customHeight="1">
      <c r="B159" s="372"/>
      <c r="C159" s="375"/>
      <c r="D159" s="378"/>
      <c r="E159" s="111" t="s">
        <v>216</v>
      </c>
      <c r="F159" s="383" t="s">
        <v>323</v>
      </c>
      <c r="G159" s="383"/>
      <c r="H159" s="383"/>
      <c r="I159" s="383"/>
      <c r="J159" s="383" t="s">
        <v>215</v>
      </c>
      <c r="K159" s="383"/>
      <c r="L159" s="383"/>
      <c r="M159" s="383"/>
      <c r="N159" s="383"/>
      <c r="O159" s="383"/>
      <c r="P159" s="383"/>
      <c r="Q159" s="384"/>
    </row>
    <row r="160" spans="2:17" ht="76.7" customHeight="1" thickBot="1">
      <c r="B160" s="373"/>
      <c r="C160" s="376"/>
      <c r="D160" s="379"/>
      <c r="E160" s="112" t="s">
        <v>219</v>
      </c>
      <c r="F160" s="369" t="s">
        <v>324</v>
      </c>
      <c r="G160" s="369"/>
      <c r="H160" s="369"/>
      <c r="I160" s="369"/>
      <c r="J160" s="369" t="s">
        <v>228</v>
      </c>
      <c r="K160" s="369"/>
      <c r="L160" s="369"/>
      <c r="M160" s="369"/>
      <c r="N160" s="369"/>
      <c r="O160" s="369"/>
      <c r="P160" s="369"/>
      <c r="Q160" s="370"/>
    </row>
    <row r="161" spans="2:17" ht="76.7" customHeight="1">
      <c r="B161" s="371" t="s">
        <v>179</v>
      </c>
      <c r="C161" s="374">
        <v>10</v>
      </c>
      <c r="D161" s="377" t="s">
        <v>325</v>
      </c>
      <c r="E161" s="117" t="s">
        <v>210</v>
      </c>
      <c r="F161" s="381" t="s">
        <v>326</v>
      </c>
      <c r="G161" s="381"/>
      <c r="H161" s="381"/>
      <c r="I161" s="381"/>
      <c r="J161" s="381" t="s">
        <v>327</v>
      </c>
      <c r="K161" s="381"/>
      <c r="L161" s="381"/>
      <c r="M161" s="381"/>
      <c r="N161" s="381"/>
      <c r="O161" s="381"/>
      <c r="P161" s="381"/>
      <c r="Q161" s="382"/>
    </row>
    <row r="162" spans="2:17" ht="76.7" customHeight="1">
      <c r="B162" s="372"/>
      <c r="C162" s="375"/>
      <c r="D162" s="378"/>
      <c r="E162" s="118" t="s">
        <v>213</v>
      </c>
      <c r="F162" s="383" t="s">
        <v>328</v>
      </c>
      <c r="G162" s="383"/>
      <c r="H162" s="383"/>
      <c r="I162" s="383"/>
      <c r="J162" s="383"/>
      <c r="K162" s="383"/>
      <c r="L162" s="383"/>
      <c r="M162" s="383"/>
      <c r="N162" s="383"/>
      <c r="O162" s="383"/>
      <c r="P162" s="383"/>
      <c r="Q162" s="384"/>
    </row>
    <row r="163" spans="2:17" ht="76.7" customHeight="1">
      <c r="B163" s="372"/>
      <c r="C163" s="375"/>
      <c r="D163" s="378"/>
      <c r="E163" s="118" t="s">
        <v>216</v>
      </c>
      <c r="F163" s="383" t="s">
        <v>329</v>
      </c>
      <c r="G163" s="383"/>
      <c r="H163" s="383"/>
      <c r="I163" s="383"/>
      <c r="J163" s="383"/>
      <c r="K163" s="383"/>
      <c r="L163" s="383"/>
      <c r="M163" s="383"/>
      <c r="N163" s="383"/>
      <c r="O163" s="383"/>
      <c r="P163" s="383"/>
      <c r="Q163" s="384"/>
    </row>
    <row r="164" spans="2:17" ht="76.7" customHeight="1" thickBot="1">
      <c r="B164" s="373"/>
      <c r="C164" s="376"/>
      <c r="D164" s="379"/>
      <c r="E164" s="119" t="s">
        <v>219</v>
      </c>
      <c r="F164" s="369"/>
      <c r="G164" s="369"/>
      <c r="H164" s="369"/>
      <c r="I164" s="369"/>
      <c r="J164" s="369"/>
      <c r="K164" s="369"/>
      <c r="L164" s="369"/>
      <c r="M164" s="369"/>
      <c r="N164" s="369"/>
      <c r="O164" s="369"/>
      <c r="P164" s="369"/>
      <c r="Q164" s="370"/>
    </row>
    <row r="165" spans="2:17" ht="60" customHeight="1">
      <c r="B165" s="371" t="s">
        <v>180</v>
      </c>
      <c r="C165" s="374">
        <v>15</v>
      </c>
      <c r="D165" s="377" t="s">
        <v>325</v>
      </c>
      <c r="E165" s="117" t="s">
        <v>210</v>
      </c>
      <c r="F165" s="381" t="s">
        <v>330</v>
      </c>
      <c r="G165" s="381"/>
      <c r="H165" s="381"/>
      <c r="I165" s="381"/>
      <c r="J165" s="381" t="s">
        <v>331</v>
      </c>
      <c r="K165" s="381"/>
      <c r="L165" s="381"/>
      <c r="M165" s="381"/>
      <c r="N165" s="381"/>
      <c r="O165" s="381"/>
      <c r="P165" s="381"/>
      <c r="Q165" s="382"/>
    </row>
    <row r="166" spans="2:17" ht="60" customHeight="1">
      <c r="B166" s="372"/>
      <c r="C166" s="375"/>
      <c r="D166" s="378"/>
      <c r="E166" s="118" t="s">
        <v>213</v>
      </c>
      <c r="F166" s="383" t="s">
        <v>332</v>
      </c>
      <c r="G166" s="383"/>
      <c r="H166" s="383"/>
      <c r="I166" s="383"/>
      <c r="J166" s="383"/>
      <c r="K166" s="383"/>
      <c r="L166" s="383"/>
      <c r="M166" s="383"/>
      <c r="N166" s="383"/>
      <c r="O166" s="383"/>
      <c r="P166" s="383"/>
      <c r="Q166" s="384"/>
    </row>
    <row r="167" spans="2:17" ht="87.75" customHeight="1">
      <c r="B167" s="372"/>
      <c r="C167" s="375"/>
      <c r="D167" s="378"/>
      <c r="E167" s="118" t="s">
        <v>216</v>
      </c>
      <c r="F167" s="383" t="s">
        <v>333</v>
      </c>
      <c r="G167" s="383"/>
      <c r="H167" s="383"/>
      <c r="I167" s="383"/>
      <c r="J167" s="383"/>
      <c r="K167" s="383"/>
      <c r="L167" s="383"/>
      <c r="M167" s="383"/>
      <c r="N167" s="383"/>
      <c r="O167" s="383"/>
      <c r="P167" s="383"/>
      <c r="Q167" s="384"/>
    </row>
    <row r="168" spans="2:17" ht="60" customHeight="1" thickBot="1">
      <c r="B168" s="373"/>
      <c r="C168" s="376"/>
      <c r="D168" s="379"/>
      <c r="E168" s="119" t="s">
        <v>219</v>
      </c>
      <c r="F168" s="369"/>
      <c r="G168" s="369"/>
      <c r="H168" s="369"/>
      <c r="I168" s="369"/>
      <c r="J168" s="369"/>
      <c r="K168" s="369"/>
      <c r="L168" s="369"/>
      <c r="M168" s="369"/>
      <c r="N168" s="369"/>
      <c r="O168" s="369"/>
      <c r="P168" s="369"/>
      <c r="Q168" s="370"/>
    </row>
    <row r="169" spans="2:17" ht="80.099999999999994" customHeight="1">
      <c r="B169" s="371" t="s">
        <v>460</v>
      </c>
      <c r="C169" s="374">
        <v>2</v>
      </c>
      <c r="D169" s="377" t="s">
        <v>467</v>
      </c>
      <c r="E169" s="117" t="s">
        <v>210</v>
      </c>
      <c r="F169" s="381" t="s">
        <v>468</v>
      </c>
      <c r="G169" s="381"/>
      <c r="H169" s="381"/>
      <c r="I169" s="381"/>
      <c r="J169" s="381" t="s">
        <v>469</v>
      </c>
      <c r="K169" s="381"/>
      <c r="L169" s="381"/>
      <c r="M169" s="381"/>
      <c r="N169" s="381"/>
      <c r="O169" s="381"/>
      <c r="P169" s="381"/>
      <c r="Q169" s="382"/>
    </row>
    <row r="170" spans="2:17" ht="80.099999999999994" customHeight="1">
      <c r="B170" s="372"/>
      <c r="C170" s="375"/>
      <c r="D170" s="378"/>
      <c r="E170" s="118" t="s">
        <v>213</v>
      </c>
      <c r="F170" s="383" t="s">
        <v>470</v>
      </c>
      <c r="G170" s="383"/>
      <c r="H170" s="383"/>
      <c r="I170" s="383"/>
      <c r="J170" s="383" t="s">
        <v>471</v>
      </c>
      <c r="K170" s="383"/>
      <c r="L170" s="383"/>
      <c r="M170" s="383"/>
      <c r="N170" s="383"/>
      <c r="O170" s="383"/>
      <c r="P170" s="383"/>
      <c r="Q170" s="384"/>
    </row>
    <row r="171" spans="2:17" ht="80.099999999999994" customHeight="1">
      <c r="B171" s="372"/>
      <c r="C171" s="375"/>
      <c r="D171" s="378"/>
      <c r="E171" s="118" t="s">
        <v>216</v>
      </c>
      <c r="F171" s="383" t="s">
        <v>472</v>
      </c>
      <c r="G171" s="383"/>
      <c r="H171" s="383"/>
      <c r="I171" s="383"/>
      <c r="J171" s="383" t="s">
        <v>473</v>
      </c>
      <c r="K171" s="383"/>
      <c r="L171" s="383"/>
      <c r="M171" s="383"/>
      <c r="N171" s="383"/>
      <c r="O171" s="383"/>
      <c r="P171" s="383"/>
      <c r="Q171" s="384"/>
    </row>
    <row r="172" spans="2:17" ht="80.099999999999994" customHeight="1" thickBot="1">
      <c r="B172" s="373"/>
      <c r="C172" s="376"/>
      <c r="D172" s="379"/>
      <c r="E172" s="119" t="s">
        <v>219</v>
      </c>
      <c r="F172" s="369" t="s">
        <v>474</v>
      </c>
      <c r="G172" s="369"/>
      <c r="H172" s="369"/>
      <c r="I172" s="369"/>
      <c r="J172" s="369" t="s">
        <v>475</v>
      </c>
      <c r="K172" s="369"/>
      <c r="L172" s="369"/>
      <c r="M172" s="369"/>
      <c r="N172" s="369"/>
      <c r="O172" s="369"/>
      <c r="P172" s="369"/>
      <c r="Q172" s="370"/>
    </row>
    <row r="173" spans="2:17" ht="80.099999999999994" customHeight="1">
      <c r="B173" s="371" t="s">
        <v>462</v>
      </c>
      <c r="C173" s="374">
        <v>2</v>
      </c>
      <c r="D173" s="377" t="s">
        <v>467</v>
      </c>
      <c r="E173" s="117" t="s">
        <v>210</v>
      </c>
      <c r="F173" s="381" t="s">
        <v>476</v>
      </c>
      <c r="G173" s="381"/>
      <c r="H173" s="381"/>
      <c r="I173" s="381"/>
      <c r="J173" s="381" t="s">
        <v>477</v>
      </c>
      <c r="K173" s="381"/>
      <c r="L173" s="381"/>
      <c r="M173" s="381"/>
      <c r="N173" s="381"/>
      <c r="O173" s="381"/>
      <c r="P173" s="381"/>
      <c r="Q173" s="382"/>
    </row>
    <row r="174" spans="2:17" ht="80.099999999999994" customHeight="1">
      <c r="B174" s="372"/>
      <c r="C174" s="375"/>
      <c r="D174" s="378"/>
      <c r="E174" s="118" t="s">
        <v>213</v>
      </c>
      <c r="F174" s="383" t="s">
        <v>478</v>
      </c>
      <c r="G174" s="383"/>
      <c r="H174" s="383"/>
      <c r="I174" s="383"/>
      <c r="J174" s="383" t="s">
        <v>479</v>
      </c>
      <c r="K174" s="383"/>
      <c r="L174" s="383"/>
      <c r="M174" s="383"/>
      <c r="N174" s="383"/>
      <c r="O174" s="383"/>
      <c r="P174" s="383"/>
      <c r="Q174" s="384"/>
    </row>
    <row r="175" spans="2:17" ht="80.099999999999994" customHeight="1">
      <c r="B175" s="372"/>
      <c r="C175" s="375"/>
      <c r="D175" s="378"/>
      <c r="E175" s="118" t="s">
        <v>216</v>
      </c>
      <c r="F175" s="383" t="s">
        <v>480</v>
      </c>
      <c r="G175" s="383"/>
      <c r="H175" s="383"/>
      <c r="I175" s="383"/>
      <c r="J175" s="383" t="s">
        <v>481</v>
      </c>
      <c r="K175" s="383"/>
      <c r="L175" s="383"/>
      <c r="M175" s="383"/>
      <c r="N175" s="383"/>
      <c r="O175" s="383"/>
      <c r="P175" s="383"/>
      <c r="Q175" s="384"/>
    </row>
    <row r="176" spans="2:17" ht="80.099999999999994" customHeight="1" thickBot="1">
      <c r="B176" s="373"/>
      <c r="C176" s="376"/>
      <c r="D176" s="379"/>
      <c r="E176" s="119" t="s">
        <v>219</v>
      </c>
      <c r="F176" s="369" t="s">
        <v>482</v>
      </c>
      <c r="G176" s="369"/>
      <c r="H176" s="369"/>
      <c r="I176" s="369"/>
      <c r="J176" s="369" t="s">
        <v>483</v>
      </c>
      <c r="K176" s="369"/>
      <c r="L176" s="369"/>
      <c r="M176" s="369"/>
      <c r="N176" s="369"/>
      <c r="O176" s="369"/>
      <c r="P176" s="369"/>
      <c r="Q176" s="370"/>
    </row>
    <row r="177" spans="2:17" ht="80.099999999999994" customHeight="1">
      <c r="B177" s="371" t="s">
        <v>463</v>
      </c>
      <c r="C177" s="374">
        <v>3</v>
      </c>
      <c r="D177" s="377" t="s">
        <v>484</v>
      </c>
      <c r="E177" s="117" t="s">
        <v>210</v>
      </c>
      <c r="F177" s="381" t="s">
        <v>485</v>
      </c>
      <c r="G177" s="381"/>
      <c r="H177" s="381"/>
      <c r="I177" s="381"/>
      <c r="J177" s="381" t="s">
        <v>486</v>
      </c>
      <c r="K177" s="381"/>
      <c r="L177" s="381"/>
      <c r="M177" s="381"/>
      <c r="N177" s="381"/>
      <c r="O177" s="381"/>
      <c r="P177" s="381"/>
      <c r="Q177" s="382"/>
    </row>
    <row r="178" spans="2:17" ht="80.099999999999994" customHeight="1">
      <c r="B178" s="372"/>
      <c r="C178" s="375"/>
      <c r="D178" s="378"/>
      <c r="E178" s="118" t="s">
        <v>213</v>
      </c>
      <c r="F178" s="383" t="s">
        <v>487</v>
      </c>
      <c r="G178" s="383"/>
      <c r="H178" s="383"/>
      <c r="I178" s="383"/>
      <c r="J178" s="383" t="s">
        <v>488</v>
      </c>
      <c r="K178" s="383"/>
      <c r="L178" s="383"/>
      <c r="M178" s="383"/>
      <c r="N178" s="383"/>
      <c r="O178" s="383"/>
      <c r="P178" s="383"/>
      <c r="Q178" s="384"/>
    </row>
    <row r="179" spans="2:17" ht="80.099999999999994" customHeight="1">
      <c r="B179" s="372"/>
      <c r="C179" s="375"/>
      <c r="D179" s="378"/>
      <c r="E179" s="118" t="s">
        <v>216</v>
      </c>
      <c r="F179" s="383" t="s">
        <v>489</v>
      </c>
      <c r="G179" s="383"/>
      <c r="H179" s="383"/>
      <c r="I179" s="383"/>
      <c r="J179" s="383" t="s">
        <v>490</v>
      </c>
      <c r="K179" s="383"/>
      <c r="L179" s="383"/>
      <c r="M179" s="383"/>
      <c r="N179" s="383"/>
      <c r="O179" s="383"/>
      <c r="P179" s="383"/>
      <c r="Q179" s="384"/>
    </row>
    <row r="180" spans="2:17" ht="80.099999999999994" customHeight="1" thickBot="1">
      <c r="B180" s="373"/>
      <c r="C180" s="376"/>
      <c r="D180" s="379"/>
      <c r="E180" s="119" t="s">
        <v>219</v>
      </c>
      <c r="F180" s="369" t="s">
        <v>491</v>
      </c>
      <c r="G180" s="369"/>
      <c r="H180" s="369"/>
      <c r="I180" s="369"/>
      <c r="J180" s="369" t="s">
        <v>492</v>
      </c>
      <c r="K180" s="369"/>
      <c r="L180" s="369"/>
      <c r="M180" s="369"/>
      <c r="N180" s="369"/>
      <c r="O180" s="369"/>
      <c r="P180" s="369"/>
      <c r="Q180" s="370"/>
    </row>
    <row r="181" spans="2:17" ht="80.099999999999994" customHeight="1">
      <c r="B181" s="371" t="s">
        <v>464</v>
      </c>
      <c r="C181" s="374">
        <v>8</v>
      </c>
      <c r="D181" s="377" t="s">
        <v>493</v>
      </c>
      <c r="E181" s="117" t="s">
        <v>210</v>
      </c>
      <c r="F181" s="381" t="s">
        <v>494</v>
      </c>
      <c r="G181" s="381"/>
      <c r="H181" s="381"/>
      <c r="I181" s="381"/>
      <c r="J181" s="381" t="s">
        <v>495</v>
      </c>
      <c r="K181" s="381"/>
      <c r="L181" s="381"/>
      <c r="M181" s="381"/>
      <c r="N181" s="381"/>
      <c r="O181" s="381"/>
      <c r="P181" s="381"/>
      <c r="Q181" s="382"/>
    </row>
    <row r="182" spans="2:17" ht="80.099999999999994" customHeight="1">
      <c r="B182" s="372"/>
      <c r="C182" s="375"/>
      <c r="D182" s="378"/>
      <c r="E182" s="118" t="s">
        <v>213</v>
      </c>
      <c r="F182" s="383" t="s">
        <v>496</v>
      </c>
      <c r="G182" s="383"/>
      <c r="H182" s="383"/>
      <c r="I182" s="383"/>
      <c r="J182" s="383" t="s">
        <v>497</v>
      </c>
      <c r="K182" s="383"/>
      <c r="L182" s="383"/>
      <c r="M182" s="383"/>
      <c r="N182" s="383"/>
      <c r="O182" s="383"/>
      <c r="P182" s="383"/>
      <c r="Q182" s="384"/>
    </row>
    <row r="183" spans="2:17" ht="80.099999999999994" customHeight="1">
      <c r="B183" s="372"/>
      <c r="C183" s="375"/>
      <c r="D183" s="378"/>
      <c r="E183" s="118" t="s">
        <v>216</v>
      </c>
      <c r="F183" s="383" t="s">
        <v>498</v>
      </c>
      <c r="G183" s="383"/>
      <c r="H183" s="383"/>
      <c r="I183" s="383"/>
      <c r="J183" s="383" t="s">
        <v>499</v>
      </c>
      <c r="K183" s="383"/>
      <c r="L183" s="383"/>
      <c r="M183" s="383"/>
      <c r="N183" s="383"/>
      <c r="O183" s="383"/>
      <c r="P183" s="383"/>
      <c r="Q183" s="384"/>
    </row>
    <row r="184" spans="2:17" ht="80.099999999999994" customHeight="1" thickBot="1">
      <c r="B184" s="373"/>
      <c r="C184" s="376"/>
      <c r="D184" s="379"/>
      <c r="E184" s="119" t="s">
        <v>219</v>
      </c>
      <c r="F184" s="369" t="s">
        <v>500</v>
      </c>
      <c r="G184" s="369"/>
      <c r="H184" s="369"/>
      <c r="I184" s="369"/>
      <c r="J184" s="369" t="s">
        <v>501</v>
      </c>
      <c r="K184" s="369"/>
      <c r="L184" s="369"/>
      <c r="M184" s="369"/>
      <c r="N184" s="369"/>
      <c r="O184" s="369"/>
      <c r="P184" s="369"/>
      <c r="Q184" s="370"/>
    </row>
    <row r="185" spans="2:17" ht="80.099999999999994" customHeight="1">
      <c r="B185" s="371" t="s">
        <v>465</v>
      </c>
      <c r="C185" s="374">
        <v>5</v>
      </c>
      <c r="D185" s="377" t="s">
        <v>502</v>
      </c>
      <c r="E185" s="117" t="s">
        <v>210</v>
      </c>
      <c r="F185" s="381" t="s">
        <v>503</v>
      </c>
      <c r="G185" s="381"/>
      <c r="H185" s="381"/>
      <c r="I185" s="381"/>
      <c r="J185" s="381" t="s">
        <v>504</v>
      </c>
      <c r="K185" s="381"/>
      <c r="L185" s="381"/>
      <c r="M185" s="381"/>
      <c r="N185" s="381"/>
      <c r="O185" s="381"/>
      <c r="P185" s="381"/>
      <c r="Q185" s="382"/>
    </row>
    <row r="186" spans="2:17" ht="80.099999999999994" customHeight="1">
      <c r="B186" s="372"/>
      <c r="C186" s="375"/>
      <c r="D186" s="378"/>
      <c r="E186" s="118" t="s">
        <v>213</v>
      </c>
      <c r="F186" s="383" t="s">
        <v>505</v>
      </c>
      <c r="G186" s="383"/>
      <c r="H186" s="383"/>
      <c r="I186" s="383"/>
      <c r="J186" s="383" t="s">
        <v>506</v>
      </c>
      <c r="K186" s="383"/>
      <c r="L186" s="383"/>
      <c r="M186" s="383"/>
      <c r="N186" s="383"/>
      <c r="O186" s="383"/>
      <c r="P186" s="383"/>
      <c r="Q186" s="384"/>
    </row>
    <row r="187" spans="2:17" ht="80.099999999999994" customHeight="1">
      <c r="B187" s="372"/>
      <c r="C187" s="375"/>
      <c r="D187" s="378"/>
      <c r="E187" s="118" t="s">
        <v>216</v>
      </c>
      <c r="F187" s="383" t="s">
        <v>507</v>
      </c>
      <c r="G187" s="383"/>
      <c r="H187" s="383"/>
      <c r="I187" s="383"/>
      <c r="J187" s="383" t="s">
        <v>508</v>
      </c>
      <c r="K187" s="383"/>
      <c r="L187" s="383"/>
      <c r="M187" s="383"/>
      <c r="N187" s="383"/>
      <c r="O187" s="383"/>
      <c r="P187" s="383"/>
      <c r="Q187" s="384"/>
    </row>
    <row r="188" spans="2:17" ht="80.099999999999994" customHeight="1" thickBot="1">
      <c r="B188" s="373"/>
      <c r="C188" s="376"/>
      <c r="D188" s="379"/>
      <c r="E188" s="119" t="s">
        <v>219</v>
      </c>
      <c r="F188" s="369" t="s">
        <v>509</v>
      </c>
      <c r="G188" s="369"/>
      <c r="H188" s="369"/>
      <c r="I188" s="369"/>
      <c r="J188" s="369" t="s">
        <v>510</v>
      </c>
      <c r="K188" s="369"/>
      <c r="L188" s="369"/>
      <c r="M188" s="369"/>
      <c r="N188" s="369"/>
      <c r="O188" s="369"/>
      <c r="P188" s="369"/>
      <c r="Q188" s="370"/>
    </row>
    <row r="189" spans="2:17" ht="80.099999999999994" customHeight="1">
      <c r="B189" s="371" t="s">
        <v>511</v>
      </c>
      <c r="C189" s="374">
        <v>14</v>
      </c>
      <c r="D189" s="377" t="s">
        <v>512</v>
      </c>
      <c r="E189" s="117" t="s">
        <v>210</v>
      </c>
      <c r="F189" s="380" t="s">
        <v>513</v>
      </c>
      <c r="G189" s="381"/>
      <c r="H189" s="381"/>
      <c r="I189" s="381"/>
      <c r="J189" s="380" t="s">
        <v>514</v>
      </c>
      <c r="K189" s="381"/>
      <c r="L189" s="381"/>
      <c r="M189" s="381"/>
      <c r="N189" s="381"/>
      <c r="O189" s="381"/>
      <c r="P189" s="381"/>
      <c r="Q189" s="382"/>
    </row>
    <row r="190" spans="2:17" ht="80.099999999999994" customHeight="1">
      <c r="B190" s="372"/>
      <c r="C190" s="375"/>
      <c r="D190" s="378"/>
      <c r="E190" s="118" t="s">
        <v>213</v>
      </c>
      <c r="F190" s="383" t="s">
        <v>515</v>
      </c>
      <c r="G190" s="383"/>
      <c r="H190" s="383"/>
      <c r="I190" s="383"/>
      <c r="J190" s="380" t="s">
        <v>516</v>
      </c>
      <c r="K190" s="383"/>
      <c r="L190" s="383"/>
      <c r="M190" s="383"/>
      <c r="N190" s="383"/>
      <c r="O190" s="383"/>
      <c r="P190" s="383"/>
      <c r="Q190" s="384"/>
    </row>
    <row r="191" spans="2:17" ht="80.099999999999994" customHeight="1">
      <c r="B191" s="372"/>
      <c r="C191" s="375"/>
      <c r="D191" s="378"/>
      <c r="E191" s="118" t="s">
        <v>216</v>
      </c>
      <c r="F191" s="383" t="s">
        <v>517</v>
      </c>
      <c r="G191" s="383"/>
      <c r="H191" s="383"/>
      <c r="I191" s="383"/>
      <c r="J191" s="383" t="s">
        <v>518</v>
      </c>
      <c r="K191" s="383"/>
      <c r="L191" s="383"/>
      <c r="M191" s="383"/>
      <c r="N191" s="383"/>
      <c r="O191" s="383"/>
      <c r="P191" s="383"/>
      <c r="Q191" s="384"/>
    </row>
    <row r="192" spans="2:17" ht="80.099999999999994" customHeight="1" thickBot="1">
      <c r="B192" s="373"/>
      <c r="C192" s="376"/>
      <c r="D192" s="379"/>
      <c r="E192" s="119" t="s">
        <v>219</v>
      </c>
      <c r="F192" s="369" t="s">
        <v>519</v>
      </c>
      <c r="G192" s="369"/>
      <c r="H192" s="369"/>
      <c r="I192" s="369"/>
      <c r="J192" s="369" t="s">
        <v>520</v>
      </c>
      <c r="K192" s="369"/>
      <c r="L192" s="369"/>
      <c r="M192" s="369"/>
      <c r="N192" s="369"/>
      <c r="O192" s="369"/>
      <c r="P192" s="369"/>
      <c r="Q192" s="370"/>
    </row>
  </sheetData>
  <mergeCells count="358">
    <mergeCell ref="B2:Q2"/>
    <mergeCell ref="B3:Q3"/>
    <mergeCell ref="L4:M4"/>
    <mergeCell ref="O4:P4"/>
    <mergeCell ref="F63:I63"/>
    <mergeCell ref="J63:Q63"/>
    <mergeCell ref="J68:Q68"/>
    <mergeCell ref="B69:B72"/>
    <mergeCell ref="C69:C72"/>
    <mergeCell ref="D69:D72"/>
    <mergeCell ref="F69:I69"/>
    <mergeCell ref="J69:Q69"/>
    <mergeCell ref="F70:I70"/>
    <mergeCell ref="J70:Q70"/>
    <mergeCell ref="F71:I71"/>
    <mergeCell ref="J71:Q71"/>
    <mergeCell ref="B65:B68"/>
    <mergeCell ref="C65:C68"/>
    <mergeCell ref="D65:D68"/>
    <mergeCell ref="F65:I65"/>
    <mergeCell ref="J65:Q65"/>
    <mergeCell ref="F66:I66"/>
    <mergeCell ref="J66:Q66"/>
    <mergeCell ref="F67:I67"/>
    <mergeCell ref="J67:Q67"/>
    <mergeCell ref="F68:I68"/>
    <mergeCell ref="F72:I72"/>
    <mergeCell ref="J72:Q72"/>
    <mergeCell ref="B73:B76"/>
    <mergeCell ref="C73:C76"/>
    <mergeCell ref="D73:D76"/>
    <mergeCell ref="F73:I73"/>
    <mergeCell ref="J73:Q73"/>
    <mergeCell ref="F74:I74"/>
    <mergeCell ref="J74:Q74"/>
    <mergeCell ref="F75:I75"/>
    <mergeCell ref="J75:Q75"/>
    <mergeCell ref="F76:I76"/>
    <mergeCell ref="J76:Q76"/>
    <mergeCell ref="B77:B80"/>
    <mergeCell ref="C77:C80"/>
    <mergeCell ref="D77:D80"/>
    <mergeCell ref="F77:I77"/>
    <mergeCell ref="J77:Q77"/>
    <mergeCell ref="F78:I78"/>
    <mergeCell ref="J78:Q78"/>
    <mergeCell ref="B85:B88"/>
    <mergeCell ref="C85:C88"/>
    <mergeCell ref="D85:D88"/>
    <mergeCell ref="F85:I85"/>
    <mergeCell ref="J85:Q85"/>
    <mergeCell ref="F79:I79"/>
    <mergeCell ref="J79:Q79"/>
    <mergeCell ref="F80:I80"/>
    <mergeCell ref="J80:Q80"/>
    <mergeCell ref="B81:B84"/>
    <mergeCell ref="C81:C84"/>
    <mergeCell ref="D81:D84"/>
    <mergeCell ref="F81:I81"/>
    <mergeCell ref="J81:Q81"/>
    <mergeCell ref="F82:I82"/>
    <mergeCell ref="F86:I86"/>
    <mergeCell ref="J86:Q86"/>
    <mergeCell ref="F87:I87"/>
    <mergeCell ref="J87:Q87"/>
    <mergeCell ref="F88:I88"/>
    <mergeCell ref="J88:Q88"/>
    <mergeCell ref="J82:Q82"/>
    <mergeCell ref="F83:I83"/>
    <mergeCell ref="J83:Q83"/>
    <mergeCell ref="F84:I84"/>
    <mergeCell ref="J84:Q84"/>
    <mergeCell ref="J92:Q92"/>
    <mergeCell ref="B93:B96"/>
    <mergeCell ref="C93:C96"/>
    <mergeCell ref="D93:D96"/>
    <mergeCell ref="F93:I93"/>
    <mergeCell ref="J93:Q93"/>
    <mergeCell ref="F94:I94"/>
    <mergeCell ref="J94:Q94"/>
    <mergeCell ref="F95:I95"/>
    <mergeCell ref="J95:Q95"/>
    <mergeCell ref="B89:B92"/>
    <mergeCell ref="C89:C92"/>
    <mergeCell ref="D89:D92"/>
    <mergeCell ref="F89:I89"/>
    <mergeCell ref="J89:Q89"/>
    <mergeCell ref="F90:I90"/>
    <mergeCell ref="J90:Q90"/>
    <mergeCell ref="F91:I91"/>
    <mergeCell ref="J91:Q91"/>
    <mergeCell ref="F92:I92"/>
    <mergeCell ref="F96:I96"/>
    <mergeCell ref="J96:Q96"/>
    <mergeCell ref="B97:B100"/>
    <mergeCell ref="C97:C100"/>
    <mergeCell ref="D97:D100"/>
    <mergeCell ref="F97:I97"/>
    <mergeCell ref="J97:Q97"/>
    <mergeCell ref="F98:I98"/>
    <mergeCell ref="J98:Q98"/>
    <mergeCell ref="F99:I99"/>
    <mergeCell ref="J99:Q99"/>
    <mergeCell ref="F100:I100"/>
    <mergeCell ref="J100:Q100"/>
    <mergeCell ref="B101:B104"/>
    <mergeCell ref="C101:C104"/>
    <mergeCell ref="D101:D104"/>
    <mergeCell ref="F101:I101"/>
    <mergeCell ref="J101:Q101"/>
    <mergeCell ref="F102:I102"/>
    <mergeCell ref="J102:Q102"/>
    <mergeCell ref="B109:B112"/>
    <mergeCell ref="C109:C112"/>
    <mergeCell ref="D109:D112"/>
    <mergeCell ref="F109:I109"/>
    <mergeCell ref="J109:Q109"/>
    <mergeCell ref="F103:I103"/>
    <mergeCell ref="J103:Q103"/>
    <mergeCell ref="F104:I104"/>
    <mergeCell ref="J104:Q104"/>
    <mergeCell ref="B105:B108"/>
    <mergeCell ref="C105:C108"/>
    <mergeCell ref="D105:D108"/>
    <mergeCell ref="F105:I105"/>
    <mergeCell ref="J105:Q105"/>
    <mergeCell ref="F106:I106"/>
    <mergeCell ref="F110:I110"/>
    <mergeCell ref="J110:Q110"/>
    <mergeCell ref="F111:I111"/>
    <mergeCell ref="J111:Q111"/>
    <mergeCell ref="F112:I112"/>
    <mergeCell ref="J112:Q112"/>
    <mergeCell ref="J106:Q106"/>
    <mergeCell ref="F107:I107"/>
    <mergeCell ref="J107:Q107"/>
    <mergeCell ref="F108:I108"/>
    <mergeCell ref="J108:Q108"/>
    <mergeCell ref="J116:Q116"/>
    <mergeCell ref="B117:B120"/>
    <mergeCell ref="C117:C120"/>
    <mergeCell ref="D117:D120"/>
    <mergeCell ref="F117:I117"/>
    <mergeCell ref="J117:Q117"/>
    <mergeCell ref="F118:I118"/>
    <mergeCell ref="J118:Q118"/>
    <mergeCell ref="F119:I119"/>
    <mergeCell ref="J119:Q119"/>
    <mergeCell ref="B113:B116"/>
    <mergeCell ref="C113:C116"/>
    <mergeCell ref="D113:D116"/>
    <mergeCell ref="F113:I113"/>
    <mergeCell ref="J113:Q113"/>
    <mergeCell ref="F114:I114"/>
    <mergeCell ref="J114:Q114"/>
    <mergeCell ref="F115:I115"/>
    <mergeCell ref="J115:Q115"/>
    <mergeCell ref="F116:I116"/>
    <mergeCell ref="F120:I120"/>
    <mergeCell ref="J120:Q120"/>
    <mergeCell ref="B121:B124"/>
    <mergeCell ref="C121:C124"/>
    <mergeCell ref="D121:D124"/>
    <mergeCell ref="F121:I121"/>
    <mergeCell ref="J121:Q121"/>
    <mergeCell ref="F122:I122"/>
    <mergeCell ref="J122:Q122"/>
    <mergeCell ref="F123:I123"/>
    <mergeCell ref="J123:Q123"/>
    <mergeCell ref="F124:I124"/>
    <mergeCell ref="J124:Q124"/>
    <mergeCell ref="B125:B128"/>
    <mergeCell ref="C125:C128"/>
    <mergeCell ref="D125:D128"/>
    <mergeCell ref="F125:I125"/>
    <mergeCell ref="J125:Q125"/>
    <mergeCell ref="F126:I126"/>
    <mergeCell ref="J126:Q126"/>
    <mergeCell ref="B133:B136"/>
    <mergeCell ref="C133:C136"/>
    <mergeCell ref="D133:D136"/>
    <mergeCell ref="F133:I133"/>
    <mergeCell ref="J133:Q133"/>
    <mergeCell ref="F127:I127"/>
    <mergeCell ref="J127:Q127"/>
    <mergeCell ref="F128:I128"/>
    <mergeCell ref="J128:Q128"/>
    <mergeCell ref="B129:B132"/>
    <mergeCell ref="C129:C132"/>
    <mergeCell ref="D129:D132"/>
    <mergeCell ref="F129:I129"/>
    <mergeCell ref="J129:Q129"/>
    <mergeCell ref="F130:I130"/>
    <mergeCell ref="F134:I134"/>
    <mergeCell ref="J134:Q134"/>
    <mergeCell ref="F135:I135"/>
    <mergeCell ref="J135:Q135"/>
    <mergeCell ref="F136:I136"/>
    <mergeCell ref="J136:Q136"/>
    <mergeCell ref="J130:Q130"/>
    <mergeCell ref="F131:I131"/>
    <mergeCell ref="J131:Q131"/>
    <mergeCell ref="F132:I132"/>
    <mergeCell ref="J132:Q132"/>
    <mergeCell ref="J140:Q140"/>
    <mergeCell ref="B141:B144"/>
    <mergeCell ref="C141:C144"/>
    <mergeCell ref="D141:D144"/>
    <mergeCell ref="F141:I141"/>
    <mergeCell ref="J141:Q141"/>
    <mergeCell ref="F142:I142"/>
    <mergeCell ref="J142:Q142"/>
    <mergeCell ref="F143:I143"/>
    <mergeCell ref="J143:Q143"/>
    <mergeCell ref="B137:B140"/>
    <mergeCell ref="C137:C140"/>
    <mergeCell ref="D137:D140"/>
    <mergeCell ref="F137:I137"/>
    <mergeCell ref="J137:Q137"/>
    <mergeCell ref="F138:I138"/>
    <mergeCell ref="J138:Q138"/>
    <mergeCell ref="F139:I139"/>
    <mergeCell ref="J139:Q139"/>
    <mergeCell ref="F140:I140"/>
    <mergeCell ref="F144:I144"/>
    <mergeCell ref="J144:Q144"/>
    <mergeCell ref="B145:B148"/>
    <mergeCell ref="C145:C148"/>
    <mergeCell ref="D145:D148"/>
    <mergeCell ref="F145:I145"/>
    <mergeCell ref="J145:Q145"/>
    <mergeCell ref="F146:I146"/>
    <mergeCell ref="J146:Q146"/>
    <mergeCell ref="F147:I147"/>
    <mergeCell ref="J147:Q147"/>
    <mergeCell ref="F148:I148"/>
    <mergeCell ref="J148:Q148"/>
    <mergeCell ref="B149:B152"/>
    <mergeCell ref="C149:C152"/>
    <mergeCell ref="D149:D152"/>
    <mergeCell ref="F149:I149"/>
    <mergeCell ref="J149:Q149"/>
    <mergeCell ref="F150:I150"/>
    <mergeCell ref="J150:Q150"/>
    <mergeCell ref="B157:B160"/>
    <mergeCell ref="C157:C160"/>
    <mergeCell ref="D157:D160"/>
    <mergeCell ref="F157:I157"/>
    <mergeCell ref="J157:Q157"/>
    <mergeCell ref="F151:I151"/>
    <mergeCell ref="J151:Q151"/>
    <mergeCell ref="F152:I152"/>
    <mergeCell ref="J152:Q152"/>
    <mergeCell ref="B153:B156"/>
    <mergeCell ref="C153:C156"/>
    <mergeCell ref="D153:D156"/>
    <mergeCell ref="F153:I153"/>
    <mergeCell ref="J153:Q153"/>
    <mergeCell ref="F154:I154"/>
    <mergeCell ref="F158:I158"/>
    <mergeCell ref="J158:Q158"/>
    <mergeCell ref="F159:I159"/>
    <mergeCell ref="J159:Q159"/>
    <mergeCell ref="F160:I160"/>
    <mergeCell ref="J160:Q160"/>
    <mergeCell ref="J154:Q154"/>
    <mergeCell ref="F155:I155"/>
    <mergeCell ref="J155:Q155"/>
    <mergeCell ref="F156:I156"/>
    <mergeCell ref="J156:Q156"/>
    <mergeCell ref="J164:Q164"/>
    <mergeCell ref="B165:B168"/>
    <mergeCell ref="C165:C168"/>
    <mergeCell ref="D165:D168"/>
    <mergeCell ref="F165:I165"/>
    <mergeCell ref="J165:Q165"/>
    <mergeCell ref="F166:I166"/>
    <mergeCell ref="J166:Q166"/>
    <mergeCell ref="F167:I167"/>
    <mergeCell ref="J167:Q167"/>
    <mergeCell ref="B161:B164"/>
    <mergeCell ref="C161:C164"/>
    <mergeCell ref="D161:D164"/>
    <mergeCell ref="F161:I161"/>
    <mergeCell ref="J161:Q161"/>
    <mergeCell ref="F162:I162"/>
    <mergeCell ref="J162:Q162"/>
    <mergeCell ref="F163:I163"/>
    <mergeCell ref="J163:Q163"/>
    <mergeCell ref="F164:I164"/>
    <mergeCell ref="F168:I168"/>
    <mergeCell ref="J168:Q168"/>
    <mergeCell ref="B169:B172"/>
    <mergeCell ref="C169:C172"/>
    <mergeCell ref="D169:D172"/>
    <mergeCell ref="F169:I169"/>
    <mergeCell ref="J169:Q169"/>
    <mergeCell ref="F170:I170"/>
    <mergeCell ref="J170:Q170"/>
    <mergeCell ref="F171:I171"/>
    <mergeCell ref="J171:Q171"/>
    <mergeCell ref="F172:I172"/>
    <mergeCell ref="J172:Q172"/>
    <mergeCell ref="B173:B176"/>
    <mergeCell ref="C173:C176"/>
    <mergeCell ref="D173:D176"/>
    <mergeCell ref="F173:I173"/>
    <mergeCell ref="J173:Q173"/>
    <mergeCell ref="F174:I174"/>
    <mergeCell ref="J174:Q174"/>
    <mergeCell ref="B181:B184"/>
    <mergeCell ref="C181:C184"/>
    <mergeCell ref="D181:D184"/>
    <mergeCell ref="F181:I181"/>
    <mergeCell ref="J181:Q181"/>
    <mergeCell ref="F175:I175"/>
    <mergeCell ref="J175:Q175"/>
    <mergeCell ref="F176:I176"/>
    <mergeCell ref="J176:Q176"/>
    <mergeCell ref="B177:B180"/>
    <mergeCell ref="C177:C180"/>
    <mergeCell ref="D177:D180"/>
    <mergeCell ref="F177:I177"/>
    <mergeCell ref="J177:Q177"/>
    <mergeCell ref="F178:I178"/>
    <mergeCell ref="F182:I182"/>
    <mergeCell ref="J182:Q182"/>
    <mergeCell ref="F183:I183"/>
    <mergeCell ref="J183:Q183"/>
    <mergeCell ref="F184:I184"/>
    <mergeCell ref="J184:Q184"/>
    <mergeCell ref="J178:Q178"/>
    <mergeCell ref="F179:I179"/>
    <mergeCell ref="J179:Q179"/>
    <mergeCell ref="F180:I180"/>
    <mergeCell ref="J180:Q180"/>
    <mergeCell ref="F192:I192"/>
    <mergeCell ref="J192:Q192"/>
    <mergeCell ref="J188:Q188"/>
    <mergeCell ref="B189:B192"/>
    <mergeCell ref="C189:C192"/>
    <mergeCell ref="D189:D192"/>
    <mergeCell ref="F189:I189"/>
    <mergeCell ref="J189:Q189"/>
    <mergeCell ref="F190:I190"/>
    <mergeCell ref="J190:Q190"/>
    <mergeCell ref="F191:I191"/>
    <mergeCell ref="J191:Q191"/>
    <mergeCell ref="B185:B188"/>
    <mergeCell ref="C185:C188"/>
    <mergeCell ref="D185:D188"/>
    <mergeCell ref="F185:I185"/>
    <mergeCell ref="J185:Q185"/>
    <mergeCell ref="F186:I186"/>
    <mergeCell ref="J186:Q186"/>
    <mergeCell ref="F187:I187"/>
    <mergeCell ref="J187:Q187"/>
    <mergeCell ref="F188:I188"/>
  </mergeCells>
  <pageMargins left="0.26" right="0.14000000000000001" top="0.75" bottom="0.75" header="0.3" footer="0.3"/>
  <pageSetup scale="67" fitToHeight="0" pageOrder="overThenDown" orientation="landscape" r:id="rId1"/>
  <headerFooter>
    <oddHeader>&amp;L&amp;"Lucida Grande,Regular"&amp;K000000VA-170822-SAIC&amp;R&amp;"Lucida Grande,Regular"&amp;K000000Exhibit 4.1 (Pricing and Volumes Matrix)</oddHeader>
    <oddFooter>&amp;L&amp;"Calibri (Body),Regular"&amp;A&amp;R&amp;"Calibri (Body),Regular"Page &amp;P of &amp;N</oddFooter>
  </headerFooter>
  <rowBreaks count="9" manualBreakCount="9">
    <brk id="68" max="16" man="1"/>
    <brk id="72" max="16" man="1"/>
    <brk id="80" max="16" man="1"/>
    <brk id="104" max="16" man="1"/>
    <brk id="108" max="16" man="1"/>
    <brk id="112" max="16" man="1"/>
    <brk id="124" max="16" man="1"/>
    <brk id="132" max="16" man="1"/>
    <brk id="152" max="16"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B1:H80"/>
  <sheetViews>
    <sheetView showGridLines="0" zoomScale="130" zoomScaleNormal="130" workbookViewId="0">
      <selection activeCell="B2" sqref="B2:F2"/>
    </sheetView>
  </sheetViews>
  <sheetFormatPr defaultColWidth="9" defaultRowHeight="12.75"/>
  <cols>
    <col min="1" max="1" width="1" customWidth="1"/>
    <col min="2" max="2" width="41.5" customWidth="1"/>
    <col min="3" max="3" width="8.83203125" style="120" customWidth="1"/>
    <col min="4" max="4" width="21.5" style="120" customWidth="1"/>
    <col min="5" max="5" width="16.5" customWidth="1"/>
    <col min="6" max="6" width="17.5" customWidth="1"/>
    <col min="7" max="7" width="11.5" bestFit="1" customWidth="1"/>
    <col min="8" max="8" width="21.33203125" customWidth="1"/>
    <col min="9" max="9" width="12.5" customWidth="1"/>
    <col min="11" max="11" width="59.5" customWidth="1"/>
  </cols>
  <sheetData>
    <row r="1" spans="2:8">
      <c r="B1" t="str">
        <f>'Title Page'!C3</f>
        <v xml:space="preserve">VA-170822-SAIC Exhibit 4.1 Pricing and Volumes Matrix Modification 28 Pricing and Volumes Matrix </v>
      </c>
    </row>
    <row r="2" spans="2:8" ht="18">
      <c r="B2" s="351" t="s">
        <v>334</v>
      </c>
      <c r="C2" s="351"/>
      <c r="D2" s="351"/>
      <c r="E2" s="351"/>
      <c r="F2" s="351"/>
    </row>
    <row r="4" spans="2:8" ht="27" customHeight="1">
      <c r="B4" s="392" t="s">
        <v>335</v>
      </c>
      <c r="C4" s="392"/>
      <c r="D4" s="392"/>
      <c r="E4" s="392"/>
      <c r="F4" s="392"/>
    </row>
    <row r="5" spans="2:8">
      <c r="B5" s="163"/>
      <c r="C5" s="158"/>
      <c r="D5" s="158"/>
      <c r="E5" s="158"/>
    </row>
    <row r="6" spans="2:8" ht="25.5">
      <c r="B6" s="90" t="s">
        <v>150</v>
      </c>
      <c r="C6" s="90" t="s">
        <v>336</v>
      </c>
      <c r="D6" s="90" t="s">
        <v>337</v>
      </c>
      <c r="E6" s="90" t="s">
        <v>338</v>
      </c>
      <c r="F6" s="90" t="s">
        <v>339</v>
      </c>
    </row>
    <row r="7" spans="2:8">
      <c r="B7" s="393" t="s">
        <v>340</v>
      </c>
      <c r="C7" s="394"/>
      <c r="D7" s="394"/>
      <c r="E7" s="394"/>
      <c r="F7" s="395"/>
    </row>
    <row r="8" spans="2:8">
      <c r="B8" s="152" t="s">
        <v>341</v>
      </c>
      <c r="C8" s="121">
        <v>1</v>
      </c>
      <c r="D8" s="121" t="s">
        <v>342</v>
      </c>
      <c r="E8" s="155">
        <v>196000</v>
      </c>
      <c r="F8" s="155">
        <v>9895.8333333333339</v>
      </c>
    </row>
    <row r="9" spans="2:8" ht="25.5">
      <c r="B9" s="152" t="s">
        <v>343</v>
      </c>
      <c r="C9" s="121">
        <v>1</v>
      </c>
      <c r="D9" s="121" t="s">
        <v>342</v>
      </c>
      <c r="E9" s="155">
        <v>337500</v>
      </c>
      <c r="F9" s="155">
        <v>10833.33</v>
      </c>
      <c r="G9" s="125"/>
    </row>
    <row r="10" spans="2:8">
      <c r="B10" s="184"/>
      <c r="C10" s="185"/>
      <c r="D10" s="185"/>
      <c r="E10" s="186"/>
      <c r="F10" s="187"/>
      <c r="G10" s="125"/>
    </row>
    <row r="11" spans="2:8" ht="12.75" customHeight="1">
      <c r="B11" s="396" t="s">
        <v>344</v>
      </c>
      <c r="C11" s="399"/>
      <c r="D11" s="399"/>
      <c r="E11" s="399"/>
      <c r="F11" s="400"/>
    </row>
    <row r="12" spans="2:8">
      <c r="B12" s="396" t="s">
        <v>345</v>
      </c>
      <c r="C12" s="397"/>
      <c r="D12" s="397"/>
      <c r="E12" s="397"/>
      <c r="F12" s="398"/>
      <c r="G12" s="125"/>
    </row>
    <row r="13" spans="2:8" ht="25.5">
      <c r="B13" s="153" t="s">
        <v>346</v>
      </c>
      <c r="C13" s="124">
        <v>1</v>
      </c>
      <c r="D13" s="124" t="s">
        <v>347</v>
      </c>
      <c r="E13" s="183">
        <v>605000</v>
      </c>
      <c r="F13" s="183" t="s">
        <v>348</v>
      </c>
      <c r="G13" s="125"/>
    </row>
    <row r="14" spans="2:8">
      <c r="B14" s="153" t="s">
        <v>349</v>
      </c>
      <c r="C14" s="124">
        <v>1</v>
      </c>
      <c r="D14" s="124" t="s">
        <v>118</v>
      </c>
      <c r="E14" s="183">
        <v>130000</v>
      </c>
      <c r="F14" s="183">
        <v>50000</v>
      </c>
      <c r="G14" s="125"/>
    </row>
    <row r="15" spans="2:8" ht="30.2" customHeight="1">
      <c r="B15" s="153" t="s">
        <v>350</v>
      </c>
      <c r="C15" s="188">
        <v>1</v>
      </c>
      <c r="D15" s="188" t="s">
        <v>347</v>
      </c>
      <c r="E15" s="183">
        <v>395000</v>
      </c>
      <c r="F15" s="183" t="s">
        <v>348</v>
      </c>
      <c r="G15" s="125"/>
    </row>
    <row r="16" spans="2:8" ht="30.2" customHeight="1">
      <c r="B16" s="153" t="s">
        <v>351</v>
      </c>
      <c r="C16" s="188">
        <v>1</v>
      </c>
      <c r="D16" s="188" t="s">
        <v>118</v>
      </c>
      <c r="E16" s="183">
        <v>45000</v>
      </c>
      <c r="F16" s="183">
        <v>11600</v>
      </c>
      <c r="G16" s="125"/>
      <c r="H16" s="189"/>
    </row>
    <row r="17" spans="2:7" ht="15.75" customHeight="1">
      <c r="B17" s="396" t="s">
        <v>352</v>
      </c>
      <c r="C17" s="399"/>
      <c r="D17" s="399"/>
      <c r="E17" s="399"/>
      <c r="F17" s="400"/>
      <c r="G17" s="125"/>
    </row>
    <row r="18" spans="2:7" ht="25.5">
      <c r="B18" s="153" t="s">
        <v>353</v>
      </c>
      <c r="C18" s="124">
        <v>1</v>
      </c>
      <c r="D18" s="124" t="s">
        <v>354</v>
      </c>
      <c r="E18" s="156">
        <v>0</v>
      </c>
      <c r="F18" s="156">
        <v>72</v>
      </c>
      <c r="G18" s="125"/>
    </row>
    <row r="19" spans="2:7" ht="25.5">
      <c r="B19" s="153" t="s">
        <v>355</v>
      </c>
      <c r="C19" s="124">
        <v>1</v>
      </c>
      <c r="D19" s="124" t="s">
        <v>356</v>
      </c>
      <c r="E19" s="156">
        <v>0</v>
      </c>
      <c r="F19" s="156">
        <v>108</v>
      </c>
      <c r="G19" s="125"/>
    </row>
    <row r="20" spans="2:7" ht="25.5">
      <c r="B20" s="153" t="s">
        <v>357</v>
      </c>
      <c r="C20" s="124">
        <v>1</v>
      </c>
      <c r="D20" s="124" t="s">
        <v>358</v>
      </c>
      <c r="E20" s="156">
        <v>0</v>
      </c>
      <c r="F20" s="156">
        <v>0.1</v>
      </c>
      <c r="G20" s="125"/>
    </row>
    <row r="21" spans="2:7" ht="25.5">
      <c r="B21" s="153" t="s">
        <v>359</v>
      </c>
      <c r="C21" s="124">
        <v>1</v>
      </c>
      <c r="D21" s="124" t="s">
        <v>360</v>
      </c>
      <c r="E21" s="156">
        <v>0</v>
      </c>
      <c r="F21" s="156">
        <v>19.25</v>
      </c>
      <c r="G21" s="125"/>
    </row>
    <row r="22" spans="2:7" ht="25.5">
      <c r="B22" s="153" t="s">
        <v>361</v>
      </c>
      <c r="C22" s="124">
        <v>1</v>
      </c>
      <c r="D22" s="124" t="s">
        <v>360</v>
      </c>
      <c r="E22" s="156">
        <v>0</v>
      </c>
      <c r="F22" s="156">
        <v>14.75</v>
      </c>
      <c r="G22" s="125"/>
    </row>
    <row r="23" spans="2:7" ht="12.75" customHeight="1">
      <c r="B23" s="396" t="s">
        <v>362</v>
      </c>
      <c r="C23" s="399"/>
      <c r="D23" s="399"/>
      <c r="E23" s="399"/>
      <c r="F23" s="400"/>
      <c r="G23" s="125"/>
    </row>
    <row r="24" spans="2:7" ht="25.5">
      <c r="B24" s="164" t="s">
        <v>363</v>
      </c>
      <c r="C24" s="122">
        <v>1</v>
      </c>
      <c r="D24" s="123" t="s">
        <v>364</v>
      </c>
      <c r="E24" s="157">
        <v>0</v>
      </c>
      <c r="F24" s="157">
        <v>0.14849374999999998</v>
      </c>
    </row>
    <row r="25" spans="2:7" ht="38.25">
      <c r="B25" s="164" t="s">
        <v>365</v>
      </c>
      <c r="C25" s="122">
        <v>1</v>
      </c>
      <c r="D25" s="123" t="s">
        <v>364</v>
      </c>
      <c r="E25" s="157">
        <v>0</v>
      </c>
      <c r="F25" s="157">
        <v>7.834374999999999E-2</v>
      </c>
    </row>
    <row r="26" spans="2:7" ht="25.5">
      <c r="B26" s="164" t="s">
        <v>366</v>
      </c>
      <c r="C26" s="122">
        <v>1</v>
      </c>
      <c r="D26" s="123" t="s">
        <v>364</v>
      </c>
      <c r="E26" s="157">
        <v>0</v>
      </c>
      <c r="F26" s="157">
        <v>0.15199166666666664</v>
      </c>
    </row>
    <row r="27" spans="2:7" ht="25.5">
      <c r="B27" s="164" t="s">
        <v>367</v>
      </c>
      <c r="C27" s="122">
        <v>1</v>
      </c>
      <c r="D27" s="123" t="s">
        <v>364</v>
      </c>
      <c r="E27" s="157">
        <v>0</v>
      </c>
      <c r="F27" s="157">
        <v>0.22565555555555553</v>
      </c>
    </row>
    <row r="28" spans="2:7" ht="38.25">
      <c r="B28" s="164" t="s">
        <v>368</v>
      </c>
      <c r="C28" s="122">
        <v>1</v>
      </c>
      <c r="D28" s="123" t="s">
        <v>364</v>
      </c>
      <c r="E28" s="157">
        <v>0</v>
      </c>
      <c r="F28" s="157">
        <v>0.15550555555555554</v>
      </c>
    </row>
    <row r="29" spans="2:7" ht="25.5">
      <c r="B29" s="164" t="s">
        <v>369</v>
      </c>
      <c r="C29" s="122">
        <v>1</v>
      </c>
      <c r="D29" s="123" t="s">
        <v>364</v>
      </c>
      <c r="E29" s="157">
        <v>0</v>
      </c>
      <c r="F29" s="157">
        <v>0.30281736111111107</v>
      </c>
    </row>
    <row r="30" spans="2:7" ht="25.5">
      <c r="B30" s="164" t="s">
        <v>370</v>
      </c>
      <c r="C30" s="122">
        <v>1</v>
      </c>
      <c r="D30" s="123" t="s">
        <v>364</v>
      </c>
      <c r="E30" s="157">
        <v>0</v>
      </c>
      <c r="F30" s="157">
        <v>0.38116111111111106</v>
      </c>
    </row>
    <row r="31" spans="2:7" ht="38.25">
      <c r="B31" s="164" t="s">
        <v>371</v>
      </c>
      <c r="C31" s="122">
        <v>1</v>
      </c>
      <c r="D31" s="123" t="s">
        <v>364</v>
      </c>
      <c r="E31" s="157">
        <v>0</v>
      </c>
      <c r="F31" s="157">
        <v>0.31101111111111107</v>
      </c>
    </row>
    <row r="32" spans="2:7" ht="25.5">
      <c r="B32" s="164" t="s">
        <v>372</v>
      </c>
      <c r="C32" s="122">
        <v>1</v>
      </c>
      <c r="D32" s="123" t="s">
        <v>364</v>
      </c>
      <c r="E32" s="157">
        <v>0</v>
      </c>
      <c r="F32" s="157">
        <v>0.60563472222222214</v>
      </c>
    </row>
    <row r="33" spans="2:6" ht="25.5">
      <c r="B33" s="164" t="s">
        <v>373</v>
      </c>
      <c r="C33" s="122">
        <v>1</v>
      </c>
      <c r="D33" s="123" t="s">
        <v>364</v>
      </c>
      <c r="E33" s="157">
        <v>0</v>
      </c>
      <c r="F33" s="157">
        <v>0.77399791666666662</v>
      </c>
    </row>
    <row r="34" spans="2:6" ht="38.25">
      <c r="B34" s="164" t="s">
        <v>374</v>
      </c>
      <c r="C34" s="122">
        <v>1</v>
      </c>
      <c r="D34" s="123" t="s">
        <v>364</v>
      </c>
      <c r="E34" s="157">
        <v>0</v>
      </c>
      <c r="F34" s="157">
        <v>0.62200624999999998</v>
      </c>
    </row>
    <row r="35" spans="2:6" ht="25.5">
      <c r="B35" s="164" t="s">
        <v>375</v>
      </c>
      <c r="C35" s="122">
        <v>1</v>
      </c>
      <c r="D35" s="123" t="s">
        <v>364</v>
      </c>
      <c r="E35" s="157">
        <v>0</v>
      </c>
      <c r="F35" s="157">
        <v>1.2112694444444443</v>
      </c>
    </row>
    <row r="36" spans="2:6" ht="25.5">
      <c r="B36" s="164" t="s">
        <v>376</v>
      </c>
      <c r="C36" s="122">
        <v>1</v>
      </c>
      <c r="D36" s="123" t="s">
        <v>377</v>
      </c>
      <c r="E36" s="157">
        <v>0</v>
      </c>
      <c r="F36" s="157">
        <v>138</v>
      </c>
    </row>
    <row r="37" spans="2:6" ht="25.5">
      <c r="B37" s="164" t="s">
        <v>378</v>
      </c>
      <c r="C37" s="122">
        <v>1</v>
      </c>
      <c r="D37" s="123" t="s">
        <v>379</v>
      </c>
      <c r="E37" s="157">
        <v>0</v>
      </c>
      <c r="F37" s="157">
        <v>8.0499999999999989</v>
      </c>
    </row>
    <row r="38" spans="2:6" ht="25.5">
      <c r="B38" s="164" t="s">
        <v>380</v>
      </c>
      <c r="C38" s="122">
        <v>1</v>
      </c>
      <c r="D38" s="123" t="s">
        <v>379</v>
      </c>
      <c r="E38" s="157">
        <v>0</v>
      </c>
      <c r="F38" s="157">
        <v>14.374999999999998</v>
      </c>
    </row>
    <row r="39" spans="2:6" ht="25.5">
      <c r="B39" s="164" t="s">
        <v>381</v>
      </c>
      <c r="C39" s="122">
        <v>1</v>
      </c>
      <c r="D39" s="123" t="s">
        <v>379</v>
      </c>
      <c r="E39" s="157">
        <v>0</v>
      </c>
      <c r="F39" s="157">
        <v>4.0249999999999995</v>
      </c>
    </row>
    <row r="40" spans="2:6" ht="38.25">
      <c r="B40" s="164" t="s">
        <v>382</v>
      </c>
      <c r="C40" s="122">
        <v>1</v>
      </c>
      <c r="D40" s="123" t="s">
        <v>379</v>
      </c>
      <c r="E40" s="157">
        <v>0</v>
      </c>
      <c r="F40" s="157">
        <v>31.049999999999997</v>
      </c>
    </row>
    <row r="41" spans="2:6" ht="38.25">
      <c r="B41" s="164" t="s">
        <v>383</v>
      </c>
      <c r="C41" s="122">
        <v>1</v>
      </c>
      <c r="D41" s="123" t="s">
        <v>379</v>
      </c>
      <c r="E41" s="157">
        <v>0</v>
      </c>
      <c r="F41" s="157">
        <v>20.7</v>
      </c>
    </row>
    <row r="42" spans="2:6" ht="25.5">
      <c r="B42" s="164" t="s">
        <v>384</v>
      </c>
      <c r="C42" s="122">
        <v>1</v>
      </c>
      <c r="D42" s="123" t="s">
        <v>379</v>
      </c>
      <c r="E42" s="157">
        <v>0</v>
      </c>
      <c r="F42" s="157">
        <v>10.35</v>
      </c>
    </row>
    <row r="43" spans="2:6" ht="25.5">
      <c r="B43" s="164" t="s">
        <v>385</v>
      </c>
      <c r="C43" s="122">
        <v>1</v>
      </c>
      <c r="D43" s="123" t="s">
        <v>377</v>
      </c>
      <c r="E43" s="157">
        <v>0</v>
      </c>
      <c r="F43" s="157">
        <v>126.49999999999999</v>
      </c>
    </row>
    <row r="44" spans="2:6" ht="25.5">
      <c r="B44" s="164" t="s">
        <v>386</v>
      </c>
      <c r="C44" s="122">
        <v>1</v>
      </c>
      <c r="D44" s="123" t="s">
        <v>377</v>
      </c>
      <c r="E44" s="157">
        <v>0</v>
      </c>
      <c r="F44" s="157">
        <v>172.5</v>
      </c>
    </row>
    <row r="45" spans="2:6" ht="25.5">
      <c r="B45" s="164" t="s">
        <v>387</v>
      </c>
      <c r="C45" s="122">
        <v>1</v>
      </c>
      <c r="D45" s="123" t="s">
        <v>377</v>
      </c>
      <c r="E45" s="157">
        <v>0</v>
      </c>
      <c r="F45" s="157">
        <v>126.49999999999999</v>
      </c>
    </row>
    <row r="46" spans="2:6" ht="25.5">
      <c r="B46" s="164" t="s">
        <v>388</v>
      </c>
      <c r="C46" s="122">
        <v>1</v>
      </c>
      <c r="D46" s="123" t="s">
        <v>377</v>
      </c>
      <c r="E46" s="157">
        <v>0</v>
      </c>
      <c r="F46" s="157">
        <v>126.49999999999999</v>
      </c>
    </row>
    <row r="47" spans="2:6" ht="38.25">
      <c r="B47" s="164" t="s">
        <v>389</v>
      </c>
      <c r="C47" s="122">
        <v>1</v>
      </c>
      <c r="D47" s="123" t="s">
        <v>377</v>
      </c>
      <c r="E47" s="157">
        <v>0</v>
      </c>
      <c r="F47" s="157">
        <v>6.3134999999999986</v>
      </c>
    </row>
    <row r="48" spans="2:6" ht="38.25">
      <c r="B48" s="164" t="s">
        <v>390</v>
      </c>
      <c r="C48" s="122">
        <v>1</v>
      </c>
      <c r="D48" s="123" t="s">
        <v>377</v>
      </c>
      <c r="E48" s="157">
        <v>0</v>
      </c>
      <c r="F48" s="157">
        <v>14.731499999999999</v>
      </c>
    </row>
    <row r="49" spans="2:6" ht="38.25">
      <c r="B49" s="164" t="s">
        <v>391</v>
      </c>
      <c r="C49" s="122">
        <v>1</v>
      </c>
      <c r="D49" s="123" t="s">
        <v>377</v>
      </c>
      <c r="E49" s="157">
        <v>0</v>
      </c>
      <c r="F49" s="157">
        <v>45.948249999999994</v>
      </c>
    </row>
    <row r="50" spans="2:6" ht="38.25">
      <c r="B50" s="164" t="s">
        <v>392</v>
      </c>
      <c r="C50" s="122">
        <v>1</v>
      </c>
      <c r="D50" s="123" t="s">
        <v>377</v>
      </c>
      <c r="E50" s="157">
        <v>0</v>
      </c>
      <c r="F50" s="157">
        <v>6.66425</v>
      </c>
    </row>
    <row r="52" spans="2:6">
      <c r="B52" s="21" t="s">
        <v>393</v>
      </c>
    </row>
    <row r="53" spans="2:6">
      <c r="B53" s="21" t="s">
        <v>394</v>
      </c>
    </row>
    <row r="54" spans="2:6">
      <c r="B54" s="21" t="s">
        <v>395</v>
      </c>
    </row>
    <row r="55" spans="2:6">
      <c r="B55" s="21" t="s">
        <v>396</v>
      </c>
    </row>
    <row r="56" spans="2:6">
      <c r="B56" s="21" t="s">
        <v>397</v>
      </c>
    </row>
    <row r="59" spans="2:6">
      <c r="B59" s="390" t="s">
        <v>398</v>
      </c>
      <c r="C59" s="390"/>
      <c r="D59" s="390"/>
      <c r="E59" s="390"/>
      <c r="F59" s="390"/>
    </row>
    <row r="60" spans="2:6">
      <c r="B60" s="173" t="s">
        <v>399</v>
      </c>
      <c r="C60" s="174" t="s">
        <v>400</v>
      </c>
      <c r="D60" s="174" t="s">
        <v>401</v>
      </c>
      <c r="E60" s="388" t="s">
        <v>402</v>
      </c>
      <c r="F60" s="388"/>
    </row>
    <row r="61" spans="2:6" ht="52.15" customHeight="1">
      <c r="B61" s="175" t="s">
        <v>403</v>
      </c>
      <c r="C61" s="175">
        <v>2</v>
      </c>
      <c r="D61" s="175">
        <v>24</v>
      </c>
      <c r="E61" s="391" t="s">
        <v>404</v>
      </c>
      <c r="F61" s="391"/>
    </row>
    <row r="62" spans="2:6" ht="52.15" customHeight="1">
      <c r="B62" s="175" t="s">
        <v>405</v>
      </c>
      <c r="C62" s="175">
        <v>2</v>
      </c>
      <c r="D62" s="175">
        <v>36</v>
      </c>
      <c r="E62" s="391" t="s">
        <v>404</v>
      </c>
      <c r="F62" s="391"/>
    </row>
    <row r="63" spans="2:6">
      <c r="B63" s="175" t="s">
        <v>406</v>
      </c>
      <c r="C63" s="175">
        <v>4</v>
      </c>
      <c r="D63" s="175">
        <v>54</v>
      </c>
      <c r="E63" s="391" t="s">
        <v>404</v>
      </c>
      <c r="F63" s="391"/>
    </row>
    <row r="64" spans="2:6">
      <c r="B64" s="175" t="s">
        <v>407</v>
      </c>
      <c r="C64" s="175">
        <v>8</v>
      </c>
      <c r="D64" s="175">
        <v>81</v>
      </c>
      <c r="E64" s="391" t="s">
        <v>404</v>
      </c>
      <c r="F64" s="391"/>
    </row>
    <row r="68" spans="2:4">
      <c r="B68" s="386" t="s">
        <v>408</v>
      </c>
      <c r="C68" s="387"/>
      <c r="D68" s="389"/>
    </row>
    <row r="69" spans="2:4" ht="26.1" customHeight="1">
      <c r="B69" s="176" t="s">
        <v>399</v>
      </c>
      <c r="C69" s="388" t="s">
        <v>409</v>
      </c>
      <c r="D69" s="388"/>
    </row>
    <row r="70" spans="2:4" ht="55.9" customHeight="1">
      <c r="B70" s="177" t="s">
        <v>410</v>
      </c>
      <c r="C70" s="391" t="s">
        <v>411</v>
      </c>
      <c r="D70" s="391"/>
    </row>
    <row r="71" spans="2:4" ht="45" customHeight="1">
      <c r="B71" s="177" t="s">
        <v>412</v>
      </c>
      <c r="C71" s="391" t="s">
        <v>413</v>
      </c>
      <c r="D71" s="391"/>
    </row>
    <row r="72" spans="2:4" ht="70.5" customHeight="1">
      <c r="B72" s="177" t="s">
        <v>414</v>
      </c>
      <c r="C72" s="391" t="s">
        <v>415</v>
      </c>
      <c r="D72" s="391"/>
    </row>
    <row r="74" spans="2:4">
      <c r="B74" s="386" t="s">
        <v>416</v>
      </c>
      <c r="C74" s="387"/>
      <c r="D74" s="387"/>
    </row>
    <row r="75" spans="2:4" ht="25.5">
      <c r="B75" s="176" t="s">
        <v>399</v>
      </c>
      <c r="C75" s="178" t="s">
        <v>417</v>
      </c>
      <c r="D75" s="179" t="s">
        <v>418</v>
      </c>
    </row>
    <row r="76" spans="2:4" ht="12.75" customHeight="1">
      <c r="B76" s="175" t="s">
        <v>419</v>
      </c>
      <c r="C76" s="175">
        <v>3.75</v>
      </c>
      <c r="D76" s="173" t="s">
        <v>420</v>
      </c>
    </row>
    <row r="77" spans="2:4" ht="12.75" customHeight="1">
      <c r="B77" s="175" t="s">
        <v>419</v>
      </c>
      <c r="C77" s="175">
        <v>3.75</v>
      </c>
      <c r="D77" s="173" t="s">
        <v>420</v>
      </c>
    </row>
    <row r="78" spans="2:4" ht="12.75" customHeight="1">
      <c r="B78" s="175" t="s">
        <v>419</v>
      </c>
      <c r="C78" s="175">
        <v>3.75</v>
      </c>
      <c r="D78" s="173" t="s">
        <v>420</v>
      </c>
    </row>
    <row r="79" spans="2:4" ht="12.75" customHeight="1">
      <c r="B79" s="175" t="s">
        <v>419</v>
      </c>
      <c r="C79" s="175">
        <v>3.75</v>
      </c>
      <c r="D79" s="173" t="s">
        <v>420</v>
      </c>
    </row>
    <row r="80" spans="2:4" ht="12.75" customHeight="1">
      <c r="B80" s="175" t="s">
        <v>419</v>
      </c>
      <c r="C80" s="175">
        <v>3.75</v>
      </c>
      <c r="D80" s="173" t="s">
        <v>420</v>
      </c>
    </row>
  </sheetData>
  <mergeCells count="19">
    <mergeCell ref="B2:F2"/>
    <mergeCell ref="B4:F4"/>
    <mergeCell ref="E60:F60"/>
    <mergeCell ref="E61:F61"/>
    <mergeCell ref="E62:F62"/>
    <mergeCell ref="B7:F7"/>
    <mergeCell ref="B12:F12"/>
    <mergeCell ref="B23:F23"/>
    <mergeCell ref="B17:F17"/>
    <mergeCell ref="B11:F11"/>
    <mergeCell ref="B74:D74"/>
    <mergeCell ref="C69:D69"/>
    <mergeCell ref="B68:D68"/>
    <mergeCell ref="B59:F59"/>
    <mergeCell ref="E63:F63"/>
    <mergeCell ref="E64:F64"/>
    <mergeCell ref="C70:D70"/>
    <mergeCell ref="C71:D71"/>
    <mergeCell ref="C72:D72"/>
  </mergeCells>
  <pageMargins left="0.7" right="0.7" top="0.75" bottom="0.75" header="0.3" footer="0.3"/>
  <pageSetup scale="89" fitToHeight="0" pageOrder="overThenDown" orientation="landscape" r:id="rId1"/>
  <headerFooter>
    <oddHeader>&amp;L&amp;"Lucida Grande,Regular"&amp;K000000VA-170822-SAIC&amp;R&amp;"Lucida Grande,Regular"&amp;K000000Exhibit 4.1 (Pricing and Volumes Matrix)</oddHeader>
    <oddFooter>&amp;L&amp;"Calibri (Body),Regular"&amp;A&amp;R&amp;"Calibri (Body),Regular"Page &amp;P of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FF0000"/>
    <pageSetUpPr fitToPage="1"/>
  </sheetPr>
  <dimension ref="A1:M37"/>
  <sheetViews>
    <sheetView showGridLines="0" zoomScale="85" zoomScaleNormal="85" zoomScalePageLayoutView="90" workbookViewId="0">
      <selection activeCell="E32" sqref="E32"/>
    </sheetView>
  </sheetViews>
  <sheetFormatPr defaultColWidth="9" defaultRowHeight="12.75"/>
  <cols>
    <col min="1" max="1" width="1" customWidth="1"/>
    <col min="2" max="2" width="10.5" customWidth="1"/>
    <col min="3" max="3" width="51.6640625" customWidth="1"/>
    <col min="4" max="5" width="41.5" customWidth="1"/>
    <col min="6" max="6" width="24" style="120" customWidth="1"/>
    <col min="7" max="7" width="14.6640625" style="120" customWidth="1"/>
    <col min="8" max="8" width="24.1640625" customWidth="1"/>
    <col min="9" max="9" width="24.33203125" customWidth="1"/>
    <col min="10" max="10" width="17.5" customWidth="1"/>
    <col min="11" max="11" width="22.5" customWidth="1"/>
    <col min="12" max="12" width="18.6640625" customWidth="1"/>
    <col min="13" max="13" width="20.5" customWidth="1"/>
    <col min="14" max="14" width="11.5" customWidth="1"/>
    <col min="15" max="15" width="14.33203125" customWidth="1"/>
    <col min="16" max="16" width="59.5" customWidth="1"/>
  </cols>
  <sheetData>
    <row r="1" spans="1:13">
      <c r="A1" t="str">
        <f>'Title Page'!C3</f>
        <v xml:space="preserve">VA-170822-SAIC Exhibit 4.1 Pricing and Volumes Matrix Modification 28 Pricing and Volumes Matrix </v>
      </c>
    </row>
    <row r="2" spans="1:13" ht="18">
      <c r="B2" s="351" t="s">
        <v>144</v>
      </c>
      <c r="C2" s="351"/>
      <c r="D2" s="351"/>
      <c r="E2" s="351"/>
      <c r="F2" s="351"/>
      <c r="G2" s="351"/>
      <c r="H2" s="351"/>
      <c r="I2" s="351"/>
      <c r="J2" s="351"/>
      <c r="K2" s="351"/>
      <c r="L2" s="351"/>
      <c r="M2" s="351"/>
    </row>
    <row r="4" spans="1:13" ht="18">
      <c r="B4" s="346" t="s">
        <v>421</v>
      </c>
      <c r="C4" s="346"/>
      <c r="D4" s="346"/>
      <c r="E4" s="346"/>
      <c r="F4" s="346"/>
      <c r="G4" s="346"/>
      <c r="H4" s="346"/>
      <c r="I4" s="346"/>
      <c r="J4" s="346"/>
      <c r="K4" s="346"/>
      <c r="L4" s="346"/>
      <c r="M4" s="346"/>
    </row>
    <row r="5" spans="1:13">
      <c r="B5" s="406"/>
      <c r="C5" s="406"/>
      <c r="D5" s="406"/>
      <c r="E5" s="406"/>
      <c r="F5" s="406"/>
      <c r="G5" s="406"/>
      <c r="H5" s="406"/>
      <c r="I5" s="406"/>
      <c r="J5" s="406"/>
      <c r="K5" s="406"/>
      <c r="L5" s="406"/>
      <c r="M5" s="406"/>
    </row>
    <row r="6" spans="1:13">
      <c r="B6" s="53"/>
      <c r="C6" s="53"/>
      <c r="D6" s="53"/>
      <c r="E6" s="53"/>
      <c r="F6" s="53"/>
      <c r="G6" s="53"/>
      <c r="H6" s="53"/>
      <c r="I6" s="407" t="s">
        <v>422</v>
      </c>
      <c r="J6" s="408"/>
      <c r="K6" s="409"/>
      <c r="L6" s="407" t="s">
        <v>423</v>
      </c>
      <c r="M6" s="409"/>
    </row>
    <row r="7" spans="1:13" ht="38.25">
      <c r="B7" s="312" t="s">
        <v>424</v>
      </c>
      <c r="C7" s="312" t="s">
        <v>4</v>
      </c>
      <c r="D7" s="327" t="s">
        <v>40</v>
      </c>
      <c r="E7" s="327" t="s">
        <v>425</v>
      </c>
      <c r="F7" s="327" t="s">
        <v>339</v>
      </c>
      <c r="G7" s="327" t="s">
        <v>426</v>
      </c>
      <c r="H7" s="327" t="s">
        <v>427</v>
      </c>
      <c r="I7" s="202" t="s">
        <v>60</v>
      </c>
      <c r="J7" s="202" t="s">
        <v>61</v>
      </c>
      <c r="K7" s="202" t="s">
        <v>62</v>
      </c>
      <c r="L7" s="202" t="s">
        <v>428</v>
      </c>
      <c r="M7" s="202" t="s">
        <v>429</v>
      </c>
    </row>
    <row r="8" spans="1:13">
      <c r="B8" s="105"/>
      <c r="C8" s="105"/>
      <c r="D8" s="292"/>
      <c r="E8" s="292"/>
      <c r="F8" s="292"/>
      <c r="G8" s="292"/>
      <c r="H8" s="292"/>
      <c r="I8" s="401" t="s">
        <v>339</v>
      </c>
      <c r="J8" s="402"/>
      <c r="K8" s="403"/>
      <c r="L8" s="404" t="s">
        <v>339</v>
      </c>
      <c r="M8" s="405"/>
    </row>
    <row r="9" spans="1:13">
      <c r="B9" s="293">
        <v>10001</v>
      </c>
      <c r="C9" s="294" t="s">
        <v>430</v>
      </c>
      <c r="D9" s="295" t="s">
        <v>431</v>
      </c>
      <c r="E9" s="296"/>
      <c r="F9" s="297"/>
      <c r="G9" s="297"/>
      <c r="H9" s="298"/>
      <c r="I9" s="297"/>
      <c r="J9" s="297"/>
      <c r="K9" s="297"/>
      <c r="L9" s="297"/>
      <c r="M9" s="297"/>
    </row>
    <row r="10" spans="1:13">
      <c r="B10" s="293" t="s">
        <v>432</v>
      </c>
      <c r="C10" s="294" t="s">
        <v>433</v>
      </c>
      <c r="D10" s="295" t="s">
        <v>431</v>
      </c>
      <c r="E10" s="295">
        <v>1</v>
      </c>
      <c r="F10" s="299">
        <v>132513</v>
      </c>
      <c r="G10" s="299">
        <f t="shared" ref="G10:G13" si="0">E10*F10</f>
        <v>132513</v>
      </c>
      <c r="H10" s="300">
        <f t="shared" ref="H10:H13" si="1">F10</f>
        <v>132513</v>
      </c>
      <c r="I10" s="297"/>
      <c r="J10" s="297"/>
      <c r="K10" s="297"/>
      <c r="L10" s="297"/>
      <c r="M10" s="297"/>
    </row>
    <row r="11" spans="1:13">
      <c r="B11" s="293" t="s">
        <v>434</v>
      </c>
      <c r="C11" s="294" t="s">
        <v>435</v>
      </c>
      <c r="D11" s="295" t="s">
        <v>431</v>
      </c>
      <c r="E11" s="295">
        <v>1</v>
      </c>
      <c r="F11" s="299">
        <v>651150.33333333337</v>
      </c>
      <c r="G11" s="299">
        <f t="shared" si="0"/>
        <v>651150.33333333337</v>
      </c>
      <c r="H11" s="300">
        <f t="shared" si="1"/>
        <v>651150.33333333337</v>
      </c>
      <c r="I11" s="297"/>
      <c r="J11" s="297"/>
      <c r="K11" s="297"/>
      <c r="L11" s="297"/>
      <c r="M11" s="297"/>
    </row>
    <row r="12" spans="1:13">
      <c r="B12" s="293" t="s">
        <v>436</v>
      </c>
      <c r="C12" s="294" t="s">
        <v>437</v>
      </c>
      <c r="D12" s="295" t="s">
        <v>431</v>
      </c>
      <c r="E12" s="295">
        <v>1</v>
      </c>
      <c r="F12" s="299">
        <v>651150.33333333337</v>
      </c>
      <c r="G12" s="299">
        <f t="shared" si="0"/>
        <v>651150.33333333337</v>
      </c>
      <c r="H12" s="300">
        <f t="shared" si="1"/>
        <v>651150.33333333337</v>
      </c>
      <c r="I12" s="297"/>
      <c r="J12" s="297"/>
      <c r="K12" s="297"/>
      <c r="L12" s="297"/>
      <c r="M12" s="297"/>
    </row>
    <row r="13" spans="1:13">
      <c r="B13" s="293" t="s">
        <v>438</v>
      </c>
      <c r="C13" s="294" t="s">
        <v>439</v>
      </c>
      <c r="D13" s="295" t="s">
        <v>431</v>
      </c>
      <c r="E13" s="295">
        <v>1</v>
      </c>
      <c r="F13" s="299">
        <v>651150.33333333337</v>
      </c>
      <c r="G13" s="299">
        <f t="shared" si="0"/>
        <v>651150.33333333337</v>
      </c>
      <c r="H13" s="300">
        <f t="shared" si="1"/>
        <v>651150.33333333337</v>
      </c>
      <c r="I13" s="297"/>
      <c r="J13" s="297"/>
      <c r="K13" s="297"/>
      <c r="L13" s="297"/>
      <c r="M13" s="297"/>
    </row>
    <row r="14" spans="1:13" ht="25.5">
      <c r="B14" s="301" t="s">
        <v>440</v>
      </c>
      <c r="C14" s="294" t="s">
        <v>441</v>
      </c>
      <c r="D14" s="302" t="s">
        <v>442</v>
      </c>
      <c r="E14" s="295">
        <v>250</v>
      </c>
      <c r="F14" s="303">
        <v>278.95</v>
      </c>
      <c r="G14" s="299">
        <f>E14*F14</f>
        <v>69737.5</v>
      </c>
      <c r="H14" s="300">
        <v>0</v>
      </c>
      <c r="I14" s="304">
        <f>$F14</f>
        <v>278.95</v>
      </c>
      <c r="J14" s="304">
        <v>285.76</v>
      </c>
      <c r="K14" s="304">
        <f t="shared" ref="K14:M14" si="2">$F14</f>
        <v>278.95</v>
      </c>
      <c r="L14" s="304">
        <f t="shared" si="2"/>
        <v>278.95</v>
      </c>
      <c r="M14" s="304">
        <f t="shared" si="2"/>
        <v>278.95</v>
      </c>
    </row>
    <row r="15" spans="1:13" ht="25.5">
      <c r="B15" s="301" t="s">
        <v>443</v>
      </c>
      <c r="C15" s="294" t="s">
        <v>444</v>
      </c>
      <c r="D15" s="302" t="s">
        <v>442</v>
      </c>
      <c r="E15" s="295">
        <v>250</v>
      </c>
      <c r="F15" s="303">
        <v>265</v>
      </c>
      <c r="G15" s="299">
        <f t="shared" ref="G15:G17" si="3">E15*F15</f>
        <v>66250</v>
      </c>
      <c r="H15" s="300">
        <v>0</v>
      </c>
      <c r="I15" s="304">
        <f t="shared" ref="I15:M18" si="4">$F15</f>
        <v>265</v>
      </c>
      <c r="J15" s="304">
        <v>271.47000000000003</v>
      </c>
      <c r="K15" s="304">
        <f t="shared" si="4"/>
        <v>265</v>
      </c>
      <c r="L15" s="304">
        <f t="shared" si="4"/>
        <v>265</v>
      </c>
      <c r="M15" s="304">
        <f t="shared" si="4"/>
        <v>265</v>
      </c>
    </row>
    <row r="16" spans="1:13" ht="25.5">
      <c r="B16" s="301" t="s">
        <v>445</v>
      </c>
      <c r="C16" s="294" t="s">
        <v>446</v>
      </c>
      <c r="D16" s="302" t="s">
        <v>442</v>
      </c>
      <c r="E16" s="295">
        <v>250</v>
      </c>
      <c r="F16" s="303">
        <v>238.5</v>
      </c>
      <c r="G16" s="299">
        <f t="shared" si="3"/>
        <v>59625</v>
      </c>
      <c r="H16" s="300">
        <v>0</v>
      </c>
      <c r="I16" s="304">
        <f t="shared" si="4"/>
        <v>238.5</v>
      </c>
      <c r="J16" s="304">
        <v>244.32</v>
      </c>
      <c r="K16" s="304">
        <f t="shared" si="4"/>
        <v>238.5</v>
      </c>
      <c r="L16" s="304">
        <f t="shared" si="4"/>
        <v>238.5</v>
      </c>
      <c r="M16" s="304">
        <f t="shared" si="4"/>
        <v>238.5</v>
      </c>
    </row>
    <row r="17" spans="2:13" ht="25.5">
      <c r="B17" s="301" t="s">
        <v>447</v>
      </c>
      <c r="C17" s="294" t="s">
        <v>448</v>
      </c>
      <c r="D17" s="302" t="s">
        <v>442</v>
      </c>
      <c r="E17" s="295">
        <v>250</v>
      </c>
      <c r="F17" s="303">
        <v>226.58</v>
      </c>
      <c r="G17" s="299">
        <f t="shared" si="3"/>
        <v>56645</v>
      </c>
      <c r="H17" s="300">
        <v>0</v>
      </c>
      <c r="I17" s="304">
        <f t="shared" si="4"/>
        <v>226.58</v>
      </c>
      <c r="J17" s="304">
        <v>232.11</v>
      </c>
      <c r="K17" s="304">
        <f t="shared" si="4"/>
        <v>226.58</v>
      </c>
      <c r="L17" s="304">
        <f t="shared" si="4"/>
        <v>226.58</v>
      </c>
      <c r="M17" s="304">
        <f t="shared" si="4"/>
        <v>226.58</v>
      </c>
    </row>
    <row r="18" spans="2:13">
      <c r="B18" s="293">
        <v>10009</v>
      </c>
      <c r="C18" s="294" t="s">
        <v>449</v>
      </c>
      <c r="D18" s="295" t="s">
        <v>450</v>
      </c>
      <c r="E18" s="295">
        <v>1</v>
      </c>
      <c r="F18" s="313">
        <v>63780</v>
      </c>
      <c r="G18" s="299">
        <f>E18*F18</f>
        <v>63780</v>
      </c>
      <c r="H18" s="300">
        <v>0</v>
      </c>
      <c r="I18" s="299">
        <f>$F18</f>
        <v>63780</v>
      </c>
      <c r="J18" s="304">
        <v>65337.51</v>
      </c>
      <c r="K18" s="299">
        <f t="shared" si="4"/>
        <v>63780</v>
      </c>
      <c r="L18" s="299">
        <f t="shared" si="4"/>
        <v>63780</v>
      </c>
      <c r="M18" s="299">
        <f t="shared" si="4"/>
        <v>63780</v>
      </c>
    </row>
    <row r="19" spans="2:13">
      <c r="B19" s="305"/>
      <c r="C19" s="305"/>
      <c r="D19" s="306"/>
      <c r="E19" s="306"/>
      <c r="F19" s="306"/>
      <c r="G19" s="306"/>
      <c r="H19" s="306"/>
      <c r="I19" s="307"/>
      <c r="J19" s="307"/>
      <c r="K19" s="308"/>
      <c r="L19" s="307"/>
      <c r="M19" s="307"/>
    </row>
    <row r="20" spans="2:13">
      <c r="B20" s="257"/>
      <c r="C20" s="257"/>
      <c r="D20" s="257"/>
      <c r="E20" s="257"/>
      <c r="F20" s="257"/>
      <c r="G20" s="257"/>
      <c r="H20" s="257"/>
      <c r="I20" s="257"/>
      <c r="J20" s="257"/>
      <c r="K20" s="257"/>
      <c r="L20" s="257"/>
      <c r="M20" s="309"/>
    </row>
    <row r="21" spans="2:13" ht="18">
      <c r="B21" s="346" t="s">
        <v>451</v>
      </c>
      <c r="C21" s="346"/>
      <c r="D21" s="346"/>
      <c r="E21" s="346"/>
      <c r="F21" s="346"/>
      <c r="G21" s="346"/>
      <c r="H21" s="346"/>
      <c r="I21" s="346"/>
      <c r="J21" s="346"/>
      <c r="K21" s="346"/>
      <c r="L21" s="346"/>
      <c r="M21" s="346"/>
    </row>
    <row r="22" spans="2:13">
      <c r="B22" s="406"/>
      <c r="C22" s="406"/>
      <c r="D22" s="406"/>
      <c r="E22" s="406"/>
      <c r="F22" s="406"/>
      <c r="G22" s="406"/>
      <c r="H22" s="406"/>
      <c r="I22" s="406"/>
      <c r="J22" s="406"/>
      <c r="K22" s="406"/>
      <c r="L22" s="406"/>
      <c r="M22" s="406"/>
    </row>
    <row r="23" spans="2:13">
      <c r="B23" s="53"/>
      <c r="C23" s="53"/>
      <c r="D23" s="53"/>
      <c r="E23" s="53"/>
      <c r="F23" s="53"/>
      <c r="G23" s="53"/>
      <c r="H23" s="53"/>
      <c r="I23" s="407" t="s">
        <v>422</v>
      </c>
      <c r="J23" s="408"/>
      <c r="K23" s="409"/>
      <c r="L23" s="407" t="s">
        <v>423</v>
      </c>
      <c r="M23" s="409"/>
    </row>
    <row r="24" spans="2:13" ht="38.25">
      <c r="B24" s="312" t="s">
        <v>424</v>
      </c>
      <c r="C24" s="312" t="s">
        <v>4</v>
      </c>
      <c r="D24" s="327" t="s">
        <v>40</v>
      </c>
      <c r="E24" s="327" t="s">
        <v>425</v>
      </c>
      <c r="F24" s="327" t="s">
        <v>339</v>
      </c>
      <c r="G24" s="327" t="s">
        <v>426</v>
      </c>
      <c r="H24" s="327" t="s">
        <v>427</v>
      </c>
      <c r="I24" s="202" t="s">
        <v>60</v>
      </c>
      <c r="J24" s="202" t="s">
        <v>61</v>
      </c>
      <c r="K24" s="202" t="s">
        <v>62</v>
      </c>
      <c r="L24" s="202" t="s">
        <v>428</v>
      </c>
      <c r="M24" s="202" t="s">
        <v>429</v>
      </c>
    </row>
    <row r="25" spans="2:13">
      <c r="B25" s="105"/>
      <c r="C25" s="105"/>
      <c r="D25" s="292"/>
      <c r="E25" s="292"/>
      <c r="F25" s="292"/>
      <c r="G25" s="292"/>
      <c r="H25" s="292"/>
      <c r="I25" s="401" t="s">
        <v>339</v>
      </c>
      <c r="J25" s="402"/>
      <c r="K25" s="403"/>
      <c r="L25" s="404" t="s">
        <v>339</v>
      </c>
      <c r="M25" s="405"/>
    </row>
    <row r="26" spans="2:13">
      <c r="B26" s="293">
        <v>10002</v>
      </c>
      <c r="C26" s="294" t="s">
        <v>452</v>
      </c>
      <c r="D26" s="295" t="s">
        <v>453</v>
      </c>
      <c r="E26" s="295">
        <v>1</v>
      </c>
      <c r="F26" s="303">
        <v>0.12</v>
      </c>
      <c r="G26" s="304">
        <f>E26*F26</f>
        <v>0.12</v>
      </c>
      <c r="H26" s="300">
        <v>0</v>
      </c>
      <c r="I26" s="310">
        <f t="shared" ref="I26:M27" si="5">$F26</f>
        <v>0.12</v>
      </c>
      <c r="J26" s="322">
        <f t="shared" si="5"/>
        <v>0.12</v>
      </c>
      <c r="K26" s="310">
        <f t="shared" si="5"/>
        <v>0.12</v>
      </c>
      <c r="L26" s="310">
        <f t="shared" si="5"/>
        <v>0.12</v>
      </c>
      <c r="M26" s="310">
        <f t="shared" si="5"/>
        <v>0.12</v>
      </c>
    </row>
    <row r="27" spans="2:13">
      <c r="B27" s="293">
        <v>10003</v>
      </c>
      <c r="C27" s="294" t="s">
        <v>454</v>
      </c>
      <c r="D27" s="295" t="s">
        <v>453</v>
      </c>
      <c r="E27" s="295">
        <v>1</v>
      </c>
      <c r="F27" s="303">
        <v>0.1</v>
      </c>
      <c r="G27" s="304">
        <f>E27*F27</f>
        <v>0.1</v>
      </c>
      <c r="H27" s="300">
        <v>0</v>
      </c>
      <c r="I27" s="310">
        <f t="shared" si="5"/>
        <v>0.1</v>
      </c>
      <c r="J27" s="322">
        <f t="shared" si="5"/>
        <v>0.1</v>
      </c>
      <c r="K27" s="310">
        <f t="shared" si="5"/>
        <v>0.1</v>
      </c>
      <c r="L27" s="310">
        <f t="shared" si="5"/>
        <v>0.1</v>
      </c>
      <c r="M27" s="310">
        <f t="shared" si="5"/>
        <v>0.1</v>
      </c>
    </row>
    <row r="28" spans="2:13">
      <c r="B28" s="314">
        <v>10008</v>
      </c>
      <c r="C28" s="315" t="s">
        <v>455</v>
      </c>
      <c r="D28" s="316" t="s">
        <v>50</v>
      </c>
      <c r="E28" s="316">
        <v>1</v>
      </c>
      <c r="F28" s="317">
        <f>2062941/7</f>
        <v>294705.85714285716</v>
      </c>
      <c r="G28" s="317">
        <f>E28*F28</f>
        <v>294705.85714285716</v>
      </c>
      <c r="H28" s="318">
        <v>0</v>
      </c>
      <c r="I28" s="317">
        <f>$G28</f>
        <v>294705.85714285716</v>
      </c>
      <c r="J28" s="319"/>
      <c r="K28" s="319"/>
      <c r="L28" s="319"/>
      <c r="M28" s="319"/>
    </row>
    <row r="29" spans="2:13">
      <c r="B29" s="314">
        <v>10010</v>
      </c>
      <c r="C29" s="315" t="s">
        <v>456</v>
      </c>
      <c r="D29" s="316" t="s">
        <v>50</v>
      </c>
      <c r="E29" s="316">
        <v>1</v>
      </c>
      <c r="F29" s="317">
        <f>2062941/12</f>
        <v>171911.75</v>
      </c>
      <c r="G29" s="317">
        <f>E29*F29</f>
        <v>171911.75</v>
      </c>
      <c r="H29" s="318">
        <v>0</v>
      </c>
      <c r="I29" s="319"/>
      <c r="J29" s="317">
        <v>176110</v>
      </c>
      <c r="K29" s="317">
        <f>$G29</f>
        <v>171911.75</v>
      </c>
      <c r="L29" s="317">
        <f>$G29</f>
        <v>171911.75</v>
      </c>
      <c r="M29" s="317">
        <f>$G29</f>
        <v>171911.75</v>
      </c>
    </row>
    <row r="30" spans="2:13">
      <c r="B30" s="257"/>
      <c r="C30" s="257"/>
      <c r="D30" s="257"/>
      <c r="E30" s="257"/>
      <c r="F30" s="257"/>
      <c r="G30" s="257"/>
      <c r="H30" s="257"/>
      <c r="I30" s="257"/>
      <c r="J30" s="257"/>
      <c r="K30" s="257"/>
      <c r="L30" s="257"/>
      <c r="M30" s="257"/>
    </row>
    <row r="31" spans="2:13">
      <c r="B31" s="257"/>
      <c r="C31" s="257" t="s">
        <v>457</v>
      </c>
      <c r="D31" s="257"/>
      <c r="E31" s="257"/>
      <c r="F31" s="257"/>
      <c r="G31" s="257"/>
      <c r="H31" s="257"/>
      <c r="I31" s="257"/>
      <c r="J31" s="257"/>
      <c r="K31" s="257"/>
      <c r="L31" s="257"/>
      <c r="M31" s="257"/>
    </row>
    <row r="32" spans="2:13">
      <c r="C32" s="21" t="s">
        <v>458</v>
      </c>
      <c r="D32" s="21"/>
    </row>
    <row r="33" spans="3:4">
      <c r="C33" s="21" t="s">
        <v>394</v>
      </c>
      <c r="D33" s="21"/>
    </row>
    <row r="34" spans="3:4">
      <c r="C34" s="21" t="s">
        <v>395</v>
      </c>
    </row>
    <row r="35" spans="3:4">
      <c r="C35" s="21" t="s">
        <v>396</v>
      </c>
    </row>
    <row r="36" spans="3:4">
      <c r="C36" s="21" t="s">
        <v>397</v>
      </c>
    </row>
    <row r="37" spans="3:4">
      <c r="C37" s="21" t="s">
        <v>459</v>
      </c>
    </row>
  </sheetData>
  <mergeCells count="13">
    <mergeCell ref="I25:K25"/>
    <mergeCell ref="L25:M25"/>
    <mergeCell ref="B2:M2"/>
    <mergeCell ref="L8:M8"/>
    <mergeCell ref="B21:M21"/>
    <mergeCell ref="B22:M22"/>
    <mergeCell ref="I23:K23"/>
    <mergeCell ref="L23:M23"/>
    <mergeCell ref="B4:M4"/>
    <mergeCell ref="B5:M5"/>
    <mergeCell ref="I6:K6"/>
    <mergeCell ref="L6:M6"/>
    <mergeCell ref="I8:K8"/>
  </mergeCells>
  <pageMargins left="0.7" right="0.7" top="0.75" bottom="0.75" header="0.3" footer="0.3"/>
  <pageSetup scale="74" fitToHeight="0" pageOrder="overThenDown" orientation="landscape" r:id="rId1"/>
  <headerFooter>
    <oddHeader>&amp;L&amp;"Lucida Grande,Regular"&amp;K000000VA-170822-SAIC&amp;R&amp;"Lucida Grande,Regular"&amp;K000000
Exhibit 4.1 (Pricing and Volumes Matrix)</oddHeader>
    <oddFooter>&amp;L&amp;"Calibri (Body),Regular"&amp;A&amp;R&amp;"Calibri (Body),Regular"Page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file>

<file path=customXml/item2.xml><?xml version="1.0" encoding="utf-8"?>
<p:properties xmlns:p="http://schemas.microsoft.com/office/2006/metadata/properties" xmlns:xsi="http://www.w3.org/2001/XMLSchema-instance" xmlns:pc="http://schemas.microsoft.com/office/infopath/2007/PartnerControls">
  <documentManagement>
    <TaxCatchAll xmlns="f27c4185-6cf7-4b95-8ff9-8dbfa1b5e360" xsi:nil="true"/>
    <lcf76f155ced4ddcb4097134ff3c332f xmlns="611e6fd0-7613-4b6f-b74d-47c148bc1a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7127284DB54974FBE31249B0EAD2D39" ma:contentTypeVersion="15" ma:contentTypeDescription="Create a new document." ma:contentTypeScope="" ma:versionID="e7e34769c01c43f5e8f9eb23d964f471">
  <xsd:schema xmlns:xsd="http://www.w3.org/2001/XMLSchema" xmlns:xs="http://www.w3.org/2001/XMLSchema" xmlns:p="http://schemas.microsoft.com/office/2006/metadata/properties" xmlns:ns2="f27c4185-6cf7-4b95-8ff9-8dbfa1b5e360" xmlns:ns3="611e6fd0-7613-4b6f-b74d-47c148bc1a15" targetNamespace="http://schemas.microsoft.com/office/2006/metadata/properties" ma:root="true" ma:fieldsID="b8825d07153c013a689f9efaa9238c56" ns2:_="" ns3:_="">
    <xsd:import namespace="f27c4185-6cf7-4b95-8ff9-8dbfa1b5e360"/>
    <xsd:import namespace="611e6fd0-7613-4b6f-b74d-47c148bc1a1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ObjectDetectorVersions" minOccurs="0"/>
                <xsd:element ref="ns3:MediaServiceDateTake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7c4185-6cf7-4b95-8ff9-8dbfa1b5e36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56bd714-4a73-4341-96fe-5f5b6049958d}" ma:internalName="TaxCatchAll" ma:showField="CatchAllData" ma:web="f27c4185-6cf7-4b95-8ff9-8dbfa1b5e36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11e6fd0-7613-4b6f-b74d-47c148bc1a1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920e099-540f-4e49-b54d-0e500676ccf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4C60BE-3FEB-466C-B251-51B53BBD76E5}">
  <ds:schemaRefs>
    <ds:schemaRef ds:uri="http://schemas.microsoft.com/sharepoint/v3/contenttype/forms"/>
  </ds:schemaRefs>
</ds:datastoreItem>
</file>

<file path=customXml/itemProps2.xml><?xml version="1.0" encoding="utf-8"?>
<ds:datastoreItem xmlns:ds="http://schemas.openxmlformats.org/officeDocument/2006/customXml" ds:itemID="{754E1CE7-2DE2-4F70-B3C5-09B9D359E360}">
  <ds:schemaRefs>
    <ds:schemaRef ds:uri="http://schemas.microsoft.com/office/infopath/2007/PartnerControls"/>
    <ds:schemaRef ds:uri="http://schemas.openxmlformats.org/package/2006/metadata/core-properties"/>
    <ds:schemaRef ds:uri="http://schemas.microsoft.com/office/2006/metadata/properties"/>
    <ds:schemaRef ds:uri="611e6fd0-7613-4b6f-b74d-47c148bc1a15"/>
    <ds:schemaRef ds:uri="http://purl.org/dc/elements/1.1/"/>
    <ds:schemaRef ds:uri="http://www.w3.org/XML/1998/namespace"/>
    <ds:schemaRef ds:uri="http://schemas.microsoft.com/office/2006/documentManagement/types"/>
    <ds:schemaRef ds:uri="http://purl.org/dc/dcmitype/"/>
    <ds:schemaRef ds:uri="f27c4185-6cf7-4b95-8ff9-8dbfa1b5e360"/>
    <ds:schemaRef ds:uri="http://purl.org/dc/terms/"/>
  </ds:schemaRefs>
</ds:datastoreItem>
</file>

<file path=customXml/itemProps3.xml><?xml version="1.0" encoding="utf-8"?>
<ds:datastoreItem xmlns:ds="http://schemas.openxmlformats.org/officeDocument/2006/customXml" ds:itemID="{522832EA-119F-4845-97AF-1353E2AF94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7c4185-6cf7-4b95-8ff9-8dbfa1b5e360"/>
    <ds:schemaRef ds:uri="611e6fd0-7613-4b6f-b74d-47c148bc1a1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Title Page</vt:lpstr>
      <vt:lpstr>1- Base Charges</vt:lpstr>
      <vt:lpstr>2 - ARC RRC Rates</vt:lpstr>
      <vt:lpstr>3 -Resource Baselines</vt:lpstr>
      <vt:lpstr>4 - Pass-Through</vt:lpstr>
      <vt:lpstr>5 - Milestone Charges</vt:lpstr>
      <vt:lpstr>6 - Modular Charges</vt:lpstr>
      <vt:lpstr>7 - Termination</vt:lpstr>
      <vt:lpstr>8 - Inflation Sensitivity</vt:lpstr>
      <vt:lpstr>9 - Deadband Percentages</vt:lpstr>
      <vt:lpstr>10 - Rate Card</vt:lpstr>
      <vt:lpstr>11 - Hosting Rate Card</vt:lpstr>
      <vt:lpstr>12- Cloud Brokerage Services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2021-08-31T21:01:34Z</dcterms:created>
  <dcterms:modified xsi:type="dcterms:W3CDTF">2024-10-21T13:32:51Z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0x010100F7127284DB54974FBE31249B0EAD2D39</vt:lpwstr>
  </property>
  <property fmtid="{D5CDD505-2E9C-101B-9397-08002B2CF9AE}" pid="3" name="MediaServiceImageTags">
    <vt:lpwstr/>
  </property>
</Properties>
</file>