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531"/>
  <workbookPr filterPrivacy="1" codeName="ThisWorkbook"/>
  <xr:revisionPtr revIDLastSave="0" documentId="13_ncr:1_{BFD51E85-084D-491C-B087-72EE6D88A6D2}" xr6:coauthVersionLast="47" xr6:coauthVersionMax="47" xr10:uidLastSave="{00000000-0000-0000-0000-000000000000}"/>
  <bookViews>
    <workbookView xWindow="-108" yWindow="-108" windowWidth="23256" windowHeight="13896" tabRatio="833" xr2:uid="{00000000-000D-0000-FFFF-FFFF00000000}"/>
  </bookViews>
  <sheets>
    <sheet name="Title Page" sheetId="89" r:id="rId1"/>
    <sheet name="1 - Base Charges   " sheetId="110" r:id="rId2"/>
    <sheet name="2 - ARC RRC Rates  " sheetId="111" r:id="rId3"/>
    <sheet name="3 - Resource Baselines   " sheetId="101" r:id="rId4"/>
    <sheet name="4 - Pass-Through" sheetId="102" r:id="rId5"/>
    <sheet name="5 - Base Charges by Cost Type" sheetId="108" r:id="rId6"/>
    <sheet name="6 - Authorized User Pricing  " sheetId="112" r:id="rId7"/>
    <sheet name="7 - Supplier Investments" sheetId="95" r:id="rId8"/>
    <sheet name="8 - Termination" sheetId="96" r:id="rId9"/>
    <sheet name="9 - Inflation Sensitivity " sheetId="104" r:id="rId10"/>
    <sheet name="10 - Rate Card  " sheetId="113" r:id="rId11"/>
    <sheet name="Sheet1" sheetId="114" r:id="rId12"/>
  </sheets>
  <definedNames>
    <definedName name="_xlnm.Print_Area" localSheetId="6">'6 - Authorized User Pricing  '!$A$1:$M$122</definedName>
    <definedName name="wrn.Long._.Report." localSheetId="10" hidden="1">{#N/A,#N/A,TRUE,"Cover";#N/A,#N/A,TRUE,"Header (ld)";#N/A,#N/A,TRUE,"T&amp;O By Region";#N/A,#N/A,TRUE,"Region Charts ";#N/A,#N/A,TRUE,"T&amp;O London";#N/A,#N/A,TRUE,"AD Report";#N/A,#N/A,TRUE,"Var by OU"}</definedName>
    <definedName name="wrn.Long._.Report." localSheetId="2" hidden="1">{#N/A,#N/A,TRUE,"Cover";#N/A,#N/A,TRUE,"Header (ld)";#N/A,#N/A,TRUE,"T&amp;O By Region";#N/A,#N/A,TRUE,"Region Charts ";#N/A,#N/A,TRUE,"T&amp;O London";#N/A,#N/A,TRUE,"AD Report";#N/A,#N/A,TRUE,"Var by OU"}</definedName>
    <definedName name="wrn.Long._.Report." localSheetId="6" hidden="1">{#N/A,#N/A,TRUE,"Cover";#N/A,#N/A,TRUE,"Header (ld)";#N/A,#N/A,TRUE,"T&amp;O By Region";#N/A,#N/A,TRUE,"Region Charts ";#N/A,#N/A,TRUE,"T&amp;O London";#N/A,#N/A,TRUE,"AD Report";#N/A,#N/A,TRUE,"Var by OU"}</definedName>
    <definedName name="wrn.Long._.Report." hidden="1">{#N/A,#N/A,TRUE,"Cover";#N/A,#N/A,TRUE,"Header (ld)";#N/A,#N/A,TRUE,"T&amp;O By Region";#N/A,#N/A,TRUE,"Region Charts ";#N/A,#N/A,TRUE,"T&amp;O London";#N/A,#N/A,TRUE,"AD Report";#N/A,#N/A,TRUE,"Var by OU"}</definedName>
    <definedName name="wrn.Long._.Report.a" localSheetId="10" hidden="1">{#N/A,#N/A,TRUE,"Cover";#N/A,#N/A,TRUE,"Header (ld)";#N/A,#N/A,TRUE,"T&amp;O By Region";#N/A,#N/A,TRUE,"Region Charts ";#N/A,#N/A,TRUE,"T&amp;O London";#N/A,#N/A,TRUE,"AD Report";#N/A,#N/A,TRUE,"Var by OU"}</definedName>
    <definedName name="wrn.Long._.Report.a" localSheetId="2" hidden="1">{#N/A,#N/A,TRUE,"Cover";#N/A,#N/A,TRUE,"Header (ld)";#N/A,#N/A,TRUE,"T&amp;O By Region";#N/A,#N/A,TRUE,"Region Charts ";#N/A,#N/A,TRUE,"T&amp;O London";#N/A,#N/A,TRUE,"AD Report";#N/A,#N/A,TRUE,"Var by OU"}</definedName>
    <definedName name="wrn.Long._.Report.a" localSheetId="6" hidden="1">{#N/A,#N/A,TRUE,"Cover";#N/A,#N/A,TRUE,"Header (ld)";#N/A,#N/A,TRUE,"T&amp;O By Region";#N/A,#N/A,TRUE,"Region Charts ";#N/A,#N/A,TRUE,"T&amp;O London";#N/A,#N/A,TRUE,"AD Report";#N/A,#N/A,TRUE,"Var by OU"}</definedName>
    <definedName name="wrn.Long._.Report.a" hidden="1">{#N/A,#N/A,TRUE,"Cover";#N/A,#N/A,TRUE,"Header (ld)";#N/A,#N/A,TRUE,"T&amp;O By Region";#N/A,#N/A,TRUE,"Region Charts ";#N/A,#N/A,TRUE,"T&amp;O London";#N/A,#N/A,TRUE,"AD Report";#N/A,#N/A,TRUE,"Var by OU"}</definedName>
    <definedName name="wrn.Short._.Report." localSheetId="10" hidden="1">{#N/A,#N/A,TRUE,"Cover";#N/A,#N/A,TRUE,"Header (eu)";#N/A,#N/A,TRUE,"Region Charts";#N/A,#N/A,TRUE,"T&amp;O By Region";#N/A,#N/A,TRUE,"AD Report"}</definedName>
    <definedName name="wrn.Short._.Report." localSheetId="2" hidden="1">{#N/A,#N/A,TRUE,"Cover";#N/A,#N/A,TRUE,"Header (eu)";#N/A,#N/A,TRUE,"Region Charts";#N/A,#N/A,TRUE,"T&amp;O By Region";#N/A,#N/A,TRUE,"AD Report"}</definedName>
    <definedName name="wrn.Short._.Report." localSheetId="6" hidden="1">{#N/A,#N/A,TRUE,"Cover";#N/A,#N/A,TRUE,"Header (eu)";#N/A,#N/A,TRUE,"Region Charts";#N/A,#N/A,TRUE,"T&amp;O By Region";#N/A,#N/A,TRUE,"AD Report"}</definedName>
    <definedName name="wrn.Short._.Report." hidden="1">{#N/A,#N/A,TRUE,"Cover";#N/A,#N/A,TRUE,"Header (eu)";#N/A,#N/A,TRUE,"Region Charts";#N/A,#N/A,TRUE,"T&amp;O By Region";#N/A,#N/A,TRUE,"AD Report"}</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54" i="110" l="1"/>
  <c r="T55" i="110"/>
  <c r="T56" i="110"/>
  <c r="T57" i="110"/>
  <c r="T58" i="110"/>
  <c r="R54" i="110"/>
  <c r="R55" i="110"/>
  <c r="R56" i="110"/>
  <c r="R57" i="110"/>
  <c r="R58" i="110"/>
  <c r="R45" i="110"/>
  <c r="R20" i="110"/>
  <c r="R73" i="110"/>
  <c r="R74" i="110"/>
  <c r="R75" i="110"/>
  <c r="R76" i="110"/>
  <c r="R77" i="110"/>
  <c r="R78" i="110"/>
  <c r="R79" i="110"/>
  <c r="R80" i="110"/>
  <c r="R81" i="110"/>
  <c r="R82" i="110"/>
  <c r="R83" i="110"/>
  <c r="R84" i="110"/>
  <c r="R85" i="110"/>
  <c r="N73" i="110"/>
  <c r="N74" i="110"/>
  <c r="N75" i="110"/>
  <c r="N54" i="110"/>
  <c r="N55" i="110"/>
  <c r="N56" i="110"/>
  <c r="N57" i="110"/>
  <c r="N58" i="110"/>
  <c r="N59" i="110"/>
  <c r="N60" i="110"/>
  <c r="N61" i="110"/>
  <c r="N62" i="110"/>
  <c r="N63" i="110"/>
  <c r="N64" i="110"/>
  <c r="N65" i="110"/>
  <c r="N45" i="110"/>
  <c r="N20" i="110"/>
  <c r="J54" i="110"/>
  <c r="J55" i="110"/>
  <c r="J56" i="110"/>
  <c r="J57" i="110"/>
  <c r="J58" i="110"/>
  <c r="J59" i="110"/>
  <c r="J45" i="110"/>
  <c r="T67" i="110"/>
  <c r="T68" i="110"/>
  <c r="T69" i="110"/>
  <c r="R67" i="110"/>
  <c r="R68" i="110"/>
  <c r="R69" i="110"/>
  <c r="N67" i="110"/>
  <c r="N68" i="110"/>
  <c r="N69" i="110"/>
  <c r="T116" i="110"/>
  <c r="T117" i="110"/>
  <c r="T118" i="110"/>
  <c r="R116" i="110"/>
  <c r="R117" i="110"/>
  <c r="R118" i="110"/>
  <c r="J67" i="110"/>
  <c r="J68" i="110"/>
  <c r="J69" i="110"/>
  <c r="N116" i="110"/>
  <c r="N117" i="110"/>
  <c r="N118" i="110"/>
  <c r="J116" i="110"/>
  <c r="J117" i="110"/>
  <c r="J118" i="110"/>
  <c r="J20" i="110"/>
  <c r="R66" i="110"/>
  <c r="M119" i="110"/>
  <c r="M121" i="110" s="1"/>
  <c r="M12" i="110"/>
  <c r="Q119" i="110" l="1"/>
  <c r="P119" i="110"/>
  <c r="H119" i="110"/>
  <c r="H121" i="110" s="1"/>
  <c r="G119" i="110"/>
  <c r="F119" i="110"/>
  <c r="E119" i="110"/>
  <c r="R115" i="110"/>
  <c r="J115" i="110"/>
  <c r="R114" i="110"/>
  <c r="J114" i="110"/>
  <c r="R113" i="110"/>
  <c r="R112" i="110"/>
  <c r="R111" i="110"/>
  <c r="R110" i="110"/>
  <c r="R109" i="110"/>
  <c r="J109" i="110"/>
  <c r="R108" i="110"/>
  <c r="N108" i="110"/>
  <c r="R107" i="110"/>
  <c r="J107" i="110"/>
  <c r="R106" i="110"/>
  <c r="J106" i="110"/>
  <c r="R105" i="110"/>
  <c r="R104" i="110"/>
  <c r="R103" i="110"/>
  <c r="J103" i="110"/>
  <c r="R102" i="110"/>
  <c r="J102" i="110"/>
  <c r="R101" i="110"/>
  <c r="J101" i="110"/>
  <c r="R100" i="110"/>
  <c r="J100" i="110"/>
  <c r="R99" i="110"/>
  <c r="R98" i="110"/>
  <c r="J98" i="110"/>
  <c r="R97" i="110"/>
  <c r="R96" i="110"/>
  <c r="R95" i="110"/>
  <c r="J95" i="110"/>
  <c r="R94" i="110"/>
  <c r="R93" i="110"/>
  <c r="J93" i="110"/>
  <c r="R92" i="110"/>
  <c r="J92" i="110"/>
  <c r="R91" i="110"/>
  <c r="R90" i="110"/>
  <c r="J90" i="110"/>
  <c r="R89" i="110"/>
  <c r="R88" i="110"/>
  <c r="N88" i="110"/>
  <c r="R87" i="110"/>
  <c r="R86" i="110"/>
  <c r="N86" i="110"/>
  <c r="J86" i="110"/>
  <c r="J85" i="110"/>
  <c r="J82" i="110"/>
  <c r="N80" i="110"/>
  <c r="N78" i="110"/>
  <c r="J78" i="110"/>
  <c r="N77" i="110"/>
  <c r="J77" i="110"/>
  <c r="J73" i="110"/>
  <c r="T73" i="110" s="1"/>
  <c r="R72" i="110"/>
  <c r="N72" i="110"/>
  <c r="R71" i="110"/>
  <c r="N71" i="110"/>
  <c r="R70" i="110"/>
  <c r="J70" i="110"/>
  <c r="N66" i="110"/>
  <c r="J66" i="110"/>
  <c r="R65" i="110"/>
  <c r="R64" i="110"/>
  <c r="J64" i="110"/>
  <c r="T64" i="110" s="1"/>
  <c r="R63" i="110"/>
  <c r="J63" i="110"/>
  <c r="R62" i="110"/>
  <c r="J62" i="110"/>
  <c r="R61" i="110"/>
  <c r="J61" i="110"/>
  <c r="R60" i="110"/>
  <c r="J60" i="110"/>
  <c r="T60" i="110" s="1"/>
  <c r="T59" i="110"/>
  <c r="R59" i="110"/>
  <c r="R53" i="110"/>
  <c r="J53" i="110"/>
  <c r="R52" i="110"/>
  <c r="N52" i="110"/>
  <c r="R51" i="110"/>
  <c r="J51" i="110"/>
  <c r="R50" i="110"/>
  <c r="R49" i="110"/>
  <c r="R48" i="110"/>
  <c r="R47" i="110"/>
  <c r="J47" i="110"/>
  <c r="R46" i="110"/>
  <c r="J46" i="110"/>
  <c r="T45" i="110"/>
  <c r="R44" i="110"/>
  <c r="N44" i="110"/>
  <c r="R43" i="110"/>
  <c r="R42" i="110"/>
  <c r="R41" i="110"/>
  <c r="R40" i="110"/>
  <c r="R39" i="110"/>
  <c r="J39" i="110"/>
  <c r="R38" i="110"/>
  <c r="J38" i="110"/>
  <c r="R37" i="110"/>
  <c r="J37" i="110"/>
  <c r="R36" i="110"/>
  <c r="J36" i="110"/>
  <c r="R35" i="110"/>
  <c r="R34" i="110"/>
  <c r="R33" i="110"/>
  <c r="R32" i="110"/>
  <c r="R31" i="110"/>
  <c r="N31" i="110"/>
  <c r="J31" i="110"/>
  <c r="R30" i="110"/>
  <c r="J30" i="110"/>
  <c r="R29" i="110"/>
  <c r="R28" i="110"/>
  <c r="N28" i="110"/>
  <c r="J28" i="110"/>
  <c r="R27" i="110"/>
  <c r="R26" i="110"/>
  <c r="N26" i="110"/>
  <c r="J26" i="110"/>
  <c r="R25" i="110"/>
  <c r="N25" i="110"/>
  <c r="R24" i="110"/>
  <c r="R23" i="110"/>
  <c r="J23" i="110"/>
  <c r="R22" i="110"/>
  <c r="J22" i="110"/>
  <c r="R19" i="110"/>
  <c r="N19" i="110"/>
  <c r="J19" i="110"/>
  <c r="R18" i="110"/>
  <c r="N18" i="110"/>
  <c r="J18" i="110"/>
  <c r="R17" i="110"/>
  <c r="N17" i="110"/>
  <c r="J17" i="110"/>
  <c r="R16" i="110"/>
  <c r="N16" i="110"/>
  <c r="J16" i="110"/>
  <c r="R15" i="110"/>
  <c r="N15" i="110"/>
  <c r="J15" i="110"/>
  <c r="Q12" i="110"/>
  <c r="P12" i="110"/>
  <c r="G12" i="110"/>
  <c r="F12" i="110"/>
  <c r="E12" i="110"/>
  <c r="R11" i="110"/>
  <c r="J11" i="110"/>
  <c r="R10" i="110"/>
  <c r="J10" i="110"/>
  <c r="R9" i="110"/>
  <c r="R8" i="110"/>
  <c r="N8" i="110"/>
  <c r="T66" i="110" l="1"/>
  <c r="T62" i="110"/>
  <c r="R12" i="110"/>
  <c r="E121" i="110"/>
  <c r="T61" i="110"/>
  <c r="G121" i="110"/>
  <c r="T63" i="110"/>
  <c r="J32" i="110"/>
  <c r="T78" i="110"/>
  <c r="J33" i="110"/>
  <c r="N35" i="110"/>
  <c r="N70" i="110"/>
  <c r="T70" i="110" s="1"/>
  <c r="J71" i="110"/>
  <c r="T71" i="110" s="1"/>
  <c r="N112" i="110"/>
  <c r="N27" i="110"/>
  <c r="J52" i="110"/>
  <c r="T52" i="110" s="1"/>
  <c r="J72" i="110"/>
  <c r="T72" i="110" s="1"/>
  <c r="J108" i="110"/>
  <c r="T108" i="110" s="1"/>
  <c r="J44" i="110"/>
  <c r="T44" i="110" s="1"/>
  <c r="N51" i="110"/>
  <c r="T51" i="110" s="1"/>
  <c r="J65" i="110"/>
  <c r="T65" i="110" s="1"/>
  <c r="J74" i="110"/>
  <c r="T74" i="110" s="1"/>
  <c r="N115" i="110"/>
  <c r="T115" i="110" s="1"/>
  <c r="J84" i="110"/>
  <c r="T86" i="110"/>
  <c r="J24" i="110"/>
  <c r="J29" i="110"/>
  <c r="N36" i="110"/>
  <c r="T36" i="110" s="1"/>
  <c r="J40" i="110"/>
  <c r="T77" i="110"/>
  <c r="J94" i="110"/>
  <c r="N53" i="110"/>
  <c r="T53" i="110" s="1"/>
  <c r="J76" i="110"/>
  <c r="N96" i="110"/>
  <c r="N109" i="110"/>
  <c r="T109" i="110" s="1"/>
  <c r="J111" i="110"/>
  <c r="J21" i="110"/>
  <c r="T21" i="110" s="1"/>
  <c r="N37" i="110"/>
  <c r="T37" i="110" s="1"/>
  <c r="N84" i="110"/>
  <c r="T84" i="110" s="1"/>
  <c r="N92" i="110"/>
  <c r="T92" i="110" s="1"/>
  <c r="N99" i="110"/>
  <c r="N111" i="110"/>
  <c r="N22" i="110"/>
  <c r="T22" i="110" s="1"/>
  <c r="N30" i="110"/>
  <c r="T30" i="110" s="1"/>
  <c r="N38" i="110"/>
  <c r="T38" i="110" s="1"/>
  <c r="N105" i="110"/>
  <c r="N113" i="110"/>
  <c r="N49" i="110"/>
  <c r="N50" i="110"/>
  <c r="N76" i="110"/>
  <c r="N104" i="110"/>
  <c r="N23" i="110"/>
  <c r="T23" i="110" s="1"/>
  <c r="N39" i="110"/>
  <c r="T39" i="110" s="1"/>
  <c r="N82" i="110"/>
  <c r="T82" i="110" s="1"/>
  <c r="N90" i="110"/>
  <c r="T90" i="110" s="1"/>
  <c r="N98" i="110"/>
  <c r="T98" i="110" s="1"/>
  <c r="N106" i="110"/>
  <c r="T106" i="110" s="1"/>
  <c r="N114" i="110"/>
  <c r="T114" i="110" s="1"/>
  <c r="N85" i="110"/>
  <c r="T85" i="110" s="1"/>
  <c r="N93" i="110"/>
  <c r="T93" i="110" s="1"/>
  <c r="N100" i="110"/>
  <c r="T100" i="110" s="1"/>
  <c r="N83" i="110"/>
  <c r="N91" i="110"/>
  <c r="N107" i="110"/>
  <c r="T107" i="110" s="1"/>
  <c r="N101" i="110"/>
  <c r="T101" i="110" s="1"/>
  <c r="N29" i="110"/>
  <c r="N34" i="110"/>
  <c r="N42" i="110"/>
  <c r="N43" i="110"/>
  <c r="J87" i="110"/>
  <c r="N89" i="110"/>
  <c r="N81" i="110"/>
  <c r="N9" i="110"/>
  <c r="N97" i="110"/>
  <c r="N46" i="110"/>
  <c r="T46" i="110" s="1"/>
  <c r="N10" i="110"/>
  <c r="T10" i="110" s="1"/>
  <c r="T17" i="110"/>
  <c r="T18" i="110"/>
  <c r="T19" i="110"/>
  <c r="T16" i="110"/>
  <c r="T31" i="110"/>
  <c r="J50" i="110"/>
  <c r="J81" i="110"/>
  <c r="J97" i="110"/>
  <c r="N24" i="110"/>
  <c r="J25" i="110"/>
  <c r="T25" i="110" s="1"/>
  <c r="J35" i="110"/>
  <c r="T35" i="110" s="1"/>
  <c r="J41" i="110"/>
  <c r="P121" i="110"/>
  <c r="N48" i="110"/>
  <c r="R119" i="110"/>
  <c r="N41" i="110"/>
  <c r="J43" i="110"/>
  <c r="N103" i="110"/>
  <c r="T103" i="110" s="1"/>
  <c r="J113" i="110"/>
  <c r="T113" i="110" s="1"/>
  <c r="Q121" i="110"/>
  <c r="N87" i="110"/>
  <c r="N11" i="110"/>
  <c r="T11" i="110" s="1"/>
  <c r="J89" i="110"/>
  <c r="J105" i="110"/>
  <c r="J8" i="110"/>
  <c r="T20" i="110"/>
  <c r="J27" i="110"/>
  <c r="J9" i="110"/>
  <c r="T28" i="110"/>
  <c r="N95" i="110"/>
  <c r="T95" i="110" s="1"/>
  <c r="T26" i="110"/>
  <c r="T15" i="110"/>
  <c r="N33" i="110"/>
  <c r="T33" i="110" s="1"/>
  <c r="N79" i="110"/>
  <c r="J110" i="110"/>
  <c r="J75" i="110"/>
  <c r="T75" i="110" s="1"/>
  <c r="J83" i="110"/>
  <c r="J91" i="110"/>
  <c r="J99" i="110"/>
  <c r="T99" i="110" s="1"/>
  <c r="N32" i="110"/>
  <c r="J34" i="110"/>
  <c r="N40" i="110"/>
  <c r="T40" i="110" s="1"/>
  <c r="J42" i="110"/>
  <c r="N47" i="110"/>
  <c r="T47" i="110" s="1"/>
  <c r="J49" i="110"/>
  <c r="T49" i="110" s="1"/>
  <c r="J80" i="110"/>
  <c r="T80" i="110" s="1"/>
  <c r="J88" i="110"/>
  <c r="T88" i="110" s="1"/>
  <c r="N94" i="110"/>
  <c r="J96" i="110"/>
  <c r="N102" i="110"/>
  <c r="T102" i="110" s="1"/>
  <c r="J104" i="110"/>
  <c r="N110" i="110"/>
  <c r="J112" i="110"/>
  <c r="F121" i="110"/>
  <c r="J48" i="110"/>
  <c r="J79" i="110"/>
  <c r="R9" i="102"/>
  <c r="N9" i="102"/>
  <c r="J9" i="102"/>
  <c r="E15" i="96"/>
  <c r="F15" i="96"/>
  <c r="Q10" i="95"/>
  <c r="M10" i="95"/>
  <c r="R10" i="102"/>
  <c r="R11" i="102"/>
  <c r="R12" i="102"/>
  <c r="R13" i="102"/>
  <c r="R8" i="102"/>
  <c r="N10" i="102"/>
  <c r="N11" i="102"/>
  <c r="N12" i="102"/>
  <c r="N13" i="102"/>
  <c r="N8" i="102"/>
  <c r="Q14" i="102"/>
  <c r="P14" i="102"/>
  <c r="M14" i="102"/>
  <c r="L14" i="102"/>
  <c r="J10" i="102"/>
  <c r="J11" i="102"/>
  <c r="J12" i="102"/>
  <c r="J13" i="102"/>
  <c r="J8" i="102"/>
  <c r="I14" i="102"/>
  <c r="H14" i="102"/>
  <c r="G14" i="102"/>
  <c r="F14" i="102"/>
  <c r="E14" i="102"/>
  <c r="K15" i="96"/>
  <c r="L15" i="96"/>
  <c r="N15" i="96"/>
  <c r="O15" i="96"/>
  <c r="H12" i="108"/>
  <c r="H11" i="108"/>
  <c r="H13" i="108"/>
  <c r="M12" i="108"/>
  <c r="U11" i="108"/>
  <c r="M11" i="108"/>
  <c r="M13" i="108"/>
  <c r="U13" i="108"/>
  <c r="U12" i="108"/>
  <c r="Y13" i="108"/>
  <c r="Y11" i="108"/>
  <c r="Y12" i="108"/>
  <c r="G15" i="96"/>
  <c r="H15" i="96"/>
  <c r="I15" i="96"/>
  <c r="U15" i="108"/>
  <c r="Y15" i="108"/>
  <c r="H14" i="108"/>
  <c r="M15" i="108"/>
  <c r="H15" i="108"/>
  <c r="U14" i="108"/>
  <c r="Y14" i="108"/>
  <c r="M14" i="108"/>
  <c r="U10" i="108"/>
  <c r="U9" i="108"/>
  <c r="Y9" i="108"/>
  <c r="Y10" i="108"/>
  <c r="Y8" i="108"/>
  <c r="T16" i="108"/>
  <c r="N16" i="108"/>
  <c r="P16" i="108"/>
  <c r="O16" i="108"/>
  <c r="S16" i="108"/>
  <c r="W16" i="108"/>
  <c r="X16" i="108"/>
  <c r="M9" i="108"/>
  <c r="E16" i="108"/>
  <c r="H9" i="108"/>
  <c r="U8" i="108"/>
  <c r="F16" i="108"/>
  <c r="J16" i="108"/>
  <c r="L16" i="108"/>
  <c r="H10" i="108"/>
  <c r="M10" i="108"/>
  <c r="D16" i="108"/>
  <c r="I16" i="108"/>
  <c r="H8" i="108"/>
  <c r="M8" i="108"/>
  <c r="G16" i="108"/>
  <c r="K16" i="108"/>
  <c r="L13" i="95"/>
  <c r="M9" i="95"/>
  <c r="I11" i="95"/>
  <c r="M11" i="95"/>
  <c r="K13" i="95"/>
  <c r="E13" i="95"/>
  <c r="P13" i="95"/>
  <c r="D13" i="95"/>
  <c r="F13" i="95"/>
  <c r="I9" i="95"/>
  <c r="G13" i="95"/>
  <c r="Q11" i="95"/>
  <c r="O13" i="95"/>
  <c r="Q9" i="95"/>
  <c r="H13" i="95"/>
  <c r="I10" i="95"/>
  <c r="T105" i="110" l="1"/>
  <c r="T83" i="110"/>
  <c r="T94" i="110"/>
  <c r="T87" i="110"/>
  <c r="T48" i="110"/>
  <c r="T111" i="110"/>
  <c r="T9" i="110"/>
  <c r="T27" i="110"/>
  <c r="R121" i="110"/>
  <c r="T104" i="110"/>
  <c r="T34" i="110"/>
  <c r="T32" i="110"/>
  <c r="T96" i="110"/>
  <c r="T91" i="110"/>
  <c r="T29" i="110"/>
  <c r="T112" i="110"/>
  <c r="T81" i="110"/>
  <c r="T89" i="110"/>
  <c r="T50" i="110"/>
  <c r="T76" i="110"/>
  <c r="T24" i="110"/>
  <c r="T43" i="110"/>
  <c r="T42" i="110"/>
  <c r="T79" i="110"/>
  <c r="T110" i="110"/>
  <c r="T97" i="110"/>
  <c r="T41" i="110"/>
  <c r="N12" i="110"/>
  <c r="J12" i="110"/>
  <c r="T8" i="110"/>
  <c r="J119" i="110"/>
  <c r="N119" i="110"/>
  <c r="Q10" i="108"/>
  <c r="AA10" i="108" s="1"/>
  <c r="Q15" i="108"/>
  <c r="AA15" i="108" s="1"/>
  <c r="T10" i="102"/>
  <c r="Q14" i="108"/>
  <c r="AA14" i="108" s="1"/>
  <c r="Q9" i="108"/>
  <c r="AA9" i="108" s="1"/>
  <c r="R14" i="102"/>
  <c r="T9" i="102"/>
  <c r="T12" i="102"/>
  <c r="T11" i="102"/>
  <c r="T13" i="102"/>
  <c r="S11" i="95"/>
  <c r="Q12" i="108"/>
  <c r="AA12" i="108" s="1"/>
  <c r="N14" i="102"/>
  <c r="Q11" i="108"/>
  <c r="AA11" i="108" s="1"/>
  <c r="Q13" i="95"/>
  <c r="I13" i="95"/>
  <c r="M13" i="95"/>
  <c r="M16" i="108"/>
  <c r="S9" i="95"/>
  <c r="S10" i="95"/>
  <c r="Q8" i="108"/>
  <c r="AA8" i="108" s="1"/>
  <c r="U16" i="108"/>
  <c r="Y16" i="108"/>
  <c r="Q13" i="108"/>
  <c r="AA13" i="108" s="1"/>
  <c r="H16" i="108"/>
  <c r="T8" i="102"/>
  <c r="J14" i="102"/>
  <c r="T12" i="110" l="1"/>
  <c r="T119" i="110"/>
  <c r="N121" i="110"/>
  <c r="J121" i="110"/>
  <c r="T14" i="102"/>
  <c r="AA16" i="108"/>
  <c r="Q16" i="108"/>
  <c r="S13" i="95"/>
  <c r="T121" i="110" l="1"/>
</calcChain>
</file>

<file path=xl/sharedStrings.xml><?xml version="1.0" encoding="utf-8"?>
<sst xmlns="http://schemas.openxmlformats.org/spreadsheetml/2006/main" count="1912" uniqueCount="423">
  <si>
    <t xml:space="preserve"> </t>
  </si>
  <si>
    <t xml:space="preserve"> Exhibit 4.1-a (Pricing and Volumes Matrix)</t>
  </si>
  <si>
    <t>Detailed Base Charges for VITA and Customers (Annual Amounts in $)</t>
  </si>
  <si>
    <t>Renewal Option 1</t>
  </si>
  <si>
    <t>Renewal Option 2</t>
  </si>
  <si>
    <t>Resource Description</t>
  </si>
  <si>
    <t>Year 1</t>
  </si>
  <si>
    <t>Year 2</t>
  </si>
  <si>
    <t>Year 3</t>
  </si>
  <si>
    <t>Year 4</t>
  </si>
  <si>
    <t>Year 5</t>
  </si>
  <si>
    <t>5 Year Total</t>
  </si>
  <si>
    <t>Year 6</t>
  </si>
  <si>
    <t>Year 7</t>
  </si>
  <si>
    <t>Option 1 Total</t>
  </si>
  <si>
    <t>Year 8</t>
  </si>
  <si>
    <t>Year 9</t>
  </si>
  <si>
    <t>Option 2 Total</t>
  </si>
  <si>
    <t>9 Year Total</t>
  </si>
  <si>
    <t>Managed Security Services</t>
  </si>
  <si>
    <t>Monitoring, Reporting, and Response</t>
  </si>
  <si>
    <t>Security Incident Management</t>
  </si>
  <si>
    <t>Digital Forensic Investigation</t>
  </si>
  <si>
    <t>Response Preparedness</t>
  </si>
  <si>
    <t>Security Monitoring, Log Management, &amp; Analysis</t>
  </si>
  <si>
    <t>Total Monitoring, Reporting and Response Charges</t>
  </si>
  <si>
    <t>Network and Platform Protection</t>
  </si>
  <si>
    <t>Desktop Encryption</t>
  </si>
  <si>
    <t>Desktop Managed Host Intrusion Protection, Firewall, &amp; Antivirus</t>
  </si>
  <si>
    <t>Server Encryption</t>
  </si>
  <si>
    <t xml:space="preserve">                   -</t>
  </si>
  <si>
    <t>Server Managed Firewall and Antivirus (discontinued 4/1/22)</t>
  </si>
  <si>
    <t>Server Managed Host Intrusion Protection (discontinuned 4/1/22)</t>
  </si>
  <si>
    <t>Server Managed EPP/EDR (effective 4/1/22)</t>
  </si>
  <si>
    <t>Managed Network Intrusion Protection - 100MB</t>
  </si>
  <si>
    <t>Managed Network Intrusion Protection - 1GB</t>
  </si>
  <si>
    <t>Managed Network Intrusion Protection - 10GB</t>
  </si>
  <si>
    <t>Managed Network Intrusion Protection - On Premises</t>
  </si>
  <si>
    <t>Managed Network Intrusion Protection - Cloud</t>
  </si>
  <si>
    <t>Data Loss Prevention</t>
  </si>
  <si>
    <t>Web Content Monitoring - 100MB</t>
  </si>
  <si>
    <t>Web Content Monitoring - 1GB</t>
  </si>
  <si>
    <t>Web Content Monitoring - 10GB</t>
  </si>
  <si>
    <t xml:space="preserve">Managed Firewall Services - 100MB Non-Redundant </t>
  </si>
  <si>
    <t xml:space="preserve">Managed Firewall Services - 1GB Non-Redundant </t>
  </si>
  <si>
    <t xml:space="preserve">Managed Firewall Services - 10GB Non-Redundant </t>
  </si>
  <si>
    <t>Managed Firewall Services - 100MB - Non-Redundant legacy</t>
  </si>
  <si>
    <t>Managed Firewall Services - 1GB - Non-Redundant legacy</t>
  </si>
  <si>
    <t>Managed Firewall Services - 10GB - Non-Redundant legacy</t>
  </si>
  <si>
    <t>Managed Firewall Services - 1GB HA Legacy</t>
  </si>
  <si>
    <t>Managed Firewall Services - 10GB HA Legacy</t>
  </si>
  <si>
    <t>Managed Firewall Services - 1GB HA</t>
  </si>
  <si>
    <t>Managed Firewall Services - 10GB HA</t>
  </si>
  <si>
    <t>Managed Firewall Services - 1GB HA DR Legacy</t>
  </si>
  <si>
    <t>Managed Firewall Services - 10GB HA DR Legacy</t>
  </si>
  <si>
    <t>Managed Firewall Services - 1GB HA DR</t>
  </si>
  <si>
    <t>Managed Firewall Services - 10GB HA DR</t>
  </si>
  <si>
    <t>VITA Data Center Support</t>
  </si>
  <si>
    <t>VITA Disaster Recovery Site Support</t>
  </si>
  <si>
    <t>Vulnerability Scanning</t>
  </si>
  <si>
    <t>Vulnerability Scanning - Expanded</t>
  </si>
  <si>
    <t>Penetration Testing</t>
  </si>
  <si>
    <t>Compliance Testing - Network</t>
  </si>
  <si>
    <t>Compliance Testing - Endpoint</t>
  </si>
  <si>
    <t>Application Process Whitelisting</t>
  </si>
  <si>
    <t xml:space="preserve">Full Packet Capture - Legacy </t>
  </si>
  <si>
    <t>Full Packet Capture - Data Center Appliance</t>
  </si>
  <si>
    <t>Full Packet Capture - 44TB Storage</t>
  </si>
  <si>
    <t>Full Packet Capture - Remote Appliance</t>
  </si>
  <si>
    <t>WAF - Low Capacity (DELETED)</t>
  </si>
  <si>
    <t>WAF - Medium Capacity (DELETED)</t>
  </si>
  <si>
    <t>WAF - High Capacity (DELETED)</t>
  </si>
  <si>
    <t>Cloud WAF Services (DELETED)</t>
  </si>
  <si>
    <t>File Level Encryption</t>
  </si>
  <si>
    <t>e-Discovery</t>
  </si>
  <si>
    <t>Tokenization License (DELETED)</t>
  </si>
  <si>
    <t>Managed Encryption Platform (suspended 4/1/22)</t>
  </si>
  <si>
    <t xml:space="preserve">Encryption License - Protect File </t>
  </si>
  <si>
    <t>Encryption License - Protect App</t>
  </si>
  <si>
    <t xml:space="preserve">Encryption License - Database Native </t>
  </si>
  <si>
    <t>Encryption License - KMIP Connector</t>
  </si>
  <si>
    <t>Encryption License - VM Encryption</t>
  </si>
  <si>
    <t>Encryption License - Database Encryption</t>
  </si>
  <si>
    <t>Source Code Scanning - NT-APP 1YR</t>
  </si>
  <si>
    <t>Source Code Scanning - GL-DEV 1YR</t>
  </si>
  <si>
    <r>
      <t xml:space="preserve">Source Code Scanning - </t>
    </r>
    <r>
      <rPr>
        <strike/>
        <sz val="10"/>
        <color theme="1"/>
        <rFont val="Arial"/>
        <family val="2"/>
      </rPr>
      <t>SCA 1YR</t>
    </r>
    <r>
      <rPr>
        <sz val="10"/>
        <color theme="1"/>
        <rFont val="Arial"/>
        <family val="2"/>
      </rPr>
      <t xml:space="preserve"> SCA-PROJECT</t>
    </r>
  </si>
  <si>
    <t>Source Code Scanning - E-LEARN 1YR</t>
  </si>
  <si>
    <r>
      <t xml:space="preserve">Source Code Scanning - </t>
    </r>
    <r>
      <rPr>
        <strike/>
        <sz val="10"/>
        <color theme="1"/>
        <rFont val="Arial"/>
        <family val="2"/>
      </rPr>
      <t>INT-APP-WAS 1YR</t>
    </r>
    <r>
      <rPr>
        <sz val="10"/>
        <color theme="1"/>
        <rFont val="Arial"/>
        <family val="2"/>
      </rPr>
      <t xml:space="preserve"> DYN-URL</t>
    </r>
  </si>
  <si>
    <t xml:space="preserve">Source Code Scanning - VS-Standard </t>
  </si>
  <si>
    <t>Certificate Management Solution (CMS) - Server</t>
  </si>
  <si>
    <t>Certificate Management Solution (CMS) - End User Device</t>
  </si>
  <si>
    <t>Cloud Access Security Broker (CASB)</t>
  </si>
  <si>
    <t>CASB Accounts (In excess of 10)</t>
  </si>
  <si>
    <t>Virtual Firewall VF-50</t>
  </si>
  <si>
    <t>Virtual Firewall VF-100</t>
  </si>
  <si>
    <t>Virtual Firewall VF-300</t>
  </si>
  <si>
    <t>Virtual Firewall VF-500</t>
  </si>
  <si>
    <t>Virtual Firewall VF-700</t>
  </si>
  <si>
    <t>10GB Sandbox</t>
  </si>
  <si>
    <t>1GB Sandbox</t>
  </si>
  <si>
    <t>Firewall Self-Service Platform - Initial   *</t>
  </si>
  <si>
    <t>Firewall Self-Service Platform - Renewal  *</t>
  </si>
  <si>
    <t>Firewall Analyzer SINGLE FW LIC - Initial  *</t>
  </si>
  <si>
    <t>Firewall Analyzer SINGLE FW LIC - Renewal  *</t>
  </si>
  <si>
    <t>Firewall Analyzer Cluster FW LIC - Initial  *</t>
  </si>
  <si>
    <t>Firewall Analyzer Cluster FW LIC - Renewal  *</t>
  </si>
  <si>
    <t>Firewall Workflow SINGLE FW LIC - Initial  *</t>
  </si>
  <si>
    <t>Firewall Workflow SINGLE FW LIC - Renewal  *</t>
  </si>
  <si>
    <t>Firewall Workflow Cluster FW LIC - Initial  *</t>
  </si>
  <si>
    <t>Firewall Workflow Cluster FW LIC - Renewal  *</t>
  </si>
  <si>
    <t>Topology/Firewall Workflow SINGLE Router LIC - Initial  *</t>
  </si>
  <si>
    <t>Topology/Firewall Workflow SINGLE Router LIC - Renewal  *</t>
  </si>
  <si>
    <t>Business Connectivity Visualizer 50 LIC - Initial  *</t>
  </si>
  <si>
    <t>Business Connectivity Visualizer 50 LIC - Renewal  *</t>
  </si>
  <si>
    <t xml:space="preserve">Remote User Access </t>
  </si>
  <si>
    <t>Third Party Virtual Network Connection</t>
  </si>
  <si>
    <t xml:space="preserve">Third Party Virtual Network implementation </t>
  </si>
  <si>
    <t xml:space="preserve">Third Party Virtual Network Change </t>
  </si>
  <si>
    <t>Grand Total Managed Security Services Charges</t>
  </si>
  <si>
    <t>* All Fees are Monthly</t>
  </si>
  <si>
    <t>ARC and RRC Rates for VITA and Customers (Amounts in $)</t>
  </si>
  <si>
    <t>Unit of Measure</t>
  </si>
  <si>
    <t>Banding Range</t>
  </si>
  <si>
    <t>Fixed Fee</t>
  </si>
  <si>
    <t>n/a</t>
  </si>
  <si>
    <t xml:space="preserve"> per Response Readiness Test</t>
  </si>
  <si>
    <t>&gt;2</t>
  </si>
  <si>
    <t>per Device Monitored</t>
  </si>
  <si>
    <t>per Desktop Encryption Device</t>
  </si>
  <si>
    <t>per Desktop</t>
  </si>
  <si>
    <t>per Server Encryption Device</t>
  </si>
  <si>
    <t>per Server</t>
  </si>
  <si>
    <t>N/A</t>
  </si>
  <si>
    <t>per Unit of Effective Throughput</t>
  </si>
  <si>
    <t>&gt;4</t>
  </si>
  <si>
    <t xml:space="preserve">Managed Network Intrusion Protection - On Premises </t>
  </si>
  <si>
    <t>Per Instance</t>
  </si>
  <si>
    <t xml:space="preserve">             -</t>
  </si>
  <si>
    <t xml:space="preserve">Managed Network Intrusion Protection - Cloud </t>
  </si>
  <si>
    <t>per User</t>
  </si>
  <si>
    <t>per Device</t>
  </si>
  <si>
    <t>&gt;5</t>
  </si>
  <si>
    <t xml:space="preserve">Managed Firewall Services - 10GB Non-Redundant  </t>
  </si>
  <si>
    <t>per Pair</t>
  </si>
  <si>
    <t>per location</t>
  </si>
  <si>
    <t xml:space="preserve">Vulnerability Scanning </t>
  </si>
  <si>
    <t>set of additional 10,000 IP addresses scanned above 130,000</t>
  </si>
  <si>
    <t>per URL</t>
  </si>
  <si>
    <t>per Network Device</t>
  </si>
  <si>
    <t>per Endpoint Device</t>
  </si>
  <si>
    <t>per Unit of Storage Capacity</t>
  </si>
  <si>
    <t xml:space="preserve"> -</t>
  </si>
  <si>
    <t>Per FQDN</t>
  </si>
  <si>
    <t>Per 25Mbps Upgrade</t>
  </si>
  <si>
    <t>Per Portal Account</t>
  </si>
  <si>
    <t>Per block of 10 FQDNs</t>
  </si>
  <si>
    <t>per Annual License Subscription</t>
  </si>
  <si>
    <t>tbd</t>
  </si>
  <si>
    <r>
      <t xml:space="preserve">Source Code Scanning - </t>
    </r>
    <r>
      <rPr>
        <strike/>
        <sz val="10"/>
        <color theme="1"/>
        <rFont val="Arial"/>
        <family val="2"/>
      </rPr>
      <t>NT-APP-STATIC 1YR</t>
    </r>
    <r>
      <rPr>
        <sz val="10"/>
        <color theme="1"/>
        <rFont val="Arial"/>
        <family val="2"/>
      </rPr>
      <t xml:space="preserve">  STATIC-APP-STANDARD</t>
    </r>
  </si>
  <si>
    <t>per Certificate on a Server</t>
  </si>
  <si>
    <t>per Certificate on an End User Device</t>
  </si>
  <si>
    <t>&gt;58,000</t>
  </si>
  <si>
    <t xml:space="preserve">CASB Accounts </t>
  </si>
  <si>
    <t>Per Account (In excess of 10)</t>
  </si>
  <si>
    <t>&gt;10</t>
  </si>
  <si>
    <t xml:space="preserve">                -</t>
  </si>
  <si>
    <t xml:space="preserve">               -</t>
  </si>
  <si>
    <t>Fixed Fee for Initial 12 Months</t>
  </si>
  <si>
    <t>Fixed Fee for Subsequent 12 Month Periods</t>
  </si>
  <si>
    <t>per Initial 12 Months of License</t>
  </si>
  <si>
    <t>per Annual License Renewal</t>
  </si>
  <si>
    <t>per user per month</t>
  </si>
  <si>
    <t>-</t>
  </si>
  <si>
    <t>per connection per month</t>
  </si>
  <si>
    <t xml:space="preserve">Third Party Virtual Network Implementation </t>
  </si>
  <si>
    <t>per Implementation</t>
  </si>
  <si>
    <t>per Change</t>
  </si>
  <si>
    <t>Banding Range represented with not applicable "n/a" no change in point of negotiation. Volume fluctuation has no impact on Rate.</t>
  </si>
  <si>
    <t>Banding Range represented with greater than "&gt;" indicates the growth volume that triggers Rate negotiation. Volume decreases do not impact rate.</t>
  </si>
  <si>
    <t xml:space="preserve">Banding Range represented with a plus/minus percentage "x%" indicates the volume fluctuation from the 3-Resource Baseline which triggers a Rate negotiation. </t>
  </si>
  <si>
    <t>Resource Baselines for VITA and Customers</t>
  </si>
  <si>
    <r>
      <t xml:space="preserve">Response Preparedness </t>
    </r>
    <r>
      <rPr>
        <vertAlign val="subscript"/>
        <sz val="10"/>
        <rFont val="Arial"/>
        <family val="2"/>
      </rPr>
      <t>(6)</t>
    </r>
  </si>
  <si>
    <r>
      <t xml:space="preserve">Server Encryption </t>
    </r>
    <r>
      <rPr>
        <vertAlign val="subscript"/>
        <sz val="10"/>
        <rFont val="Arial"/>
        <family val="2"/>
      </rPr>
      <t>(1)</t>
    </r>
  </si>
  <si>
    <t xml:space="preserve">          -</t>
  </si>
  <si>
    <r>
      <t xml:space="preserve">Managed Network Intrusion Protection - 100MB </t>
    </r>
    <r>
      <rPr>
        <vertAlign val="subscript"/>
        <sz val="10"/>
        <rFont val="Arial"/>
        <family val="2"/>
      </rPr>
      <t>(2)</t>
    </r>
  </si>
  <si>
    <r>
      <t xml:space="preserve">Managed Network Intrusion Protection - 1GB </t>
    </r>
    <r>
      <rPr>
        <vertAlign val="subscript"/>
        <sz val="10"/>
        <rFont val="Arial"/>
        <family val="2"/>
      </rPr>
      <t>(2)</t>
    </r>
  </si>
  <si>
    <r>
      <t xml:space="preserve">Managed Network Intrusion Protection - 10GB </t>
    </r>
    <r>
      <rPr>
        <vertAlign val="subscript"/>
        <sz val="10"/>
        <rFont val="Arial"/>
        <family val="2"/>
      </rPr>
      <t>(2)</t>
    </r>
  </si>
  <si>
    <r>
      <t xml:space="preserve">Web Content Monitoring - 100MB </t>
    </r>
    <r>
      <rPr>
        <vertAlign val="subscript"/>
        <sz val="10"/>
        <rFont val="Arial"/>
        <family val="2"/>
      </rPr>
      <t>(2)</t>
    </r>
  </si>
  <si>
    <r>
      <t xml:space="preserve">Web Content Monitoring - 1GB </t>
    </r>
    <r>
      <rPr>
        <vertAlign val="subscript"/>
        <sz val="10"/>
        <rFont val="Arial"/>
        <family val="2"/>
      </rPr>
      <t>(2)</t>
    </r>
  </si>
  <si>
    <r>
      <t xml:space="preserve">Web Content Monitoring - 10GB </t>
    </r>
    <r>
      <rPr>
        <vertAlign val="subscript"/>
        <sz val="10"/>
        <rFont val="Arial"/>
        <family val="2"/>
      </rPr>
      <t>(2)</t>
    </r>
  </si>
  <si>
    <r>
      <t xml:space="preserve">Vulnerability Scanning </t>
    </r>
    <r>
      <rPr>
        <vertAlign val="subscript"/>
        <sz val="10"/>
        <rFont val="Arial"/>
        <family val="2"/>
      </rPr>
      <t>(3)</t>
    </r>
  </si>
  <si>
    <t>IP Addresses</t>
  </si>
  <si>
    <r>
      <t xml:space="preserve">WAF - Low Capacity </t>
    </r>
    <r>
      <rPr>
        <vertAlign val="subscript"/>
        <sz val="10"/>
        <rFont val="Arial"/>
        <family val="2"/>
      </rPr>
      <t xml:space="preserve">(4)  </t>
    </r>
    <r>
      <rPr>
        <sz val="10"/>
        <rFont val="Arial"/>
        <family val="2"/>
      </rPr>
      <t>(DELETED)</t>
    </r>
  </si>
  <si>
    <r>
      <t xml:space="preserve">WAF - Medium Capacity </t>
    </r>
    <r>
      <rPr>
        <vertAlign val="subscript"/>
        <sz val="10"/>
        <rFont val="Arial"/>
        <family val="2"/>
      </rPr>
      <t xml:space="preserve">(4) </t>
    </r>
    <r>
      <rPr>
        <sz val="10"/>
        <rFont val="Arial"/>
        <family val="2"/>
      </rPr>
      <t xml:space="preserve">  (DELETED)</t>
    </r>
  </si>
  <si>
    <r>
      <t xml:space="preserve">WAF - High Capacity </t>
    </r>
    <r>
      <rPr>
        <vertAlign val="subscript"/>
        <sz val="10"/>
        <rFont val="Arial"/>
        <family val="2"/>
      </rPr>
      <t xml:space="preserve">(4) </t>
    </r>
    <r>
      <rPr>
        <sz val="10"/>
        <rFont val="Arial"/>
        <family val="2"/>
      </rPr>
      <t xml:space="preserve">  (DELETED)</t>
    </r>
  </si>
  <si>
    <t xml:space="preserve">Firewall Self-Service Platform - Initial   </t>
  </si>
  <si>
    <t xml:space="preserve">Firewall Self-Service Platform - Renewal  </t>
  </si>
  <si>
    <t xml:space="preserve">Firewall Analyzer SINGLE FW LIC - Initial  </t>
  </si>
  <si>
    <t xml:space="preserve">Firewall Analyzer SINGLE FW LIC - Renewal  </t>
  </si>
  <si>
    <t xml:space="preserve">Firewall Analyzer Cluster FW LIC - Initial  </t>
  </si>
  <si>
    <t xml:space="preserve">Firewall Analyzer Cluster FW LIC - Renewal  </t>
  </si>
  <si>
    <t xml:space="preserve">Firewall Workflow SINGLE FW LIC - Initial  </t>
  </si>
  <si>
    <t xml:space="preserve">Firewall Workflow SINGLE FW LIC - Renewal  </t>
  </si>
  <si>
    <t xml:space="preserve">Firewall Workflow Cluster FW LIC - Initial  </t>
  </si>
  <si>
    <t xml:space="preserve">Firewall Workflow Cluster FW LIC - Renewal  </t>
  </si>
  <si>
    <t xml:space="preserve">Topology/Firewall Workflow SINGLE Router LIC - Initial  </t>
  </si>
  <si>
    <t xml:space="preserve">Topology/Firewall Workflow SINGLE Router LIC - Renewal  </t>
  </si>
  <si>
    <t xml:space="preserve">Business Connectivity Visualizer 50 LIC - Initial  </t>
  </si>
  <si>
    <t xml:space="preserve">Business Connectivity Visualizer 50 LIC - Renewal  </t>
  </si>
  <si>
    <t>Notes:</t>
  </si>
  <si>
    <t>Note 1: Baselines are solution dependent and may be zero if the proposed solution is at the CESC, baselines may require adjustment depending on the migration schedule proposed (if applicable)</t>
  </si>
  <si>
    <t>Note 2: Baseline counts reflect the current environment and additional devices may be needed depending on the additional egress points in proposed solution</t>
  </si>
  <si>
    <t>Note 3: Baseline count listed correlates with the proposed Cap for IP address scans noted in the RU definition in exhibit 4.2, the actual cap may change based on proposed solution.  Actual IP address count may exceed cap</t>
  </si>
  <si>
    <t>Note 4: Baseline counts listed are for the URLs currently being served in the environment, actual resource baselines will be dependent upon the solution provided by supplier and will be the number of devices (by capacity) in such solution</t>
  </si>
  <si>
    <t>Note 5: IAM baseline count may be increased to 60,000 depending on the final MSI solution</t>
  </si>
  <si>
    <t>Note 6: Response Preparedness resource baselines is listed as zero; However, the commonwealth requires at least one (1) test exercise per year</t>
  </si>
  <si>
    <t>Pass-Through Expenses ($)</t>
  </si>
  <si>
    <t>Pass-Through Expenses</t>
  </si>
  <si>
    <t>SOC 1 and SOC 2 Type II Audits</t>
  </si>
  <si>
    <t>Data Center Backup Services*</t>
  </si>
  <si>
    <t>Other (insert description)</t>
  </si>
  <si>
    <t>Total Pass-Through Expenses</t>
  </si>
  <si>
    <t>Note:</t>
  </si>
  <si>
    <t xml:space="preserve">* Data Center Backup Services is an estimated Charge consumed by the MSS program. Actual Charge to be determined on a monthly basis. </t>
  </si>
  <si>
    <t>Base Charges by Cost Type</t>
  </si>
  <si>
    <t>($)</t>
  </si>
  <si>
    <t>1Q</t>
  </si>
  <si>
    <t>2Q</t>
  </si>
  <si>
    <t>3Q</t>
  </si>
  <si>
    <t>4Q</t>
  </si>
  <si>
    <t>Total Yr1</t>
  </si>
  <si>
    <t>Total Yr2</t>
  </si>
  <si>
    <t xml:space="preserve">  Labor</t>
  </si>
  <si>
    <t xml:space="preserve">  Software</t>
  </si>
  <si>
    <t>Hardware</t>
  </si>
  <si>
    <t xml:space="preserve">  Travel</t>
  </si>
  <si>
    <t xml:space="preserve">  Hires/M&amp;Ls</t>
  </si>
  <si>
    <t xml:space="preserve">  Consulting</t>
  </si>
  <si>
    <t xml:space="preserve">  Communications</t>
  </si>
  <si>
    <t xml:space="preserve">  Other (Specify)</t>
  </si>
  <si>
    <t xml:space="preserve">  Total</t>
  </si>
  <si>
    <t>Category</t>
  </si>
  <si>
    <t>Definition</t>
  </si>
  <si>
    <t>Labor</t>
  </si>
  <si>
    <t>Labor costs of transition team not captured in categories below</t>
  </si>
  <si>
    <t>Bubble hardware including shipping</t>
  </si>
  <si>
    <t>Software</t>
  </si>
  <si>
    <t>Includes Access Fees for system software and data movement software</t>
  </si>
  <si>
    <t>Software (Upgrade to n-1)</t>
  </si>
  <si>
    <t>Cost to upgrade all software to a currency of at least "n-1"</t>
  </si>
  <si>
    <t>Travel</t>
  </si>
  <si>
    <t>Implementation team travel expenses</t>
  </si>
  <si>
    <t>Hires/M&amp;Ls</t>
  </si>
  <si>
    <t>Hiring expenses and Moving and Living for transitioned employees.</t>
  </si>
  <si>
    <t>Consulting</t>
  </si>
  <si>
    <t>Consolidation studies, Third party consultants (e.g., EMC Consultants), and Implementation planning</t>
  </si>
  <si>
    <t>Communications</t>
  </si>
  <si>
    <t>Implementation bandwidth for data movement and cost to set-up communications</t>
  </si>
  <si>
    <t>Authorized User Pricing and Implementation Charge Eligibility</t>
  </si>
  <si>
    <t>Implementation Charge Eligible Service?</t>
  </si>
  <si>
    <t>per FTE</t>
  </si>
  <si>
    <t>N</t>
  </si>
  <si>
    <t>Y</t>
  </si>
  <si>
    <t xml:space="preserve">            -</t>
  </si>
  <si>
    <t>Managed Firewall Services - 100MB Non-Redundant</t>
  </si>
  <si>
    <t>Cloud WAF Services  (DELETED)</t>
  </si>
  <si>
    <r>
      <t xml:space="preserve">per Server Device
</t>
    </r>
    <r>
      <rPr>
        <sz val="10"/>
        <rFont val="Arial"/>
        <family val="2"/>
      </rPr>
      <t>per Certificates on Servers</t>
    </r>
  </si>
  <si>
    <r>
      <t xml:space="preserve">per End User Device
</t>
    </r>
    <r>
      <rPr>
        <sz val="10"/>
        <rFont val="Arial"/>
        <family val="2"/>
      </rPr>
      <t>per Certificates on End User Devices</t>
    </r>
  </si>
  <si>
    <t>Note: N/A indicates Legacy Service which is not applicable to future Authorized User</t>
  </si>
  <si>
    <t>Supplier Investments (Annual Amounts in $)</t>
  </si>
  <si>
    <t xml:space="preserve">  Maintenance</t>
  </si>
  <si>
    <t xml:space="preserve">  Other</t>
  </si>
  <si>
    <t>Termination Charges (Annual Amounts in $)</t>
  </si>
  <si>
    <t>TERMINATION CHARGES CAP</t>
  </si>
  <si>
    <t>Security Services</t>
  </si>
  <si>
    <t>Unrecovered Implementation  Charges *</t>
  </si>
  <si>
    <t>Employee Severance</t>
  </si>
  <si>
    <r>
      <t>Supplier Equipment</t>
    </r>
    <r>
      <rPr>
        <sz val="11"/>
        <rFont val="Calibri"/>
        <family val="2"/>
      </rPr>
      <t xml:space="preserve"> </t>
    </r>
  </si>
  <si>
    <t>Third Party Contracts (Software Licenses)</t>
  </si>
  <si>
    <t>Third Party Contracts (Other)</t>
  </si>
  <si>
    <t>Total Termination Charges</t>
  </si>
  <si>
    <t>* Should VITA opt to pay one time charges over the term, these charges will be added to the Termination fee for Unrecovered Implementation Charges.</t>
  </si>
  <si>
    <t>Inflation Sensitivity</t>
  </si>
  <si>
    <r>
      <t xml:space="preserve">             </t>
    </r>
    <r>
      <rPr>
        <b/>
        <sz val="10"/>
        <rFont val="Arial"/>
        <family val="2"/>
      </rPr>
      <t>-</t>
    </r>
  </si>
  <si>
    <t>Managed Firewall Services - 100MB</t>
  </si>
  <si>
    <t xml:space="preserve">Managed Firewall Services - 1GB non-Redundent </t>
  </si>
  <si>
    <t xml:space="preserve">Managed Firewall Services - 10GB non-Redundent </t>
  </si>
  <si>
    <t>Data Center Support</t>
  </si>
  <si>
    <t>Disaster Recovery Site Support</t>
  </si>
  <si>
    <t>WAF - Medium Capacity  (DELETED)</t>
  </si>
  <si>
    <t>WAF - High Capacity  (DELETED)</t>
  </si>
  <si>
    <r>
      <rPr>
        <strike/>
        <sz val="10"/>
        <rFont val="Arial"/>
        <family val="2"/>
      </rPr>
      <t xml:space="preserve">Cloud WAF Services  </t>
    </r>
    <r>
      <rPr>
        <sz val="10"/>
        <rFont val="Arial"/>
        <family val="2"/>
      </rPr>
      <t>(DELETED)</t>
    </r>
  </si>
  <si>
    <t xml:space="preserve">Firewall Self-Service Platform </t>
  </si>
  <si>
    <t>Rate Card</t>
  </si>
  <si>
    <t>Rate Card Hours</t>
  </si>
  <si>
    <t>Resource Type</t>
  </si>
  <si>
    <t>Units</t>
  </si>
  <si>
    <t>Annual Productive Hours</t>
  </si>
  <si>
    <t>Project Manager Senior</t>
  </si>
  <si>
    <t>Hours</t>
  </si>
  <si>
    <t>Project Manager Junior</t>
  </si>
  <si>
    <t>Network Security I</t>
  </si>
  <si>
    <t>Network Security II</t>
  </si>
  <si>
    <t>Network Security III</t>
  </si>
  <si>
    <t>Firewall Engineer I</t>
  </si>
  <si>
    <t>Firewall Engineer II</t>
  </si>
  <si>
    <t>Firewall Engineer III</t>
  </si>
  <si>
    <t>CEH/Pen Tester III</t>
  </si>
  <si>
    <t>Identity &amp; Access Man II</t>
  </si>
  <si>
    <t>Identity &amp; Access Man III</t>
  </si>
  <si>
    <t>Vendor Risk Auditor II</t>
  </si>
  <si>
    <t>Vendor Risk Auditor III</t>
  </si>
  <si>
    <t xml:space="preserve">Enterprise Security Architect </t>
  </si>
  <si>
    <t>Security Engineer</t>
  </si>
  <si>
    <t>Minimum Yrs Exp in Role</t>
  </si>
  <si>
    <t>Total Experience</t>
  </si>
  <si>
    <t>Role Description</t>
  </si>
  <si>
    <t>Qualification</t>
  </si>
  <si>
    <t>Project Manager 
(Senior)</t>
  </si>
  <si>
    <t>i</t>
  </si>
  <si>
    <t xml:space="preserve">Plans, directs, and co-ordinates the team’s activities to manage and implement project and/or interrelated projects from contract/proposal initiation to final operational stage. </t>
  </si>
  <si>
    <t>Three to five years experience managing medium complexity projects, or the equivalent combination of education and experience.</t>
  </si>
  <si>
    <t>ii</t>
  </si>
  <si>
    <t xml:space="preserve">Plans, schedules, monitors, and reports on activities related to the project. Develops project control and reporting procedures and manages changes in operational plan. </t>
  </si>
  <si>
    <t>Good verbal and written communication skills, ability to train and develop staff, and ability to work in a time-sensitive environment.</t>
  </si>
  <si>
    <t>iii.</t>
  </si>
  <si>
    <t>Undertakes status review meetings among project team members and clients.</t>
  </si>
  <si>
    <t xml:space="preserve">Capable of managing multiple service streams. </t>
  </si>
  <si>
    <t>iv.</t>
  </si>
  <si>
    <t xml:space="preserve">Determines, monitors, and reviews all project economics to include costs, operational budgets, staffing requirements, resources and risk. </t>
  </si>
  <si>
    <t>Project Manager 
(Junior)</t>
  </si>
  <si>
    <t xml:space="preserve">Develops understanding of the analysis of project economics   including costs, operational budgets, staffing requirements, resources, and risk. </t>
  </si>
  <si>
    <t xml:space="preserve">One to two years of experience in managing projects or sub-projects of medium complexity or five to six years of experience in managing low complexity projects. </t>
  </si>
  <si>
    <t xml:space="preserve">Under general supervision supports project planning, scheduling, monitoring, and reporting activities in a project/program office environment. </t>
  </si>
  <si>
    <t xml:space="preserve">Two years experience in leading teams. </t>
  </si>
  <si>
    <t xml:space="preserve">Prepares project/program documentation including WBS and project plan; contributes to requirements, risk schedule, and change control. </t>
  </si>
  <si>
    <t>Good verbal and written communication skills and the ability to work in a time-sensitive environment.</t>
  </si>
  <si>
    <t xml:space="preserve">Develops understanding of the contract detail and develops the ability to determine whether work is in scope. Collates requested information for the client. </t>
  </si>
  <si>
    <t>i.</t>
  </si>
  <si>
    <t>Engineer should be organized and display excellent time management skills</t>
  </si>
  <si>
    <t>Route, switch, and firewall configuration</t>
  </si>
  <si>
    <t>ii.</t>
  </si>
  <si>
    <t xml:space="preserve">Effective communicator from both verbal and written standpoints. </t>
  </si>
  <si>
    <t>Implementation of solutions or provide knowledge transfer/training to team</t>
  </si>
  <si>
    <t>Engineer will keep apprised of updates to existing technologies as well as new technologies in the networking and security space</t>
  </si>
  <si>
    <t>Strong knowledge of IDS, IPS, wireless and access control, network access control, secuirty information and event managers</t>
  </si>
  <si>
    <t xml:space="preserve">Develop designs and bills of materials for cost-effective solutions </t>
  </si>
  <si>
    <t>Preferred experiences includes Juniper, Cisco, Palo Alto</t>
  </si>
  <si>
    <t>9+</t>
  </si>
  <si>
    <t>Perform troubleshooting of problems with network technologies</t>
  </si>
  <si>
    <t>Bachelors degree or equivalent experience</t>
  </si>
  <si>
    <t>Experience with Network monitoring and capacity planning tools</t>
  </si>
  <si>
    <t xml:space="preserve">Experience in Operational Support and troubleshooting </t>
  </si>
  <si>
    <t>Evaluate data and develop plans for completion of projects/tasks</t>
  </si>
  <si>
    <t>Deployment/Configuration of routers/switches</t>
  </si>
  <si>
    <t>identify anomalies in bandwidth/identify controls to eliminate future reoccurence</t>
  </si>
  <si>
    <t>Perform Network reconnaissance of external/ Internal networks and/or web applications</t>
  </si>
  <si>
    <t>Scan vulnerabilities of network resources and/or web applications</t>
  </si>
  <si>
    <t>Successfully exploit scanned and manually identified vulnerabilities</t>
  </si>
  <si>
    <t>Develop remedaiton for identified vulnnerabilities in detailed and executive summary report</t>
  </si>
  <si>
    <t>Manage and administer suite of security solutions for IDS, IPS, malware analysis, vulnerability assessment and endpoint security</t>
  </si>
  <si>
    <t xml:space="preserve">Detailed knowledge of various security analysis tools to include but not limit to, vulnerability assessment software, virus scanning software, data loss prevention software, intrusion detection and prefention software. </t>
  </si>
  <si>
    <t>Provide Network security subject matter expertise</t>
  </si>
  <si>
    <t>Strong understanding of key compliance regulations</t>
  </si>
  <si>
    <t>Respond to IT related security incidents and perform mitigations required to protect critical resources</t>
  </si>
  <si>
    <t>Extensive understanding of network controls such as Firewalls, ACL, intrusion detection systems and proxies</t>
  </si>
  <si>
    <t>Preform detailed analysis of security vulnerabilities developing risk based business recommendations</t>
  </si>
  <si>
    <t xml:space="preserve">Detailed knowledge of user administration, authentication methods, file permissions, groups and domain concepts. </t>
  </si>
  <si>
    <t>Develop Risk Profile for vendors based on data interaction and volume</t>
  </si>
  <si>
    <t>Develop assessment questionnaire for vendors to develop detailed security profile for vendor interaction</t>
  </si>
  <si>
    <t>Monitor current risk and risk thresholds for reporting metrics</t>
  </si>
  <si>
    <t xml:space="preserve">Review new third party agreements </t>
  </si>
  <si>
    <t>Establish controls for supporting third party risk</t>
  </si>
  <si>
    <t>Develop onsite audit strategy for vendors who display significant risk</t>
  </si>
  <si>
    <t>Montitor vulnerability management of vendors to reduce and/or mitigate vulenerabilities and risk</t>
  </si>
  <si>
    <t>Establsih and maintain current risk strategies for third party compliance including regulatory requirements for third and fourth parties</t>
  </si>
  <si>
    <t>Enterprise Security Architect</t>
  </si>
  <si>
    <t>15+</t>
  </si>
  <si>
    <t xml:space="preserve">Security Program Development </t>
  </si>
  <si>
    <t>10+ IT Security background</t>
  </si>
  <si>
    <t>Policy creation and review of design and effectiveness</t>
  </si>
  <si>
    <t>CISSP and/or CISA Certified</t>
  </si>
  <si>
    <t>Regulatory compliance review to determine program development maturity and strategic requirements</t>
  </si>
  <si>
    <t>Experience in multiple verticals</t>
  </si>
  <si>
    <t>Penetration testing of network, web applications, and devices to improve security capabilities and test security response</t>
  </si>
  <si>
    <t>Experience in multiple regulatory frameworks</t>
  </si>
  <si>
    <t>Develop Information Security Plans and Policies</t>
  </si>
  <si>
    <t>Experience designing secure networks, systems and application architectures</t>
  </si>
  <si>
    <t>Perform troubleshooting of problems with security-related processes and procedures</t>
  </si>
  <si>
    <t>Experience planning, researching and developing security policies, standards and procedures</t>
  </si>
  <si>
    <t>Implement Protections</t>
  </si>
  <si>
    <t>WAF Base SVC 50 FQDN - 125 Mbps - Unlimited DDoS (Discontinued after March 2023 per Mod 21)</t>
  </si>
  <si>
    <t>WAF BASE-50 FQDN-Unlimited DDoS 25Mbps ADD (Discontinued after March 2023 per Mod 21)</t>
  </si>
  <si>
    <t>WAF Portal Account (Discontinued after March 2023 per Mod 21)</t>
  </si>
  <si>
    <t>WAF - 10 ADD FQDNs (Discontinued after March 2023 per Mod 21)</t>
  </si>
  <si>
    <t xml:space="preserve">WAF Legacy </t>
  </si>
  <si>
    <t>WAF Base SVC 60 FQDN - 125 Mbps - Unlimited DDoS (Effective April 2023 per Mod 21)</t>
  </si>
  <si>
    <t>WAF Portal Account (Effective April 2023 per Mod 21)</t>
  </si>
  <si>
    <t>WAF - 1 ADD FQDNs (Effective April 2023 per Mod 21)</t>
  </si>
  <si>
    <t>WAF - 25 Mbps Bandwidth Increase to the Base (Effective April 2023 per Mod 21)</t>
  </si>
  <si>
    <t xml:space="preserve">Enterprise SD-WAN Virtual Network Connection, Agency Configuration </t>
  </si>
  <si>
    <t>per connection</t>
  </si>
  <si>
    <t>per change</t>
  </si>
  <si>
    <t>Notes</t>
  </si>
  <si>
    <t xml:space="preserve">Note 1 – This charge will only be applied to a new agency that is not currently identified as part of the Prisma RFS. </t>
  </si>
  <si>
    <t xml:space="preserve">Note 2 - This charge will  apply for each agency, per connection implemented for the Prisma connection. Request is required to be submitted for each connection an agency will require. If multiple Prisma connections are required for an agency at a specific site, a request will be required and this charge will apply for each connection implemented. </t>
  </si>
  <si>
    <t xml:space="preserve">Note 3 - This charge is applicable, for a customer generated change, any time after the tunnel has been installed. </t>
  </si>
  <si>
    <t>per Connection</t>
  </si>
  <si>
    <t xml:space="preserve">Enterprise SD-WAN Virtual Network Connection, Connection Change </t>
  </si>
  <si>
    <t xml:space="preserve">Enterprise SD-WAN Virtual Network Connection, Connection Implementation </t>
  </si>
  <si>
    <r>
      <t xml:space="preserve">Enterprise SD-WAN Virtual Network Connection, Agency Configuration </t>
    </r>
    <r>
      <rPr>
        <vertAlign val="superscript"/>
        <sz val="12"/>
        <rFont val="Arial"/>
        <family val="2"/>
      </rPr>
      <t>Note 1</t>
    </r>
  </si>
  <si>
    <r>
      <t xml:space="preserve">Enterprise SD-WAN Virtual Network Connection, Connection Implementation </t>
    </r>
    <r>
      <rPr>
        <vertAlign val="superscript"/>
        <sz val="12"/>
        <rFont val="Arial"/>
        <family val="2"/>
      </rPr>
      <t>Note 2</t>
    </r>
  </si>
  <si>
    <r>
      <t xml:space="preserve">Enterprise SD-WAN Virtual Network Connection, Connection Change </t>
    </r>
    <r>
      <rPr>
        <vertAlign val="superscript"/>
        <sz val="12"/>
        <rFont val="Arial"/>
        <family val="2"/>
      </rPr>
      <t>Note 3</t>
    </r>
  </si>
  <si>
    <t>Application Scanning (suspended on the MOD 23 Effective Date)</t>
  </si>
  <si>
    <r>
      <rPr>
        <b/>
        <sz val="12"/>
        <rFont val="Calibri"/>
        <family val="2"/>
        <scheme val="minor"/>
      </rPr>
      <t xml:space="preserve">COMMONWEALTH OF VIRGINIA
VIRGINIA IT AGENCY (VITA)
SUPPLIER STRATEGY AND PERFORMANCE DIVISION
</t>
    </r>
    <r>
      <rPr>
        <sz val="12"/>
        <rFont val="Calibri"/>
        <family val="2"/>
        <scheme val="minor"/>
      </rPr>
      <t xml:space="preserve">
7325 Beaufont Springs Drive
Richmond, VA  23225 </t>
    </r>
  </si>
  <si>
    <t>Source Code Scanning - NT-APP-STATIC 1YR  STATIC-APP-STANDARD</t>
  </si>
  <si>
    <t>Source Code Scanning - SCA 1YR SCA-PROJECT</t>
  </si>
  <si>
    <t>Source Code Scanning - INT-APP-WAS 1YR DYN-URL</t>
  </si>
  <si>
    <t>TBD</t>
  </si>
  <si>
    <t>Compliance Testing - Network (Suspended on MOD 26 Effective Date)</t>
  </si>
  <si>
    <r>
      <t xml:space="preserve">Compliance Testing - Network  </t>
    </r>
    <r>
      <rPr>
        <sz val="10"/>
        <color rgb="FFFF0000"/>
        <rFont val="Arial"/>
        <family val="2"/>
      </rPr>
      <t>(Suspended on MOD 26 Effective Date)</t>
    </r>
  </si>
  <si>
    <r>
      <rPr>
        <b/>
        <sz val="16"/>
        <rFont val="Calibri"/>
        <family val="2"/>
        <scheme val="minor"/>
      </rPr>
      <t xml:space="preserve">Exhibit 4.1-a
Pricing and Volumes Matrix
</t>
    </r>
    <r>
      <rPr>
        <b/>
        <sz val="16"/>
        <color rgb="FFFF0000"/>
        <rFont val="Calibri"/>
        <family val="2"/>
        <scheme val="minor"/>
      </rPr>
      <t>Modification 26</t>
    </r>
    <r>
      <rPr>
        <b/>
        <sz val="14"/>
        <rFont val="Calibri"/>
        <family val="2"/>
        <scheme val="minor"/>
      </rPr>
      <t xml:space="preserve">
VA-180112-ATOS: Managed Security Services
</t>
    </r>
  </si>
  <si>
    <r>
      <t>VA-180112-ATOS Modification</t>
    </r>
    <r>
      <rPr>
        <b/>
        <sz val="11"/>
        <color rgb="FFFF0000"/>
        <rFont val="Calibri"/>
        <family val="2"/>
        <scheme val="minor"/>
      </rPr>
      <t xml:space="preserve"> 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</si>
</sst>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6" formatCode="&quot;$&quot;#,##0_);[Red]\(&quot;$&quot;#,##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_-* #,##0.00_-;\-* #,##0.00_-;_-* &quot;-&quot;??_-;_-@_-"/>
    <numFmt numFmtId="165" formatCode="0.0%"/>
    <numFmt numFmtId="166" formatCode="#,##0.0_);[Red]\(#,##0.0\)"/>
    <numFmt numFmtId="167" formatCode="&quot;$&quot;#,##0.0,_);[Red]\(&quot;$&quot;#,##0.0,\)"/>
    <numFmt numFmtId="168" formatCode="#,##0,_);[Red]\(#,##0,\)"/>
    <numFmt numFmtId="169" formatCode="0.0"/>
    <numFmt numFmtId="170" formatCode="&quot;Rp&quot;\ #,##0_);\(&quot;Rp&quot;\ #,##0\)"/>
    <numFmt numFmtId="171" formatCode="0.000_)"/>
    <numFmt numFmtId="172" formatCode="_(&quot;$&quot;* #,##0.00_);_(&quot;$&quot;* \(#,##0.00\);_(&quot;$&quot;* &quot;-&quot;_);_(@_)"/>
    <numFmt numFmtId="173" formatCode="_-* #,##0_-;\-* #,##0_-;_-* &quot;-&quot;??_-;_-@_-"/>
    <numFmt numFmtId="174" formatCode="_(* #,##0_);_(* \(#,##0\);_(* &quot;-&quot;??_);_(@_)"/>
    <numFmt numFmtId="175" formatCode="&quot;$&quot;#,##0.00"/>
  </numFmts>
  <fonts count="45">
    <font>
      <sz val="10"/>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Times New Roman"/>
      <family val="1"/>
    </font>
    <font>
      <sz val="10"/>
      <color indexed="12"/>
      <name val="Times New Roman"/>
      <family val="1"/>
    </font>
    <font>
      <sz val="10"/>
      <color indexed="11"/>
      <name val="Times New Roman"/>
      <family val="1"/>
    </font>
    <font>
      <sz val="10"/>
      <color indexed="10"/>
      <name val="Times New Roman"/>
      <family val="1"/>
    </font>
    <font>
      <sz val="11"/>
      <name val="Tms Rmn"/>
    </font>
    <font>
      <sz val="12"/>
      <color indexed="8"/>
      <name val="Tms Rmn"/>
    </font>
    <font>
      <sz val="10"/>
      <name val="Arial MT"/>
    </font>
    <font>
      <sz val="8"/>
      <name val="Times New Roman"/>
      <family val="1"/>
    </font>
    <font>
      <b/>
      <i/>
      <sz val="10"/>
      <name val="Arial"/>
      <family val="2"/>
    </font>
    <font>
      <b/>
      <sz val="10"/>
      <name val="Arial"/>
      <family val="2"/>
    </font>
    <font>
      <b/>
      <sz val="14"/>
      <name val="Arial"/>
      <family val="2"/>
    </font>
    <font>
      <b/>
      <sz val="12"/>
      <name val="Arial"/>
      <family val="2"/>
    </font>
    <font>
      <sz val="9"/>
      <name val="Arial"/>
      <family val="2"/>
    </font>
    <font>
      <sz val="12"/>
      <name val="Arial"/>
      <family val="2"/>
    </font>
    <font>
      <sz val="10"/>
      <name val="Times New Roman"/>
      <family val="1"/>
    </font>
    <font>
      <b/>
      <sz val="8"/>
      <name val="Arial"/>
      <family val="2"/>
    </font>
    <font>
      <sz val="10"/>
      <name val="Verdana"/>
      <family val="2"/>
    </font>
    <font>
      <sz val="10"/>
      <name val="Calibri"/>
      <family val="2"/>
      <scheme val="minor"/>
    </font>
    <font>
      <b/>
      <sz val="11"/>
      <name val="Calibri"/>
      <family val="2"/>
      <scheme val="minor"/>
    </font>
    <font>
      <b/>
      <sz val="14"/>
      <name val="Calibri"/>
      <family val="2"/>
      <scheme val="minor"/>
    </font>
    <font>
      <sz val="12"/>
      <name val="Calibri"/>
      <family val="2"/>
      <scheme val="minor"/>
    </font>
    <font>
      <b/>
      <sz val="12"/>
      <name val="Calibri"/>
      <family val="2"/>
      <scheme val="minor"/>
    </font>
    <font>
      <b/>
      <sz val="11"/>
      <name val="Arial"/>
      <family val="2"/>
    </font>
    <font>
      <vertAlign val="subscript"/>
      <sz val="10"/>
      <name val="Arial"/>
      <family val="2"/>
    </font>
    <font>
      <sz val="11"/>
      <name val="Calibri"/>
      <family val="2"/>
    </font>
    <font>
      <sz val="10"/>
      <color rgb="FFFF0000"/>
      <name val="Arial"/>
      <family val="2"/>
    </font>
    <font>
      <strike/>
      <sz val="10"/>
      <name val="Arial"/>
      <family val="2"/>
    </font>
    <font>
      <b/>
      <sz val="16"/>
      <name val="Calibri"/>
      <family val="2"/>
      <scheme val="minor"/>
    </font>
    <font>
      <sz val="10"/>
      <color theme="1"/>
      <name val="Arial"/>
      <family val="2"/>
    </font>
    <font>
      <strike/>
      <sz val="10"/>
      <color theme="1"/>
      <name val="Arial"/>
      <family val="2"/>
    </font>
    <font>
      <b/>
      <sz val="10"/>
      <color theme="1"/>
      <name val="Arial"/>
      <family val="2"/>
    </font>
    <font>
      <sz val="9"/>
      <color theme="1"/>
      <name val="Arial"/>
      <family val="2"/>
    </font>
    <font>
      <b/>
      <i/>
      <sz val="10"/>
      <color rgb="FFFF0000"/>
      <name val="Arial"/>
      <family val="2"/>
    </font>
    <font>
      <b/>
      <sz val="11"/>
      <color rgb="FFFF0000"/>
      <name val="Calibri"/>
      <family val="2"/>
      <scheme val="minor"/>
    </font>
    <font>
      <vertAlign val="superscript"/>
      <sz val="12"/>
      <name val="Arial"/>
      <family val="2"/>
    </font>
    <font>
      <i/>
      <sz val="10"/>
      <name val="Arial"/>
      <family val="2"/>
    </font>
    <font>
      <sz val="11"/>
      <color indexed="8"/>
      <name val="Calibri"/>
      <family val="2"/>
      <scheme val="minor"/>
    </font>
    <font>
      <b/>
      <sz val="9"/>
      <name val="Arial"/>
      <family val="2"/>
    </font>
    <font>
      <strike/>
      <sz val="10"/>
      <color rgb="FFFF0000"/>
      <name val="Arial"/>
      <family val="2"/>
    </font>
    <font>
      <b/>
      <sz val="16"/>
      <color rgb="FFFF0000"/>
      <name val="Calibri"/>
      <family val="2"/>
      <scheme val="minor"/>
    </font>
  </fonts>
  <fills count="10">
    <fill>
      <patternFill patternType="none"/>
    </fill>
    <fill>
      <patternFill patternType="gray125"/>
    </fill>
    <fill>
      <patternFill patternType="solid">
        <fgColor indexed="9"/>
        <bgColor indexed="64"/>
      </patternFill>
    </fill>
    <fill>
      <patternFill patternType="solid">
        <fgColor theme="6" tint="0.39997558519241921"/>
        <bgColor indexed="64"/>
      </patternFill>
    </fill>
    <fill>
      <patternFill patternType="solid">
        <fgColor theme="3" tint="0.79998168889431442"/>
        <bgColor indexed="64"/>
      </patternFill>
    </fill>
    <fill>
      <patternFill patternType="solid">
        <fgColor theme="1"/>
        <bgColor indexed="64"/>
      </patternFill>
    </fill>
    <fill>
      <patternFill patternType="solid">
        <fgColor indexed="22"/>
        <bgColor indexed="64"/>
      </patternFill>
    </fill>
    <fill>
      <patternFill patternType="solid">
        <fgColor indexed="8"/>
        <bgColor indexed="64"/>
      </patternFill>
    </fill>
    <fill>
      <patternFill patternType="solid">
        <fgColor theme="0"/>
        <bgColor indexed="64"/>
      </patternFill>
    </fill>
    <fill>
      <patternFill patternType="solid">
        <fgColor rgb="FFFFFF00"/>
        <bgColor indexed="64"/>
      </patternFill>
    </fill>
  </fills>
  <borders count="69">
    <border>
      <left/>
      <right/>
      <top/>
      <bottom/>
      <diagonal/>
    </border>
    <border>
      <left/>
      <right style="double">
        <color auto="1"/>
      </right>
      <top/>
      <bottom style="thin">
        <color auto="1"/>
      </bottom>
      <diagonal/>
    </border>
    <border>
      <left style="thin">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thin">
        <color auto="1"/>
      </top>
      <bottom style="thin">
        <color auto="1"/>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thin">
        <color auto="1"/>
      </bottom>
      <diagonal/>
    </border>
    <border>
      <left/>
      <right/>
      <top/>
      <bottom style="medium">
        <color auto="1"/>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right/>
      <top style="medium">
        <color auto="1"/>
      </top>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top/>
      <bottom style="thin">
        <color auto="1"/>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auto="1"/>
      </left>
      <right style="medium">
        <color auto="1"/>
      </right>
      <top/>
      <bottom style="thin">
        <color auto="1"/>
      </bottom>
      <diagonal/>
    </border>
    <border>
      <left style="thin">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style="medium">
        <color auto="1"/>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right style="thin">
        <color auto="1"/>
      </right>
      <top style="medium">
        <color auto="1"/>
      </top>
      <bottom style="medium">
        <color auto="1"/>
      </bottom>
      <diagonal/>
    </border>
    <border>
      <left style="medium">
        <color auto="1"/>
      </left>
      <right style="thin">
        <color indexed="64"/>
      </right>
      <top/>
      <bottom style="medium">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style="medium">
        <color auto="1"/>
      </left>
      <right style="thin">
        <color auto="1"/>
      </right>
      <top style="medium">
        <color auto="1"/>
      </top>
      <bottom/>
      <diagonal/>
    </border>
    <border>
      <left style="medium">
        <color auto="1"/>
      </left>
      <right style="thin">
        <color auto="1"/>
      </right>
      <top/>
      <bottom/>
      <diagonal/>
    </border>
    <border>
      <left style="medium">
        <color auto="1"/>
      </left>
      <right style="medium">
        <color auto="1"/>
      </right>
      <top style="thin">
        <color auto="1"/>
      </top>
      <bottom/>
      <diagonal/>
    </border>
    <border>
      <left style="medium">
        <color auto="1"/>
      </left>
      <right style="thin">
        <color auto="1"/>
      </right>
      <top style="thin">
        <color auto="1"/>
      </top>
      <bottom/>
      <diagonal/>
    </border>
    <border>
      <left/>
      <right style="thin">
        <color auto="1"/>
      </right>
      <top style="thin">
        <color auto="1"/>
      </top>
      <bottom/>
      <diagonal/>
    </border>
    <border>
      <left/>
      <right/>
      <top style="thin">
        <color auto="1"/>
      </top>
      <bottom/>
      <diagonal/>
    </border>
    <border>
      <left/>
      <right style="medium">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medium">
        <color auto="1"/>
      </top>
      <bottom style="thin">
        <color auto="1"/>
      </bottom>
      <diagonal/>
    </border>
    <border>
      <left style="thin">
        <color auto="1"/>
      </left>
      <right/>
      <top style="thin">
        <color auto="1"/>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medium">
        <color indexed="64"/>
      </right>
      <top/>
      <bottom/>
      <diagonal/>
    </border>
    <border>
      <left style="thin">
        <color auto="1"/>
      </left>
      <right/>
      <top/>
      <bottom style="thin">
        <color auto="1"/>
      </bottom>
      <diagonal/>
    </border>
    <border>
      <left/>
      <right/>
      <top style="thin">
        <color auto="1"/>
      </top>
      <bottom style="medium">
        <color auto="1"/>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medium">
        <color indexed="64"/>
      </left>
      <right/>
      <top/>
      <bottom style="thin">
        <color auto="1"/>
      </bottom>
      <diagonal/>
    </border>
    <border>
      <left/>
      <right style="medium">
        <color indexed="64"/>
      </right>
      <top/>
      <bottom style="thin">
        <color auto="1"/>
      </bottom>
      <diagonal/>
    </border>
    <border>
      <left style="thin">
        <color auto="1"/>
      </left>
      <right/>
      <top style="medium">
        <color auto="1"/>
      </top>
      <bottom style="medium">
        <color auto="1"/>
      </bottom>
      <diagonal/>
    </border>
    <border>
      <left style="medium">
        <color auto="1"/>
      </left>
      <right style="medium">
        <color auto="1"/>
      </right>
      <top/>
      <bottom style="thin">
        <color auto="1"/>
      </bottom>
      <diagonal/>
    </border>
  </borders>
  <cellStyleXfs count="54">
    <xf numFmtId="0" fontId="0" fillId="0" borderId="0"/>
    <xf numFmtId="167" fontId="5" fillId="0" borderId="0" applyFont="0" applyFill="0" applyBorder="0" applyAlignment="0" applyProtection="0">
      <protection locked="0"/>
    </xf>
    <xf numFmtId="0" fontId="19" fillId="0" borderId="0"/>
    <xf numFmtId="168" fontId="5" fillId="0" borderId="0" applyFont="0" applyFill="0" applyBorder="0" applyAlignment="0" applyProtection="0">
      <protection locked="0"/>
    </xf>
    <xf numFmtId="38" fontId="6" fillId="0" borderId="0" applyNumberFormat="0" applyFill="0" applyBorder="0" applyAlignment="0" applyProtection="0">
      <protection locked="0"/>
    </xf>
    <xf numFmtId="38" fontId="7" fillId="0" borderId="0" applyNumberFormat="0" applyFill="0" applyBorder="0" applyAlignment="0" applyProtection="0">
      <protection locked="0"/>
    </xf>
    <xf numFmtId="38" fontId="8" fillId="0" borderId="0" applyNumberFormat="0" applyFill="0" applyBorder="0" applyAlignment="0" applyProtection="0">
      <protection locked="0"/>
    </xf>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66" fontId="5" fillId="0" borderId="0" applyFont="0" applyFill="0" applyBorder="0" applyAlignment="0" applyProtection="0">
      <protection locked="0"/>
    </xf>
    <xf numFmtId="40" fontId="5" fillId="0" borderId="0" applyFont="0" applyFill="0" applyBorder="0" applyAlignment="0" applyProtection="0">
      <protection locked="0"/>
    </xf>
    <xf numFmtId="6" fontId="4" fillId="0" borderId="0" applyFont="0" applyFill="0" applyBorder="0" applyAlignment="0" applyProtection="0"/>
    <xf numFmtId="6" fontId="5" fillId="0" borderId="0" applyFont="0" applyFill="0" applyBorder="0" applyAlignment="0" applyProtection="0">
      <protection locked="0"/>
    </xf>
    <xf numFmtId="8" fontId="5" fillId="0" borderId="0" applyFont="0" applyFill="0" applyBorder="0" applyAlignment="0" applyProtection="0">
      <protection locked="0"/>
    </xf>
    <xf numFmtId="170" fontId="5" fillId="0" borderId="0"/>
    <xf numFmtId="169" fontId="10" fillId="0" borderId="1" applyNumberFormat="0" applyBorder="0" applyAlignment="0" applyProtection="0">
      <alignment horizontal="center" vertical="center"/>
    </xf>
    <xf numFmtId="165" fontId="5" fillId="0" borderId="0" applyFont="0" applyFill="0" applyBorder="0" applyAlignment="0" applyProtection="0">
      <protection locked="0"/>
    </xf>
    <xf numFmtId="10" fontId="5" fillId="0" borderId="0" applyFont="0" applyFill="0" applyBorder="0" applyAlignment="0" applyProtection="0">
      <protection locked="0"/>
    </xf>
    <xf numFmtId="10" fontId="11" fillId="2" borderId="0"/>
    <xf numFmtId="0" fontId="5" fillId="0" borderId="0"/>
    <xf numFmtId="0" fontId="3" fillId="0" borderId="0"/>
    <xf numFmtId="164" fontId="4" fillId="0" borderId="0" applyFont="0" applyFill="0" applyBorder="0" applyAlignment="0" applyProtection="0"/>
    <xf numFmtId="0" fontId="21" fillId="0" borderId="0"/>
    <xf numFmtId="43" fontId="5" fillId="0" borderId="0" applyFont="0" applyFill="0" applyBorder="0" applyAlignment="0" applyProtection="0"/>
    <xf numFmtId="0" fontId="5" fillId="0" borderId="0"/>
    <xf numFmtId="173" fontId="4" fillId="0" borderId="0" applyFont="0" applyFill="0" applyBorder="0" applyAlignment="0" applyProtection="0"/>
    <xf numFmtId="9" fontId="5" fillId="0" borderId="0" applyFont="0" applyFill="0" applyBorder="0" applyAlignment="0" applyProtection="0"/>
    <xf numFmtId="0" fontId="5" fillId="0" borderId="0"/>
    <xf numFmtId="6" fontId="4" fillId="0" borderId="0" applyFont="0" applyFill="0" applyBorder="0" applyAlignment="0" applyProtection="0"/>
    <xf numFmtId="43" fontId="5" fillId="0" borderId="0" applyFont="0" applyFill="0" applyBorder="0" applyAlignment="0" applyProtection="0"/>
    <xf numFmtId="0" fontId="4" fillId="0" borderId="0"/>
    <xf numFmtId="9" fontId="4" fillId="0" borderId="0" applyFont="0" applyFill="0" applyBorder="0" applyAlignment="0" applyProtection="0"/>
    <xf numFmtId="9" fontId="5"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41" fillId="0" borderId="0"/>
    <xf numFmtId="43" fontId="4"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164" fontId="4" fillId="0" borderId="0" applyFont="0" applyFill="0" applyBorder="0" applyAlignment="0" applyProtection="0"/>
    <xf numFmtId="0" fontId="41" fillId="0" borderId="0"/>
    <xf numFmtId="0" fontId="41" fillId="0" borderId="0"/>
    <xf numFmtId="0" fontId="1" fillId="0" borderId="0"/>
  </cellStyleXfs>
  <cellXfs count="511">
    <xf numFmtId="0" fontId="0" fillId="0" borderId="0" xfId="0"/>
    <xf numFmtId="0" fontId="4" fillId="0" borderId="0" xfId="2" applyFont="1"/>
    <xf numFmtId="0" fontId="15" fillId="0" borderId="0" xfId="2" applyFont="1"/>
    <xf numFmtId="0" fontId="16" fillId="0" borderId="0" xfId="2" applyFont="1"/>
    <xf numFmtId="3" fontId="13" fillId="0" borderId="0" xfId="2" applyNumberFormat="1" applyFont="1" applyAlignment="1">
      <alignment horizontal="left"/>
    </xf>
    <xf numFmtId="0" fontId="17" fillId="0" borderId="0" xfId="2" applyFont="1" applyAlignment="1">
      <alignment horizontal="center"/>
    </xf>
    <xf numFmtId="0" fontId="14" fillId="0" borderId="0" xfId="25" applyFont="1" applyAlignment="1">
      <alignment horizontal="center"/>
    </xf>
    <xf numFmtId="0" fontId="14" fillId="0" borderId="8" xfId="25" applyFont="1" applyBorder="1" applyAlignment="1">
      <alignment horizontal="center" wrapText="1"/>
    </xf>
    <xf numFmtId="0" fontId="13" fillId="0" borderId="0" xfId="2" applyFont="1"/>
    <xf numFmtId="42" fontId="4" fillId="0" borderId="0" xfId="25" applyNumberFormat="1" applyFont="1"/>
    <xf numFmtId="0" fontId="14" fillId="0" borderId="2" xfId="25" applyFont="1" applyBorder="1" applyAlignment="1">
      <alignment horizontal="center" wrapText="1"/>
    </xf>
    <xf numFmtId="0" fontId="15" fillId="0" borderId="0" xfId="25" applyFont="1"/>
    <xf numFmtId="0" fontId="22" fillId="0" borderId="0" xfId="0" applyFont="1"/>
    <xf numFmtId="0" fontId="22" fillId="0" borderId="21" xfId="0" applyFont="1" applyBorder="1"/>
    <xf numFmtId="0" fontId="22" fillId="0" borderId="18" xfId="0" applyFont="1" applyBorder="1"/>
    <xf numFmtId="0" fontId="22" fillId="0" borderId="22" xfId="0" applyFont="1" applyBorder="1"/>
    <xf numFmtId="0" fontId="23" fillId="0" borderId="23" xfId="0" applyFont="1" applyBorder="1"/>
    <xf numFmtId="0" fontId="23" fillId="0" borderId="24" xfId="0" applyFont="1" applyBorder="1"/>
    <xf numFmtId="0" fontId="23" fillId="0" borderId="24" xfId="0" applyFont="1" applyBorder="1" applyAlignment="1">
      <alignment horizontal="right"/>
    </xf>
    <xf numFmtId="0" fontId="23" fillId="0" borderId="0" xfId="0" applyFont="1"/>
    <xf numFmtId="0" fontId="23" fillId="0" borderId="25" xfId="0" applyFont="1" applyBorder="1"/>
    <xf numFmtId="0" fontId="22" fillId="0" borderId="23" xfId="0" applyFont="1" applyBorder="1"/>
    <xf numFmtId="0" fontId="22" fillId="0" borderId="25" xfId="0" applyFont="1" applyBorder="1"/>
    <xf numFmtId="0" fontId="22" fillId="0" borderId="26" xfId="0" applyFont="1" applyBorder="1"/>
    <xf numFmtId="0" fontId="22" fillId="0" borderId="11" xfId="0" applyFont="1" applyBorder="1"/>
    <xf numFmtId="0" fontId="22" fillId="0" borderId="27" xfId="0" applyFont="1" applyBorder="1"/>
    <xf numFmtId="42" fontId="4" fillId="4" borderId="3" xfId="17" applyNumberFormat="1" applyFont="1" applyFill="1" applyBorder="1"/>
    <xf numFmtId="1" fontId="18" fillId="0" borderId="0" xfId="25" applyNumberFormat="1" applyFont="1"/>
    <xf numFmtId="1" fontId="4" fillId="0" borderId="0" xfId="25" applyNumberFormat="1" applyFont="1"/>
    <xf numFmtId="0" fontId="14" fillId="0" borderId="9" xfId="25" applyFont="1" applyBorder="1" applyAlignment="1">
      <alignment horizontal="center" wrapText="1"/>
    </xf>
    <xf numFmtId="1" fontId="14" fillId="0" borderId="0" xfId="25" applyNumberFormat="1" applyFont="1"/>
    <xf numFmtId="0" fontId="14" fillId="0" borderId="0" xfId="25" applyFont="1" applyAlignment="1">
      <alignment horizontal="left"/>
    </xf>
    <xf numFmtId="0" fontId="14" fillId="3" borderId="21" xfId="25" applyFont="1" applyFill="1" applyBorder="1"/>
    <xf numFmtId="0" fontId="14" fillId="3" borderId="18" xfId="25" applyFont="1" applyFill="1" applyBorder="1"/>
    <xf numFmtId="0" fontId="4" fillId="3" borderId="18" xfId="25" applyFont="1" applyFill="1" applyBorder="1"/>
    <xf numFmtId="0" fontId="4" fillId="3" borderId="22" xfId="25" applyFont="1" applyFill="1" applyBorder="1"/>
    <xf numFmtId="0" fontId="4" fillId="0" borderId="23" xfId="25" applyFont="1" applyBorder="1"/>
    <xf numFmtId="0" fontId="14" fillId="0" borderId="0" xfId="25" applyFont="1"/>
    <xf numFmtId="0" fontId="4" fillId="0" borderId="0" xfId="25" applyFont="1"/>
    <xf numFmtId="0" fontId="4" fillId="0" borderId="25" xfId="25" applyFont="1" applyBorder="1"/>
    <xf numFmtId="3" fontId="4" fillId="0" borderId="3" xfId="25" applyNumberFormat="1" applyFont="1" applyBorder="1" applyAlignment="1">
      <alignment horizontal="left" indent="1"/>
    </xf>
    <xf numFmtId="42" fontId="4" fillId="4" borderId="7" xfId="17" applyNumberFormat="1" applyFont="1" applyFill="1" applyBorder="1"/>
    <xf numFmtId="3" fontId="4" fillId="0" borderId="0" xfId="25" applyNumberFormat="1" applyFont="1" applyAlignment="1">
      <alignment horizontal="left" indent="2"/>
    </xf>
    <xf numFmtId="173" fontId="4" fillId="0" borderId="0" xfId="31" applyFont="1" applyFill="1" applyBorder="1" applyAlignment="1">
      <alignment horizontal="right"/>
    </xf>
    <xf numFmtId="173" fontId="4" fillId="0" borderId="25" xfId="31" applyFont="1" applyFill="1" applyBorder="1" applyAlignment="1">
      <alignment horizontal="right"/>
    </xf>
    <xf numFmtId="0" fontId="14" fillId="0" borderId="4" xfId="25" applyFont="1" applyBorder="1"/>
    <xf numFmtId="0" fontId="14" fillId="0" borderId="5" xfId="25" applyFont="1" applyBorder="1"/>
    <xf numFmtId="42" fontId="14" fillId="0" borderId="9" xfId="17" applyNumberFormat="1" applyFont="1" applyFill="1" applyBorder="1"/>
    <xf numFmtId="42" fontId="14" fillId="0" borderId="8" xfId="17" applyNumberFormat="1" applyFont="1" applyFill="1" applyBorder="1"/>
    <xf numFmtId="42" fontId="14" fillId="0" borderId="2" xfId="17" applyNumberFormat="1" applyFont="1" applyFill="1" applyBorder="1"/>
    <xf numFmtId="0" fontId="16" fillId="0" borderId="0" xfId="25" applyFont="1" applyAlignment="1">
      <alignment horizontal="center"/>
    </xf>
    <xf numFmtId="0" fontId="4" fillId="5" borderId="5" xfId="25" applyFont="1" applyFill="1" applyBorder="1"/>
    <xf numFmtId="0" fontId="4" fillId="5" borderId="18" xfId="25" applyFont="1" applyFill="1" applyBorder="1"/>
    <xf numFmtId="0" fontId="20" fillId="4" borderId="19" xfId="25" applyFont="1" applyFill="1" applyBorder="1"/>
    <xf numFmtId="0" fontId="4" fillId="0" borderId="3" xfId="25" applyFont="1" applyBorder="1" applyAlignment="1">
      <alignment horizontal="center"/>
    </xf>
    <xf numFmtId="173" fontId="4" fillId="0" borderId="3" xfId="31" applyFont="1" applyBorder="1"/>
    <xf numFmtId="0" fontId="4" fillId="5" borderId="0" xfId="25" applyFont="1" applyFill="1"/>
    <xf numFmtId="0" fontId="4" fillId="5" borderId="11" xfId="25" applyFont="1" applyFill="1" applyBorder="1"/>
    <xf numFmtId="0" fontId="14" fillId="0" borderId="8" xfId="25" applyFont="1" applyBorder="1" applyAlignment="1">
      <alignment horizontal="center" vertical="center" wrapText="1"/>
    </xf>
    <xf numFmtId="0" fontId="14" fillId="0" borderId="8" xfId="25" quotePrefix="1" applyFont="1" applyBorder="1" applyAlignment="1">
      <alignment horizontal="center" vertical="center" wrapText="1"/>
    </xf>
    <xf numFmtId="0" fontId="14" fillId="0" borderId="2" xfId="25" applyFont="1" applyBorder="1" applyAlignment="1">
      <alignment horizontal="center" vertical="center" wrapText="1"/>
    </xf>
    <xf numFmtId="0" fontId="14" fillId="6" borderId="9" xfId="25" applyFont="1" applyFill="1" applyBorder="1" applyAlignment="1">
      <alignment horizontal="center" vertical="center" wrapText="1"/>
    </xf>
    <xf numFmtId="0" fontId="14" fillId="6" borderId="2" xfId="25" applyFont="1" applyFill="1" applyBorder="1" applyAlignment="1">
      <alignment horizontal="center" vertical="center" wrapText="1"/>
    </xf>
    <xf numFmtId="0" fontId="27" fillId="3" borderId="4" xfId="25" applyFont="1" applyFill="1" applyBorder="1"/>
    <xf numFmtId="0" fontId="27" fillId="3" borderId="5" xfId="25" applyFont="1" applyFill="1" applyBorder="1"/>
    <xf numFmtId="174" fontId="14" fillId="3" borderId="5" xfId="31" applyNumberFormat="1" applyFont="1" applyFill="1" applyBorder="1"/>
    <xf numFmtId="174" fontId="14" fillId="3" borderId="6" xfId="31" applyNumberFormat="1" applyFont="1" applyFill="1" applyBorder="1"/>
    <xf numFmtId="3" fontId="4" fillId="0" borderId="3" xfId="0" applyNumberFormat="1" applyFont="1" applyBorder="1" applyAlignment="1">
      <alignment horizontal="center"/>
    </xf>
    <xf numFmtId="174" fontId="14" fillId="3" borderId="5" xfId="31" applyNumberFormat="1" applyFont="1" applyFill="1" applyBorder="1" applyAlignment="1">
      <alignment horizontal="center"/>
    </xf>
    <xf numFmtId="3" fontId="14" fillId="0" borderId="3" xfId="0" applyNumberFormat="1" applyFont="1" applyBorder="1" applyAlignment="1">
      <alignment horizontal="left"/>
    </xf>
    <xf numFmtId="1" fontId="16" fillId="0" borderId="0" xfId="25" applyNumberFormat="1" applyFont="1" applyAlignment="1">
      <alignment horizontal="centerContinuous"/>
    </xf>
    <xf numFmtId="1" fontId="4" fillId="0" borderId="31" xfId="25" applyNumberFormat="1" applyFont="1" applyBorder="1"/>
    <xf numFmtId="1" fontId="4" fillId="0" borderId="31" xfId="25" applyNumberFormat="1" applyFont="1" applyBorder="1" applyAlignment="1">
      <alignment horizontal="left" indent="1"/>
    </xf>
    <xf numFmtId="1" fontId="14" fillId="0" borderId="32" xfId="25" applyNumberFormat="1" applyFont="1" applyBorder="1"/>
    <xf numFmtId="1" fontId="4" fillId="0" borderId="0" xfId="25" quotePrefix="1" applyNumberFormat="1" applyFont="1" applyAlignment="1">
      <alignment horizontal="right"/>
    </xf>
    <xf numFmtId="9" fontId="4" fillId="0" borderId="3" xfId="32" applyFont="1" applyFill="1" applyBorder="1" applyAlignment="1">
      <alignment horizontal="center"/>
    </xf>
    <xf numFmtId="9" fontId="4" fillId="4" borderId="3" xfId="32" applyFont="1" applyFill="1" applyBorder="1"/>
    <xf numFmtId="0" fontId="4" fillId="0" borderId="3" xfId="2" applyFont="1" applyBorder="1" applyAlignment="1">
      <alignment horizontal="center"/>
    </xf>
    <xf numFmtId="0" fontId="4" fillId="0" borderId="3" xfId="2" applyFont="1" applyBorder="1"/>
    <xf numFmtId="0" fontId="13" fillId="0" borderId="0" xfId="2" applyFont="1" applyAlignment="1">
      <alignment horizontal="right"/>
    </xf>
    <xf numFmtId="0" fontId="14" fillId="0" borderId="0" xfId="2" applyFont="1"/>
    <xf numFmtId="42" fontId="4" fillId="4" borderId="3" xfId="34" applyNumberFormat="1" applyFont="1" applyFill="1" applyBorder="1"/>
    <xf numFmtId="42" fontId="14" fillId="0" borderId="7" xfId="34" applyNumberFormat="1" applyFont="1" applyFill="1" applyBorder="1"/>
    <xf numFmtId="42" fontId="14" fillId="0" borderId="15" xfId="34" applyNumberFormat="1" applyFont="1" applyFill="1" applyBorder="1"/>
    <xf numFmtId="42" fontId="14" fillId="0" borderId="16" xfId="34" applyNumberFormat="1" applyFont="1" applyFill="1" applyBorder="1"/>
    <xf numFmtId="0" fontId="14" fillId="6" borderId="3" xfId="25" applyFont="1" applyFill="1" applyBorder="1" applyAlignment="1">
      <alignment horizontal="center" vertical="center" wrapText="1"/>
    </xf>
    <xf numFmtId="0" fontId="14" fillId="6" borderId="19" xfId="25" applyFont="1" applyFill="1" applyBorder="1" applyAlignment="1">
      <alignment horizontal="center" vertical="center" wrapText="1"/>
    </xf>
    <xf numFmtId="0" fontId="14" fillId="6" borderId="7" xfId="25" applyFont="1" applyFill="1" applyBorder="1" applyAlignment="1">
      <alignment horizontal="center" vertical="center" wrapText="1"/>
    </xf>
    <xf numFmtId="174" fontId="14" fillId="3" borderId="4" xfId="31" applyNumberFormat="1" applyFont="1" applyFill="1" applyBorder="1"/>
    <xf numFmtId="174" fontId="14" fillId="3" borderId="33" xfId="31" applyNumberFormat="1" applyFont="1" applyFill="1" applyBorder="1"/>
    <xf numFmtId="0" fontId="14" fillId="6" borderId="33" xfId="25" applyFont="1" applyFill="1" applyBorder="1" applyAlignment="1">
      <alignment horizontal="center" vertical="center" wrapText="1"/>
    </xf>
    <xf numFmtId="0" fontId="16" fillId="0" borderId="0" xfId="25" applyFont="1"/>
    <xf numFmtId="0" fontId="14" fillId="6" borderId="3" xfId="25" applyFont="1" applyFill="1" applyBorder="1" applyAlignment="1">
      <alignment horizontal="center" wrapText="1"/>
    </xf>
    <xf numFmtId="173" fontId="4" fillId="7" borderId="3" xfId="31" applyFont="1" applyFill="1" applyBorder="1"/>
    <xf numFmtId="173" fontId="4" fillId="7" borderId="7" xfId="31" applyFont="1" applyFill="1" applyBorder="1"/>
    <xf numFmtId="1" fontId="14" fillId="3" borderId="42" xfId="25" applyNumberFormat="1" applyFont="1" applyFill="1" applyBorder="1"/>
    <xf numFmtId="1" fontId="4" fillId="0" borderId="42" xfId="25" applyNumberFormat="1" applyFont="1" applyBorder="1"/>
    <xf numFmtId="1" fontId="4" fillId="0" borderId="42" xfId="25" applyNumberFormat="1" applyFont="1" applyBorder="1" applyAlignment="1">
      <alignment horizontal="left" indent="1"/>
    </xf>
    <xf numFmtId="1" fontId="14" fillId="0" borderId="43" xfId="25" applyNumberFormat="1" applyFont="1" applyBorder="1"/>
    <xf numFmtId="0" fontId="14" fillId="6" borderId="19" xfId="25" applyFont="1" applyFill="1" applyBorder="1" applyAlignment="1">
      <alignment horizontal="center" wrapText="1"/>
    </xf>
    <xf numFmtId="0" fontId="14" fillId="6" borderId="7" xfId="25" applyFont="1" applyFill="1" applyBorder="1" applyAlignment="1">
      <alignment horizontal="center" wrapText="1"/>
    </xf>
    <xf numFmtId="173" fontId="4" fillId="7" borderId="19" xfId="31" applyFont="1" applyFill="1" applyBorder="1"/>
    <xf numFmtId="42" fontId="4" fillId="4" borderId="19" xfId="34" applyNumberFormat="1" applyFont="1" applyFill="1" applyBorder="1"/>
    <xf numFmtId="42" fontId="14" fillId="0" borderId="20" xfId="34" applyNumberFormat="1" applyFont="1" applyFill="1" applyBorder="1"/>
    <xf numFmtId="173" fontId="4" fillId="7" borderId="44" xfId="31" applyFont="1" applyFill="1" applyBorder="1"/>
    <xf numFmtId="42" fontId="14" fillId="0" borderId="44" xfId="34" applyNumberFormat="1" applyFont="1" applyFill="1" applyBorder="1"/>
    <xf numFmtId="42" fontId="14" fillId="0" borderId="45" xfId="34" applyNumberFormat="1" applyFont="1" applyFill="1" applyBorder="1"/>
    <xf numFmtId="42" fontId="4" fillId="4" borderId="7" xfId="34" applyNumberFormat="1" applyFont="1" applyFill="1" applyBorder="1"/>
    <xf numFmtId="173" fontId="4" fillId="7" borderId="31" xfId="31" applyFont="1" applyFill="1" applyBorder="1"/>
    <xf numFmtId="42" fontId="14" fillId="0" borderId="31" xfId="34" applyNumberFormat="1" applyFont="1" applyFill="1" applyBorder="1"/>
    <xf numFmtId="42" fontId="14" fillId="0" borderId="32" xfId="34" applyNumberFormat="1" applyFont="1" applyFill="1" applyBorder="1"/>
    <xf numFmtId="1" fontId="14" fillId="3" borderId="31" xfId="25" applyNumberFormat="1" applyFont="1" applyFill="1" applyBorder="1"/>
    <xf numFmtId="0" fontId="4" fillId="3" borderId="21" xfId="25" applyFont="1" applyFill="1" applyBorder="1"/>
    <xf numFmtId="42" fontId="4" fillId="4" borderId="19" xfId="17" applyNumberFormat="1" applyFont="1" applyFill="1" applyBorder="1"/>
    <xf numFmtId="173" fontId="4" fillId="0" borderId="23" xfId="31" applyFont="1" applyFill="1" applyBorder="1" applyAlignment="1">
      <alignment horizontal="right"/>
    </xf>
    <xf numFmtId="0" fontId="14" fillId="0" borderId="2" xfId="25" quotePrefix="1" applyFont="1" applyBorder="1" applyAlignment="1">
      <alignment horizontal="center" vertical="center" wrapText="1"/>
    </xf>
    <xf numFmtId="3" fontId="13" fillId="0" borderId="0" xfId="25" applyNumberFormat="1" applyFont="1" applyAlignment="1">
      <alignment horizontal="left"/>
    </xf>
    <xf numFmtId="42" fontId="14" fillId="3" borderId="6" xfId="31" applyNumberFormat="1" applyFont="1" applyFill="1" applyBorder="1"/>
    <xf numFmtId="42" fontId="14" fillId="0" borderId="3" xfId="17" applyNumberFormat="1" applyFont="1" applyFill="1" applyBorder="1" applyProtection="1">
      <protection locked="0"/>
    </xf>
    <xf numFmtId="42" fontId="14" fillId="6" borderId="7" xfId="25" applyNumberFormat="1" applyFont="1" applyFill="1" applyBorder="1" applyAlignment="1">
      <alignment horizontal="center" vertical="center" wrapText="1"/>
    </xf>
    <xf numFmtId="42" fontId="4" fillId="0" borderId="0" xfId="2" applyNumberFormat="1" applyFont="1"/>
    <xf numFmtId="42" fontId="14" fillId="6" borderId="33" xfId="25" applyNumberFormat="1" applyFont="1" applyFill="1" applyBorder="1" applyAlignment="1">
      <alignment horizontal="center" vertical="center" wrapText="1"/>
    </xf>
    <xf numFmtId="42" fontId="14" fillId="3" borderId="33" xfId="31" applyNumberFormat="1" applyFont="1" applyFill="1" applyBorder="1"/>
    <xf numFmtId="1" fontId="4" fillId="0" borderId="48" xfId="25" applyNumberFormat="1" applyFont="1" applyBorder="1"/>
    <xf numFmtId="42" fontId="4" fillId="4" borderId="49" xfId="34" applyNumberFormat="1" applyFont="1" applyFill="1" applyBorder="1"/>
    <xf numFmtId="42" fontId="4" fillId="4" borderId="50" xfId="34" applyNumberFormat="1" applyFont="1" applyFill="1" applyBorder="1"/>
    <xf numFmtId="42" fontId="4" fillId="4" borderId="51" xfId="34" applyNumberFormat="1" applyFont="1" applyFill="1" applyBorder="1"/>
    <xf numFmtId="42" fontId="14" fillId="0" borderId="52" xfId="34" applyNumberFormat="1" applyFont="1" applyFill="1" applyBorder="1"/>
    <xf numFmtId="42" fontId="14" fillId="0" borderId="48" xfId="34" applyNumberFormat="1" applyFont="1" applyFill="1" applyBorder="1"/>
    <xf numFmtId="0" fontId="4" fillId="0" borderId="3" xfId="25" applyFont="1" applyBorder="1"/>
    <xf numFmtId="3" fontId="14" fillId="0" borderId="6" xfId="25" applyNumberFormat="1" applyFont="1" applyBorder="1" applyAlignment="1">
      <alignment horizontal="left" indent="2"/>
    </xf>
    <xf numFmtId="9" fontId="4" fillId="0" borderId="0" xfId="32" applyFont="1" applyFill="1" applyBorder="1" applyAlignment="1">
      <alignment horizontal="center"/>
    </xf>
    <xf numFmtId="43" fontId="4" fillId="0" borderId="0" xfId="29" applyFont="1"/>
    <xf numFmtId="0" fontId="14" fillId="0" borderId="0" xfId="25" applyFont="1" applyAlignment="1">
      <alignment horizontal="left" vertical="top"/>
    </xf>
    <xf numFmtId="0" fontId="4" fillId="0" borderId="0" xfId="25" applyFont="1" applyAlignment="1">
      <alignment horizontal="left" vertical="top"/>
    </xf>
    <xf numFmtId="0" fontId="4" fillId="0" borderId="0" xfId="25" applyFont="1" applyAlignment="1">
      <alignment horizontal="left" wrapText="1" indent="2"/>
    </xf>
    <xf numFmtId="0" fontId="4" fillId="0" borderId="12" xfId="25" applyFont="1" applyBorder="1" applyAlignment="1">
      <alignment horizontal="center" vertical="center"/>
    </xf>
    <xf numFmtId="0" fontId="4" fillId="0" borderId="3" xfId="25" applyFont="1" applyBorder="1" applyAlignment="1">
      <alignment horizontal="center" vertical="center"/>
    </xf>
    <xf numFmtId="0" fontId="4" fillId="0" borderId="15" xfId="25" applyFont="1" applyBorder="1" applyAlignment="1">
      <alignment horizontal="center" vertical="center"/>
    </xf>
    <xf numFmtId="42" fontId="4" fillId="0" borderId="3" xfId="17" applyNumberFormat="1" applyFont="1" applyFill="1" applyBorder="1" applyProtection="1">
      <protection locked="0"/>
    </xf>
    <xf numFmtId="174" fontId="4" fillId="0" borderId="3" xfId="29" applyNumberFormat="1" applyFont="1" applyFill="1" applyBorder="1" applyProtection="1">
      <protection locked="0"/>
    </xf>
    <xf numFmtId="3" fontId="4" fillId="0" borderId="3" xfId="0" applyNumberFormat="1" applyFont="1" applyBorder="1" applyAlignment="1">
      <alignment horizontal="left"/>
    </xf>
    <xf numFmtId="42" fontId="4" fillId="4" borderId="3" xfId="17" applyNumberFormat="1" applyFont="1" applyFill="1" applyBorder="1" applyProtection="1">
      <protection locked="0"/>
    </xf>
    <xf numFmtId="0" fontId="14" fillId="5" borderId="5" xfId="2" applyFont="1" applyFill="1" applyBorder="1"/>
    <xf numFmtId="0" fontId="14" fillId="5" borderId="4" xfId="2" applyFont="1" applyFill="1" applyBorder="1"/>
    <xf numFmtId="0" fontId="14" fillId="5" borderId="6" xfId="2" applyFont="1" applyFill="1" applyBorder="1"/>
    <xf numFmtId="0" fontId="5" fillId="0" borderId="34" xfId="0" applyFont="1" applyBorder="1" applyAlignment="1">
      <alignment horizontal="left" vertical="center"/>
    </xf>
    <xf numFmtId="0" fontId="4" fillId="0" borderId="0" xfId="2" applyFont="1" applyAlignment="1">
      <alignment horizontal="left" wrapText="1" indent="2"/>
    </xf>
    <xf numFmtId="44" fontId="14" fillId="0" borderId="3" xfId="34" applyNumberFormat="1" applyFont="1" applyFill="1" applyBorder="1" applyProtection="1">
      <protection locked="0"/>
    </xf>
    <xf numFmtId="44" fontId="4" fillId="0" borderId="0" xfId="25" applyNumberFormat="1" applyFont="1"/>
    <xf numFmtId="3" fontId="14" fillId="0" borderId="3" xfId="30" applyNumberFormat="1" applyFont="1" applyBorder="1" applyAlignment="1">
      <alignment horizontal="left"/>
    </xf>
    <xf numFmtId="44" fontId="4" fillId="0" borderId="3" xfId="34" applyNumberFormat="1" applyFont="1" applyFill="1" applyBorder="1" applyProtection="1">
      <protection locked="0"/>
    </xf>
    <xf numFmtId="44" fontId="4" fillId="4" borderId="3" xfId="34" applyNumberFormat="1" applyFont="1" applyFill="1" applyBorder="1" applyProtection="1">
      <protection locked="0"/>
    </xf>
    <xf numFmtId="3" fontId="4" fillId="0" borderId="3" xfId="30" applyNumberFormat="1" applyFont="1" applyBorder="1" applyAlignment="1">
      <alignment horizontal="left"/>
    </xf>
    <xf numFmtId="0" fontId="13" fillId="0" borderId="0" xfId="25" applyFont="1"/>
    <xf numFmtId="44" fontId="5" fillId="0" borderId="0" xfId="30" applyNumberFormat="1"/>
    <xf numFmtId="44" fontId="14" fillId="3" borderId="6" xfId="31" applyNumberFormat="1" applyFont="1" applyFill="1" applyBorder="1"/>
    <xf numFmtId="44" fontId="14" fillId="3" borderId="5" xfId="31" applyNumberFormat="1" applyFont="1" applyFill="1" applyBorder="1"/>
    <xf numFmtId="44" fontId="14" fillId="3" borderId="4" xfId="31" applyNumberFormat="1" applyFont="1" applyFill="1" applyBorder="1"/>
    <xf numFmtId="44" fontId="17" fillId="0" borderId="0" xfId="25" applyNumberFormat="1" applyFont="1" applyAlignment="1">
      <alignment horizontal="center"/>
    </xf>
    <xf numFmtId="0" fontId="17" fillId="0" borderId="0" xfId="25" applyFont="1" applyAlignment="1">
      <alignment horizontal="center"/>
    </xf>
    <xf numFmtId="42" fontId="14" fillId="5" borderId="33" xfId="25" applyNumberFormat="1" applyFont="1" applyFill="1" applyBorder="1"/>
    <xf numFmtId="42" fontId="14" fillId="5" borderId="6" xfId="25" applyNumberFormat="1" applyFont="1" applyFill="1" applyBorder="1"/>
    <xf numFmtId="0" fontId="14" fillId="5" borderId="5" xfId="25" applyFont="1" applyFill="1" applyBorder="1"/>
    <xf numFmtId="0" fontId="14" fillId="5" borderId="4" xfId="25" applyFont="1" applyFill="1" applyBorder="1"/>
    <xf numFmtId="0" fontId="14" fillId="5" borderId="6" xfId="25" applyFont="1" applyFill="1" applyBorder="1"/>
    <xf numFmtId="3" fontId="4" fillId="0" borderId="3" xfId="30" applyNumberFormat="1" applyFont="1" applyBorder="1" applyAlignment="1">
      <alignment horizontal="center"/>
    </xf>
    <xf numFmtId="9" fontId="4" fillId="4" borderId="3" xfId="38" applyFont="1" applyFill="1" applyBorder="1" applyAlignment="1" applyProtection="1">
      <alignment horizontal="center"/>
      <protection locked="0"/>
    </xf>
    <xf numFmtId="0" fontId="5" fillId="0" borderId="34" xfId="30" applyBorder="1" applyAlignment="1">
      <alignment horizontal="left" vertical="center"/>
    </xf>
    <xf numFmtId="9" fontId="4" fillId="0" borderId="3" xfId="38" applyFont="1" applyFill="1" applyBorder="1" applyAlignment="1" applyProtection="1">
      <alignment horizontal="center"/>
      <protection locked="0"/>
    </xf>
    <xf numFmtId="3" fontId="4" fillId="0" borderId="0" xfId="25" applyNumberFormat="1" applyFont="1"/>
    <xf numFmtId="172" fontId="4" fillId="0" borderId="3" xfId="34" applyNumberFormat="1" applyFont="1" applyFill="1" applyBorder="1" applyAlignment="1" applyProtection="1">
      <alignment horizontal="center" vertical="center"/>
      <protection locked="0"/>
    </xf>
    <xf numFmtId="0" fontId="5" fillId="0" borderId="0" xfId="30"/>
    <xf numFmtId="175" fontId="5" fillId="0" borderId="0" xfId="30" applyNumberFormat="1"/>
    <xf numFmtId="175" fontId="4" fillId="4" borderId="13" xfId="34" applyNumberFormat="1" applyFont="1" applyFill="1" applyBorder="1"/>
    <xf numFmtId="175" fontId="4" fillId="4" borderId="28" xfId="34" applyNumberFormat="1" applyFont="1" applyFill="1" applyBorder="1"/>
    <xf numFmtId="175" fontId="4" fillId="4" borderId="7" xfId="34" applyNumberFormat="1" applyFont="1" applyFill="1" applyBorder="1"/>
    <xf numFmtId="0" fontId="14" fillId="0" borderId="57" xfId="25" applyFont="1" applyBorder="1" applyAlignment="1">
      <alignment horizontal="center" vertical="center" wrapText="1"/>
    </xf>
    <xf numFmtId="0" fontId="20" fillId="4" borderId="59" xfId="25" applyFont="1" applyFill="1" applyBorder="1"/>
    <xf numFmtId="0" fontId="4" fillId="0" borderId="13" xfId="25" applyFont="1" applyBorder="1" applyAlignment="1">
      <alignment horizontal="center"/>
    </xf>
    <xf numFmtId="173" fontId="4" fillId="0" borderId="13" xfId="31" applyFont="1" applyBorder="1"/>
    <xf numFmtId="0" fontId="14" fillId="0" borderId="46" xfId="25" applyFont="1" applyBorder="1" applyAlignment="1">
      <alignment horizontal="center" vertical="center" wrapText="1"/>
    </xf>
    <xf numFmtId="0" fontId="14" fillId="5" borderId="57" xfId="25" applyFont="1" applyFill="1" applyBorder="1" applyAlignment="1">
      <alignment horizontal="center" vertical="center" wrapText="1"/>
    </xf>
    <xf numFmtId="0" fontId="4" fillId="0" borderId="13" xfId="25" applyFont="1" applyBorder="1" applyAlignment="1">
      <alignment horizontal="center" vertical="center"/>
    </xf>
    <xf numFmtId="0" fontId="4" fillId="8" borderId="0" xfId="25" applyFont="1" applyFill="1"/>
    <xf numFmtId="175" fontId="4" fillId="4" borderId="12" xfId="25" applyNumberFormat="1" applyFont="1" applyFill="1" applyBorder="1" applyAlignment="1">
      <alignment horizontal="center" vertical="center" wrapText="1"/>
    </xf>
    <xf numFmtId="175" fontId="4" fillId="4" borderId="12" xfId="25" applyNumberFormat="1" applyFont="1" applyFill="1" applyBorder="1" applyAlignment="1">
      <alignment horizontal="right" wrapText="1"/>
    </xf>
    <xf numFmtId="175" fontId="4" fillId="4" borderId="12" xfId="25" quotePrefix="1" applyNumberFormat="1" applyFont="1" applyFill="1" applyBorder="1" applyAlignment="1">
      <alignment horizontal="right" wrapText="1"/>
    </xf>
    <xf numFmtId="175" fontId="4" fillId="4" borderId="13" xfId="25" applyNumberFormat="1" applyFont="1" applyFill="1" applyBorder="1" applyAlignment="1">
      <alignment horizontal="center" vertical="center" wrapText="1"/>
    </xf>
    <xf numFmtId="175" fontId="4" fillId="4" borderId="13" xfId="25" applyNumberFormat="1" applyFont="1" applyFill="1" applyBorder="1" applyAlignment="1">
      <alignment horizontal="right" wrapText="1"/>
    </xf>
    <xf numFmtId="175" fontId="4" fillId="4" borderId="13" xfId="25" quotePrefix="1" applyNumberFormat="1" applyFont="1" applyFill="1" applyBorder="1" applyAlignment="1">
      <alignment horizontal="right" wrapText="1"/>
    </xf>
    <xf numFmtId="0" fontId="4" fillId="0" borderId="18" xfId="30" applyFont="1" applyBorder="1" applyAlignment="1">
      <alignment horizontal="center" vertical="center"/>
    </xf>
    <xf numFmtId="0" fontId="4" fillId="0" borderId="0" xfId="30" applyFont="1" applyAlignment="1">
      <alignment horizontal="center" vertical="center"/>
    </xf>
    <xf numFmtId="0" fontId="4" fillId="0" borderId="11" xfId="30" applyFont="1" applyBorder="1" applyAlignment="1">
      <alignment horizontal="center" vertical="center"/>
    </xf>
    <xf numFmtId="9" fontId="4" fillId="4" borderId="3" xfId="32" applyFont="1" applyFill="1" applyBorder="1" applyAlignment="1" applyProtection="1">
      <alignment horizontal="center"/>
      <protection locked="0"/>
    </xf>
    <xf numFmtId="9" fontId="31" fillId="4" borderId="3" xfId="32" applyFont="1" applyFill="1" applyBorder="1" applyAlignment="1" applyProtection="1">
      <alignment horizontal="center"/>
      <protection locked="0"/>
    </xf>
    <xf numFmtId="8" fontId="4" fillId="4" borderId="3" xfId="17" applyNumberFormat="1" applyFont="1" applyFill="1" applyBorder="1" applyProtection="1">
      <protection locked="0"/>
    </xf>
    <xf numFmtId="174" fontId="31" fillId="0" borderId="3" xfId="29" applyNumberFormat="1" applyFont="1" applyFill="1" applyBorder="1" applyProtection="1">
      <protection locked="0"/>
    </xf>
    <xf numFmtId="0" fontId="31" fillId="0" borderId="0" xfId="25" applyFont="1"/>
    <xf numFmtId="9" fontId="31" fillId="0" borderId="63" xfId="32" applyFont="1" applyFill="1" applyBorder="1" applyAlignment="1" applyProtection="1">
      <alignment horizontal="center" vertical="center"/>
      <protection locked="0"/>
    </xf>
    <xf numFmtId="9" fontId="4" fillId="4" borderId="3" xfId="32" applyFont="1" applyFill="1" applyBorder="1" applyAlignment="1">
      <alignment horizontal="center" vertical="center"/>
    </xf>
    <xf numFmtId="9" fontId="31" fillId="4" borderId="3" xfId="32" applyFont="1" applyFill="1" applyBorder="1"/>
    <xf numFmtId="0" fontId="20" fillId="4" borderId="17" xfId="25" applyFont="1" applyFill="1" applyBorder="1" applyAlignment="1">
      <alignment horizontal="left" wrapText="1"/>
    </xf>
    <xf numFmtId="0" fontId="20" fillId="4" borderId="59" xfId="25" applyFont="1" applyFill="1" applyBorder="1" applyAlignment="1">
      <alignment horizontal="left" wrapText="1"/>
    </xf>
    <xf numFmtId="44" fontId="4" fillId="4" borderId="3" xfId="17" applyNumberFormat="1" applyFont="1" applyFill="1" applyBorder="1" applyProtection="1">
      <protection locked="0"/>
    </xf>
    <xf numFmtId="172" fontId="4" fillId="4" borderId="3" xfId="17" applyNumberFormat="1" applyFont="1" applyFill="1" applyBorder="1" applyProtection="1">
      <protection locked="0"/>
    </xf>
    <xf numFmtId="44" fontId="4" fillId="0" borderId="36" xfId="17" applyNumberFormat="1" applyFont="1" applyFill="1" applyBorder="1" applyProtection="1">
      <protection locked="0"/>
    </xf>
    <xf numFmtId="3" fontId="4" fillId="0" borderId="3" xfId="0" applyNumberFormat="1" applyFont="1" applyBorder="1" applyAlignment="1">
      <alignment horizontal="center" wrapText="1"/>
    </xf>
    <xf numFmtId="44" fontId="4" fillId="0" borderId="0" xfId="17" applyNumberFormat="1" applyFont="1" applyFill="1" applyBorder="1" applyProtection="1">
      <protection locked="0"/>
    </xf>
    <xf numFmtId="172" fontId="4" fillId="0" borderId="36" xfId="17" applyNumberFormat="1" applyFont="1" applyFill="1" applyBorder="1" applyProtection="1">
      <protection locked="0"/>
    </xf>
    <xf numFmtId="0" fontId="4" fillId="0" borderId="24" xfId="25" applyFont="1" applyBorder="1"/>
    <xf numFmtId="3" fontId="4" fillId="0" borderId="35" xfId="0" applyNumberFormat="1" applyFont="1" applyBorder="1" applyAlignment="1">
      <alignment horizontal="left"/>
    </xf>
    <xf numFmtId="3" fontId="4" fillId="0" borderId="3" xfId="30" applyNumberFormat="1" applyFont="1" applyBorder="1" applyAlignment="1">
      <alignment horizontal="center" wrapText="1"/>
    </xf>
    <xf numFmtId="3" fontId="4" fillId="8" borderId="3" xfId="30" applyNumberFormat="1" applyFont="1" applyFill="1" applyBorder="1" applyAlignment="1">
      <alignment horizontal="left"/>
    </xf>
    <xf numFmtId="0" fontId="4" fillId="8" borderId="3" xfId="25" applyFont="1" applyFill="1" applyBorder="1"/>
    <xf numFmtId="42" fontId="4" fillId="4" borderId="14" xfId="17" applyNumberFormat="1" applyFont="1" applyFill="1" applyBorder="1"/>
    <xf numFmtId="0" fontId="5" fillId="0" borderId="0" xfId="0" applyFont="1"/>
    <xf numFmtId="44" fontId="4" fillId="4" borderId="3" xfId="34" applyNumberFormat="1" applyFont="1" applyFill="1" applyBorder="1" applyAlignment="1" applyProtection="1">
      <alignment horizontal="center"/>
      <protection locked="0"/>
    </xf>
    <xf numFmtId="0" fontId="20" fillId="4" borderId="41" xfId="25" applyFont="1" applyFill="1" applyBorder="1"/>
    <xf numFmtId="0" fontId="4" fillId="0" borderId="14" xfId="25" applyFont="1" applyBorder="1" applyAlignment="1">
      <alignment horizontal="center"/>
    </xf>
    <xf numFmtId="173" fontId="4" fillId="0" borderId="14" xfId="31" applyFont="1" applyBorder="1"/>
    <xf numFmtId="175" fontId="4" fillId="4" borderId="3" xfId="34" applyNumberFormat="1" applyFont="1" applyFill="1" applyBorder="1"/>
    <xf numFmtId="175" fontId="4" fillId="4" borderId="14" xfId="17" applyNumberFormat="1" applyFont="1" applyFill="1" applyBorder="1" applyAlignment="1">
      <alignment horizontal="right"/>
    </xf>
    <xf numFmtId="175" fontId="4" fillId="4" borderId="29" xfId="17" applyNumberFormat="1" applyFont="1" applyFill="1" applyBorder="1"/>
    <xf numFmtId="0" fontId="27" fillId="5" borderId="5" xfId="25" applyFont="1" applyFill="1" applyBorder="1" applyAlignment="1">
      <alignment horizontal="left"/>
    </xf>
    <xf numFmtId="0" fontId="27" fillId="5" borderId="5" xfId="2" applyFont="1" applyFill="1" applyBorder="1" applyAlignment="1">
      <alignment horizontal="left"/>
    </xf>
    <xf numFmtId="1" fontId="15" fillId="0" borderId="0" xfId="25" quotePrefix="1" applyNumberFormat="1" applyFont="1" applyAlignment="1">
      <alignment horizontal="center"/>
    </xf>
    <xf numFmtId="0" fontId="15" fillId="0" borderId="0" xfId="25" applyFont="1" applyAlignment="1">
      <alignment horizontal="center"/>
    </xf>
    <xf numFmtId="9" fontId="4" fillId="0" borderId="35" xfId="32" applyFont="1" applyFill="1" applyBorder="1" applyAlignment="1">
      <alignment horizontal="center"/>
    </xf>
    <xf numFmtId="9" fontId="4" fillId="4" borderId="35" xfId="32" applyFont="1" applyFill="1" applyBorder="1"/>
    <xf numFmtId="3" fontId="4" fillId="0" borderId="35" xfId="0" applyNumberFormat="1" applyFont="1" applyBorder="1" applyAlignment="1">
      <alignment horizontal="center"/>
    </xf>
    <xf numFmtId="9" fontId="4" fillId="4" borderId="35" xfId="38" applyFont="1" applyFill="1" applyBorder="1" applyAlignment="1" applyProtection="1">
      <alignment horizontal="center"/>
      <protection locked="0"/>
    </xf>
    <xf numFmtId="42" fontId="4" fillId="4" borderId="35" xfId="17" applyNumberFormat="1" applyFont="1" applyFill="1" applyBorder="1" applyProtection="1">
      <protection locked="0"/>
    </xf>
    <xf numFmtId="44" fontId="4" fillId="4" borderId="35" xfId="17" applyNumberFormat="1" applyFont="1" applyFill="1" applyBorder="1" applyProtection="1">
      <protection locked="0"/>
    </xf>
    <xf numFmtId="44" fontId="4" fillId="0" borderId="3" xfId="29" applyNumberFormat="1" applyFont="1" applyFill="1" applyBorder="1" applyProtection="1">
      <protection locked="0"/>
    </xf>
    <xf numFmtId="0" fontId="4" fillId="0" borderId="53" xfId="25" applyFont="1" applyBorder="1" applyAlignment="1">
      <alignment horizontal="center"/>
    </xf>
    <xf numFmtId="9" fontId="4" fillId="0" borderId="13" xfId="38" applyFont="1" applyFill="1" applyBorder="1" applyAlignment="1" applyProtection="1">
      <alignment horizontal="center" vertical="center"/>
      <protection locked="0"/>
    </xf>
    <xf numFmtId="44" fontId="14" fillId="4" borderId="3" xfId="34" applyNumberFormat="1" applyFont="1" applyFill="1" applyBorder="1" applyProtection="1">
      <protection locked="0"/>
    </xf>
    <xf numFmtId="174" fontId="14" fillId="0" borderId="3" xfId="29" applyNumberFormat="1" applyFont="1" applyFill="1" applyBorder="1" applyProtection="1">
      <protection locked="0"/>
    </xf>
    <xf numFmtId="3" fontId="14" fillId="0" borderId="3" xfId="0" applyNumberFormat="1" applyFont="1" applyBorder="1" applyAlignment="1">
      <alignment horizontal="center"/>
    </xf>
    <xf numFmtId="0" fontId="4" fillId="0" borderId="35" xfId="25" applyFont="1" applyBorder="1"/>
    <xf numFmtId="3" fontId="31" fillId="0" borderId="3" xfId="30" applyNumberFormat="1" applyFont="1" applyBorder="1" applyAlignment="1">
      <alignment horizontal="center" wrapText="1"/>
    </xf>
    <xf numFmtId="3" fontId="4" fillId="0" borderId="3" xfId="30" applyNumberFormat="1" applyFont="1" applyBorder="1" applyAlignment="1">
      <alignment horizontal="left" wrapText="1"/>
    </xf>
    <xf numFmtId="3" fontId="33" fillId="0" borderId="3" xfId="30" applyNumberFormat="1" applyFont="1" applyBorder="1" applyAlignment="1">
      <alignment horizontal="left" wrapText="1"/>
    </xf>
    <xf numFmtId="3" fontId="33" fillId="0" borderId="3" xfId="30" applyNumberFormat="1" applyFont="1" applyBorder="1" applyAlignment="1">
      <alignment horizontal="left"/>
    </xf>
    <xf numFmtId="0" fontId="33" fillId="0" borderId="0" xfId="25" applyFont="1"/>
    <xf numFmtId="42" fontId="33" fillId="0" borderId="0" xfId="25" applyNumberFormat="1" applyFont="1"/>
    <xf numFmtId="0" fontId="35" fillId="0" borderId="8" xfId="25" applyFont="1" applyBorder="1" applyAlignment="1">
      <alignment horizontal="center" vertical="center" wrapText="1"/>
    </xf>
    <xf numFmtId="0" fontId="35" fillId="5" borderId="5" xfId="25" applyFont="1" applyFill="1" applyBorder="1"/>
    <xf numFmtId="174" fontId="35" fillId="3" borderId="5" xfId="31" applyNumberFormat="1" applyFont="1" applyFill="1" applyBorder="1"/>
    <xf numFmtId="44" fontId="33" fillId="4" borderId="3" xfId="34" applyNumberFormat="1" applyFont="1" applyFill="1" applyBorder="1" applyProtection="1">
      <protection locked="0"/>
    </xf>
    <xf numFmtId="44" fontId="36" fillId="0" borderId="0" xfId="25" applyNumberFormat="1" applyFont="1" applyAlignment="1">
      <alignment horizontal="center"/>
    </xf>
    <xf numFmtId="44" fontId="35" fillId="3" borderId="5" xfId="31" applyNumberFormat="1" applyFont="1" applyFill="1" applyBorder="1"/>
    <xf numFmtId="44" fontId="35" fillId="3" borderId="6" xfId="31" applyNumberFormat="1" applyFont="1" applyFill="1" applyBorder="1"/>
    <xf numFmtId="44" fontId="35" fillId="4" borderId="3" xfId="34" applyNumberFormat="1" applyFont="1" applyFill="1" applyBorder="1" applyProtection="1">
      <protection locked="0"/>
    </xf>
    <xf numFmtId="42" fontId="33" fillId="4" borderId="3" xfId="17" applyNumberFormat="1" applyFont="1" applyFill="1" applyBorder="1" applyProtection="1">
      <protection locked="0"/>
    </xf>
    <xf numFmtId="44" fontId="33" fillId="0" borderId="0" xfId="25" applyNumberFormat="1" applyFont="1"/>
    <xf numFmtId="8" fontId="33" fillId="4" borderId="3" xfId="17" applyNumberFormat="1" applyFont="1" applyFill="1" applyBorder="1" applyProtection="1">
      <protection locked="0"/>
    </xf>
    <xf numFmtId="44" fontId="33" fillId="4" borderId="3" xfId="17" applyNumberFormat="1" applyFont="1" applyFill="1" applyBorder="1" applyProtection="1">
      <protection locked="0"/>
    </xf>
    <xf numFmtId="172" fontId="33" fillId="4" borderId="3" xfId="17" applyNumberFormat="1" applyFont="1" applyFill="1" applyBorder="1" applyProtection="1">
      <protection locked="0"/>
    </xf>
    <xf numFmtId="44" fontId="33" fillId="4" borderId="35" xfId="17" applyNumberFormat="1" applyFont="1" applyFill="1" applyBorder="1" applyProtection="1">
      <protection locked="0"/>
    </xf>
    <xf numFmtId="0" fontId="35" fillId="0" borderId="8" xfId="25" quotePrefix="1" applyFont="1" applyBorder="1" applyAlignment="1">
      <alignment horizontal="center" vertical="center" wrapText="1"/>
    </xf>
    <xf numFmtId="0" fontId="35" fillId="6" borderId="9" xfId="25" applyFont="1" applyFill="1" applyBorder="1" applyAlignment="1">
      <alignment horizontal="center" vertical="center" wrapText="1"/>
    </xf>
    <xf numFmtId="0" fontId="35" fillId="6" borderId="2" xfId="25" applyFont="1" applyFill="1" applyBorder="1" applyAlignment="1">
      <alignment horizontal="center" vertical="center" wrapText="1"/>
    </xf>
    <xf numFmtId="0" fontId="35" fillId="5" borderId="4" xfId="25" applyFont="1" applyFill="1" applyBorder="1"/>
    <xf numFmtId="0" fontId="35" fillId="5" borderId="6" xfId="25" applyFont="1" applyFill="1" applyBorder="1"/>
    <xf numFmtId="174" fontId="35" fillId="3" borderId="6" xfId="31" applyNumberFormat="1" applyFont="1" applyFill="1" applyBorder="1"/>
    <xf numFmtId="174" fontId="35" fillId="3" borderId="4" xfId="31" applyNumberFormat="1" applyFont="1" applyFill="1" applyBorder="1"/>
    <xf numFmtId="44" fontId="35" fillId="3" borderId="4" xfId="31" applyNumberFormat="1" applyFont="1" applyFill="1" applyBorder="1"/>
    <xf numFmtId="44" fontId="33" fillId="0" borderId="36" xfId="17" applyNumberFormat="1" applyFont="1" applyFill="1" applyBorder="1" applyProtection="1">
      <protection locked="0"/>
    </xf>
    <xf numFmtId="44" fontId="33" fillId="0" borderId="0" xfId="17" applyNumberFormat="1" applyFont="1" applyFill="1" applyBorder="1" applyProtection="1">
      <protection locked="0"/>
    </xf>
    <xf numFmtId="172" fontId="33" fillId="0" borderId="36" xfId="17" applyNumberFormat="1" applyFont="1" applyFill="1" applyBorder="1" applyProtection="1">
      <protection locked="0"/>
    </xf>
    <xf numFmtId="42" fontId="33" fillId="4" borderId="35" xfId="17" applyNumberFormat="1" applyFont="1" applyFill="1" applyBorder="1" applyProtection="1">
      <protection locked="0"/>
    </xf>
    <xf numFmtId="0" fontId="33" fillId="0" borderId="3" xfId="25" applyFont="1" applyBorder="1"/>
    <xf numFmtId="0" fontId="4" fillId="0" borderId="53" xfId="25" applyFont="1" applyBorder="1"/>
    <xf numFmtId="175" fontId="4" fillId="4" borderId="14" xfId="17" applyNumberFormat="1" applyFont="1" applyFill="1" applyBorder="1"/>
    <xf numFmtId="44" fontId="4" fillId="8" borderId="0" xfId="25" applyNumberFormat="1" applyFont="1" applyFill="1"/>
    <xf numFmtId="0" fontId="4" fillId="8" borderId="53" xfId="25" applyFont="1" applyFill="1" applyBorder="1"/>
    <xf numFmtId="3" fontId="4" fillId="8" borderId="3" xfId="30" applyNumberFormat="1" applyFont="1" applyFill="1" applyBorder="1" applyAlignment="1">
      <alignment horizontal="center"/>
    </xf>
    <xf numFmtId="9" fontId="4" fillId="8" borderId="3" xfId="32" applyFont="1" applyFill="1" applyBorder="1" applyAlignment="1">
      <alignment horizontal="center"/>
    </xf>
    <xf numFmtId="9" fontId="4" fillId="4" borderId="3" xfId="32" applyFont="1" applyFill="1" applyBorder="1" applyAlignment="1">
      <alignment horizontal="center"/>
    </xf>
    <xf numFmtId="0" fontId="4" fillId="8" borderId="0" xfId="2" applyFont="1" applyFill="1"/>
    <xf numFmtId="9" fontId="4" fillId="8" borderId="3" xfId="38" applyFont="1" applyFill="1" applyBorder="1" applyAlignment="1" applyProtection="1">
      <alignment horizontal="center"/>
      <protection locked="0"/>
    </xf>
    <xf numFmtId="3" fontId="4" fillId="8" borderId="0" xfId="25" applyNumberFormat="1" applyFont="1" applyFill="1"/>
    <xf numFmtId="9" fontId="4" fillId="8" borderId="35" xfId="38" applyFont="1" applyFill="1" applyBorder="1" applyAlignment="1" applyProtection="1">
      <alignment horizontal="center"/>
      <protection locked="0"/>
    </xf>
    <xf numFmtId="172" fontId="4" fillId="8" borderId="3" xfId="34" applyNumberFormat="1" applyFont="1" applyFill="1" applyBorder="1" applyAlignment="1" applyProtection="1">
      <alignment horizontal="center" vertical="center"/>
      <protection locked="0"/>
    </xf>
    <xf numFmtId="3" fontId="13" fillId="8" borderId="0" xfId="2" applyNumberFormat="1" applyFont="1" applyFill="1" applyAlignment="1">
      <alignment horizontal="left"/>
    </xf>
    <xf numFmtId="3" fontId="4" fillId="8" borderId="3" xfId="0" applyNumberFormat="1" applyFont="1" applyFill="1" applyBorder="1" applyAlignment="1">
      <alignment horizontal="left"/>
    </xf>
    <xf numFmtId="42" fontId="4" fillId="8" borderId="3" xfId="17" applyNumberFormat="1" applyFont="1" applyFill="1" applyBorder="1" applyProtection="1">
      <protection locked="0"/>
    </xf>
    <xf numFmtId="42" fontId="4" fillId="8" borderId="0" xfId="2" applyNumberFormat="1" applyFont="1" applyFill="1"/>
    <xf numFmtId="0" fontId="13" fillId="8" borderId="0" xfId="2" applyFont="1" applyFill="1"/>
    <xf numFmtId="3" fontId="4" fillId="8" borderId="3" xfId="0" applyNumberFormat="1" applyFont="1" applyFill="1" applyBorder="1" applyAlignment="1">
      <alignment horizontal="center"/>
    </xf>
    <xf numFmtId="174" fontId="4" fillId="8" borderId="3" xfId="29" applyNumberFormat="1" applyFont="1" applyFill="1" applyBorder="1" applyProtection="1">
      <protection locked="0"/>
    </xf>
    <xf numFmtId="44" fontId="30" fillId="0" borderId="0" xfId="25" applyNumberFormat="1" applyFont="1"/>
    <xf numFmtId="0" fontId="30" fillId="0" borderId="0" xfId="25" applyFont="1"/>
    <xf numFmtId="0" fontId="30" fillId="0" borderId="0" xfId="2" applyFont="1"/>
    <xf numFmtId="3" fontId="30" fillId="0" borderId="0" xfId="25" applyNumberFormat="1" applyFont="1"/>
    <xf numFmtId="0" fontId="37" fillId="0" borderId="0" xfId="2" applyFont="1"/>
    <xf numFmtId="0" fontId="31" fillId="4" borderId="0" xfId="25" applyFont="1" applyFill="1"/>
    <xf numFmtId="0" fontId="34" fillId="8" borderId="0" xfId="25" applyFont="1" applyFill="1"/>
    <xf numFmtId="0" fontId="4" fillId="8" borderId="3" xfId="25" applyFont="1" applyFill="1" applyBorder="1" applyAlignment="1">
      <alignment wrapText="1"/>
    </xf>
    <xf numFmtId="0" fontId="4" fillId="8" borderId="3" xfId="0" applyFont="1" applyFill="1" applyBorder="1" applyAlignment="1">
      <alignment horizontal="left" vertical="center" wrapText="1"/>
    </xf>
    <xf numFmtId="0" fontId="4" fillId="8" borderId="3" xfId="0" applyFont="1" applyFill="1" applyBorder="1" applyAlignment="1">
      <alignment horizontal="left" vertical="center"/>
    </xf>
    <xf numFmtId="0" fontId="4" fillId="8" borderId="3" xfId="25" applyFont="1" applyFill="1" applyBorder="1" applyAlignment="1">
      <alignment horizontal="center"/>
    </xf>
    <xf numFmtId="9" fontId="4" fillId="8" borderId="13" xfId="38" applyFont="1" applyFill="1" applyBorder="1" applyAlignment="1" applyProtection="1">
      <alignment horizontal="center" vertical="center"/>
      <protection locked="0"/>
    </xf>
    <xf numFmtId="3" fontId="4" fillId="0" borderId="64" xfId="0" applyNumberFormat="1" applyFont="1" applyBorder="1" applyAlignment="1">
      <alignment horizontal="left" wrapText="1"/>
    </xf>
    <xf numFmtId="0" fontId="4" fillId="0" borderId="3" xfId="0" applyFont="1" applyBorder="1" applyAlignment="1">
      <alignment horizontal="center" vertical="center"/>
    </xf>
    <xf numFmtId="44" fontId="4" fillId="0" borderId="54" xfId="29" applyNumberFormat="1" applyFont="1" applyFill="1" applyBorder="1" applyProtection="1">
      <protection locked="0"/>
    </xf>
    <xf numFmtId="42" fontId="14" fillId="0" borderId="2" xfId="25" applyNumberFormat="1" applyFont="1" applyBorder="1" applyAlignment="1">
      <alignment horizontal="center" vertical="center" wrapText="1"/>
    </xf>
    <xf numFmtId="42" fontId="14" fillId="5" borderId="5" xfId="25" applyNumberFormat="1" applyFont="1" applyFill="1" applyBorder="1"/>
    <xf numFmtId="172" fontId="4" fillId="4" borderId="3" xfId="34" applyNumberFormat="1" applyFont="1" applyFill="1" applyBorder="1" applyProtection="1">
      <protection locked="0"/>
    </xf>
    <xf numFmtId="172" fontId="4" fillId="0" borderId="3" xfId="34" applyNumberFormat="1" applyFont="1" applyFill="1" applyBorder="1" applyProtection="1">
      <protection locked="0"/>
    </xf>
    <xf numFmtId="42" fontId="4" fillId="4" borderId="3" xfId="34" applyNumberFormat="1" applyFont="1" applyFill="1" applyBorder="1" applyProtection="1">
      <protection locked="0"/>
    </xf>
    <xf numFmtId="6" fontId="4" fillId="4" borderId="3" xfId="17" applyFont="1" applyFill="1" applyBorder="1" applyProtection="1">
      <protection locked="0"/>
    </xf>
    <xf numFmtId="6" fontId="4" fillId="0" borderId="3" xfId="17" applyFont="1" applyFill="1" applyBorder="1" applyProtection="1">
      <protection locked="0"/>
    </xf>
    <xf numFmtId="6" fontId="4" fillId="0" borderId="0" xfId="17" applyFont="1"/>
    <xf numFmtId="6" fontId="14" fillId="0" borderId="3" xfId="17" applyFont="1" applyFill="1" applyBorder="1" applyProtection="1">
      <protection locked="0"/>
    </xf>
    <xf numFmtId="6" fontId="17" fillId="0" borderId="0" xfId="17" applyFont="1" applyAlignment="1">
      <alignment horizontal="center"/>
    </xf>
    <xf numFmtId="6" fontId="14" fillId="3" borderId="5" xfId="17" applyFont="1" applyFill="1" applyBorder="1"/>
    <xf numFmtId="6" fontId="14" fillId="3" borderId="6" xfId="17" applyFont="1" applyFill="1" applyBorder="1"/>
    <xf numFmtId="0" fontId="40" fillId="0" borderId="0" xfId="25" applyFont="1"/>
    <xf numFmtId="6" fontId="5" fillId="0" borderId="0" xfId="17" applyFont="1"/>
    <xf numFmtId="0" fontId="4" fillId="9" borderId="0" xfId="25" applyFont="1" applyFill="1"/>
    <xf numFmtId="8" fontId="4" fillId="0" borderId="0" xfId="25" applyNumberFormat="1" applyFont="1"/>
    <xf numFmtId="6" fontId="14" fillId="4" borderId="3" xfId="17" applyFont="1" applyFill="1" applyBorder="1" applyProtection="1">
      <protection locked="0"/>
    </xf>
    <xf numFmtId="6" fontId="4" fillId="0" borderId="0" xfId="17" applyFont="1" applyFill="1"/>
    <xf numFmtId="6" fontId="17" fillId="0" borderId="0" xfId="17" applyFont="1" applyFill="1" applyAlignment="1">
      <alignment horizontal="center"/>
    </xf>
    <xf numFmtId="42" fontId="4" fillId="0" borderId="0" xfId="25" applyNumberFormat="1" applyFont="1" applyAlignment="1">
      <alignment horizontal="center"/>
    </xf>
    <xf numFmtId="44" fontId="4" fillId="0" borderId="0" xfId="34" applyNumberFormat="1" applyFont="1" applyFill="1" applyBorder="1" applyProtection="1">
      <protection locked="0"/>
    </xf>
    <xf numFmtId="0" fontId="4" fillId="0" borderId="3" xfId="0" applyFont="1" applyBorder="1" applyAlignment="1">
      <alignment horizontal="left" vertical="center" wrapText="1"/>
    </xf>
    <xf numFmtId="9" fontId="4" fillId="0" borderId="35" xfId="38" applyFont="1" applyFill="1" applyBorder="1" applyAlignment="1" applyProtection="1">
      <alignment horizontal="center"/>
      <protection locked="0"/>
    </xf>
    <xf numFmtId="0" fontId="42" fillId="0" borderId="0" xfId="25" applyFont="1" applyAlignment="1">
      <alignment horizontal="center"/>
    </xf>
    <xf numFmtId="0" fontId="35" fillId="0" borderId="0" xfId="25" applyFont="1" applyAlignment="1">
      <alignment horizontal="center" vertical="center" wrapText="1"/>
    </xf>
    <xf numFmtId="0" fontId="35" fillId="0" borderId="0" xfId="25" applyFont="1"/>
    <xf numFmtId="174" fontId="35" fillId="0" borderId="0" xfId="31" applyNumberFormat="1" applyFont="1" applyFill="1" applyBorder="1"/>
    <xf numFmtId="44" fontId="14" fillId="0" borderId="0" xfId="31" applyNumberFormat="1" applyFont="1" applyFill="1" applyBorder="1"/>
    <xf numFmtId="42" fontId="4" fillId="0" borderId="0" xfId="17" applyNumberFormat="1" applyFont="1" applyFill="1" applyBorder="1" applyProtection="1">
      <protection locked="0"/>
    </xf>
    <xf numFmtId="172" fontId="4" fillId="0" borderId="0" xfId="17" applyNumberFormat="1" applyFont="1" applyFill="1" applyBorder="1" applyProtection="1">
      <protection locked="0"/>
    </xf>
    <xf numFmtId="174" fontId="35" fillId="3" borderId="40" xfId="31" applyNumberFormat="1" applyFont="1" applyFill="1" applyBorder="1"/>
    <xf numFmtId="44" fontId="14" fillId="3" borderId="40" xfId="31" applyNumberFormat="1" applyFont="1" applyFill="1" applyBorder="1"/>
    <xf numFmtId="44" fontId="33" fillId="4" borderId="54" xfId="34" applyNumberFormat="1" applyFont="1" applyFill="1" applyBorder="1" applyProtection="1">
      <protection locked="0"/>
    </xf>
    <xf numFmtId="44" fontId="4" fillId="4" borderId="54" xfId="34" applyNumberFormat="1" applyFont="1" applyFill="1" applyBorder="1" applyProtection="1">
      <protection locked="0"/>
    </xf>
    <xf numFmtId="44" fontId="33" fillId="4" borderId="54" xfId="17" applyNumberFormat="1" applyFont="1" applyFill="1" applyBorder="1" applyProtection="1">
      <protection locked="0"/>
    </xf>
    <xf numFmtId="8" fontId="33" fillId="4" borderId="54" xfId="17" applyNumberFormat="1" applyFont="1" applyFill="1" applyBorder="1" applyProtection="1">
      <protection locked="0"/>
    </xf>
    <xf numFmtId="172" fontId="33" fillId="4" borderId="54" xfId="17" applyNumberFormat="1" applyFont="1" applyFill="1" applyBorder="1" applyProtection="1">
      <protection locked="0"/>
    </xf>
    <xf numFmtId="44" fontId="33" fillId="4" borderId="50" xfId="17" applyNumberFormat="1" applyFont="1" applyFill="1" applyBorder="1" applyProtection="1">
      <protection locked="0"/>
    </xf>
    <xf numFmtId="44" fontId="4" fillId="4" borderId="54" xfId="17" applyNumberFormat="1" applyFont="1" applyFill="1" applyBorder="1" applyProtection="1">
      <protection locked="0"/>
    </xf>
    <xf numFmtId="175" fontId="4" fillId="4" borderId="10" xfId="25" quotePrefix="1" applyNumberFormat="1" applyFont="1" applyFill="1" applyBorder="1" applyAlignment="1">
      <alignment horizontal="right" wrapText="1"/>
    </xf>
    <xf numFmtId="175" fontId="4" fillId="4" borderId="28" xfId="25" quotePrefix="1" applyNumberFormat="1" applyFont="1" applyFill="1" applyBorder="1" applyAlignment="1">
      <alignment horizontal="right" wrapText="1"/>
    </xf>
    <xf numFmtId="0" fontId="14" fillId="6" borderId="20" xfId="25" applyFont="1" applyFill="1" applyBorder="1" applyAlignment="1">
      <alignment horizontal="center" vertical="center" wrapText="1"/>
    </xf>
    <xf numFmtId="175" fontId="4" fillId="4" borderId="19" xfId="34" applyNumberFormat="1" applyFont="1" applyFill="1" applyBorder="1"/>
    <xf numFmtId="175" fontId="4" fillId="4" borderId="59" xfId="34" applyNumberFormat="1" applyFont="1" applyFill="1" applyBorder="1"/>
    <xf numFmtId="175" fontId="4" fillId="4" borderId="17" xfId="25" applyNumberFormat="1" applyFont="1" applyFill="1" applyBorder="1" applyAlignment="1">
      <alignment horizontal="right" wrapText="1"/>
    </xf>
    <xf numFmtId="175" fontId="4" fillId="4" borderId="10" xfId="25" applyNumberFormat="1" applyFont="1" applyFill="1" applyBorder="1" applyAlignment="1">
      <alignment horizontal="right" wrapText="1"/>
    </xf>
    <xf numFmtId="175" fontId="4" fillId="4" borderId="59" xfId="25" applyNumberFormat="1" applyFont="1" applyFill="1" applyBorder="1" applyAlignment="1">
      <alignment horizontal="right" wrapText="1"/>
    </xf>
    <xf numFmtId="175" fontId="4" fillId="4" borderId="28" xfId="25" applyNumberFormat="1" applyFont="1" applyFill="1" applyBorder="1" applyAlignment="1">
      <alignment horizontal="right" wrapText="1"/>
    </xf>
    <xf numFmtId="175" fontId="4" fillId="4" borderId="41" xfId="17" applyNumberFormat="1" applyFont="1" applyFill="1" applyBorder="1"/>
    <xf numFmtId="0" fontId="4" fillId="0" borderId="3" xfId="0" applyFont="1" applyBorder="1" applyAlignment="1">
      <alignment horizontal="left" vertical="center"/>
    </xf>
    <xf numFmtId="44" fontId="4" fillId="4" borderId="0" xfId="25" applyNumberFormat="1" applyFont="1" applyFill="1"/>
    <xf numFmtId="0" fontId="14" fillId="5" borderId="67" xfId="25" applyFont="1" applyFill="1" applyBorder="1"/>
    <xf numFmtId="174" fontId="14" fillId="3" borderId="67" xfId="31" applyNumberFormat="1" applyFont="1" applyFill="1" applyBorder="1"/>
    <xf numFmtId="44" fontId="14" fillId="3" borderId="8" xfId="31" applyNumberFormat="1" applyFont="1" applyFill="1" applyBorder="1"/>
    <xf numFmtId="175" fontId="4" fillId="4" borderId="30" xfId="25" quotePrefix="1" applyNumberFormat="1" applyFont="1" applyFill="1" applyBorder="1" applyAlignment="1">
      <alignment horizontal="right" wrapText="1"/>
    </xf>
    <xf numFmtId="175" fontId="4" fillId="4" borderId="68" xfId="25" quotePrefix="1" applyNumberFormat="1" applyFont="1" applyFill="1" applyBorder="1" applyAlignment="1">
      <alignment horizontal="right" wrapText="1"/>
    </xf>
    <xf numFmtId="0" fontId="30" fillId="0" borderId="3" xfId="25" applyFont="1" applyBorder="1"/>
    <xf numFmtId="3" fontId="30" fillId="0" borderId="3" xfId="30" applyNumberFormat="1" applyFont="1" applyBorder="1" applyAlignment="1">
      <alignment horizontal="center"/>
    </xf>
    <xf numFmtId="44" fontId="30" fillId="4" borderId="3" xfId="34" applyNumberFormat="1" applyFont="1" applyFill="1" applyBorder="1" applyProtection="1">
      <protection locked="0"/>
    </xf>
    <xf numFmtId="6" fontId="30" fillId="4" borderId="3" xfId="17" applyFont="1" applyFill="1" applyBorder="1" applyProtection="1">
      <protection locked="0"/>
    </xf>
    <xf numFmtId="0" fontId="43" fillId="0" borderId="3" xfId="25" applyFont="1" applyBorder="1"/>
    <xf numFmtId="44" fontId="43" fillId="4" borderId="3" xfId="34" applyNumberFormat="1" applyFont="1" applyFill="1" applyBorder="1" applyProtection="1">
      <protection locked="0"/>
    </xf>
    <xf numFmtId="6" fontId="43" fillId="4" borderId="3" xfId="17" applyFont="1" applyFill="1" applyBorder="1" applyProtection="1">
      <protection locked="0"/>
    </xf>
    <xf numFmtId="6" fontId="30" fillId="0" borderId="3" xfId="17" applyFont="1" applyFill="1" applyBorder="1" applyProtection="1">
      <protection locked="0"/>
    </xf>
    <xf numFmtId="6" fontId="30" fillId="0" borderId="0" xfId="17" applyFont="1"/>
    <xf numFmtId="9" fontId="30" fillId="4" borderId="3" xfId="38" applyFont="1" applyFill="1" applyBorder="1" applyAlignment="1" applyProtection="1">
      <alignment horizontal="center"/>
      <protection locked="0"/>
    </xf>
    <xf numFmtId="0" fontId="30" fillId="0" borderId="3" xfId="2" applyFont="1" applyBorder="1"/>
    <xf numFmtId="3" fontId="30" fillId="0" borderId="3" xfId="0" applyNumberFormat="1" applyFont="1" applyBorder="1" applyAlignment="1">
      <alignment horizontal="center"/>
    </xf>
    <xf numFmtId="174" fontId="30" fillId="0" borderId="3" xfId="29" applyNumberFormat="1" applyFont="1" applyFill="1" applyBorder="1" applyProtection="1">
      <protection locked="0"/>
    </xf>
    <xf numFmtId="6" fontId="43" fillId="0" borderId="3" xfId="17" applyFont="1" applyFill="1" applyBorder="1" applyProtection="1">
      <protection locked="0"/>
    </xf>
    <xf numFmtId="44" fontId="43" fillId="0" borderId="0" xfId="25" applyNumberFormat="1" applyFont="1"/>
    <xf numFmtId="174" fontId="43" fillId="0" borderId="3" xfId="29" applyNumberFormat="1" applyFont="1" applyFill="1" applyBorder="1" applyProtection="1">
      <protection locked="0"/>
    </xf>
    <xf numFmtId="0" fontId="43" fillId="0" borderId="0" xfId="2" applyFont="1"/>
    <xf numFmtId="44" fontId="43" fillId="4" borderId="54" xfId="34" applyNumberFormat="1" applyFont="1" applyFill="1" applyBorder="1" applyProtection="1">
      <protection locked="0"/>
    </xf>
    <xf numFmtId="44" fontId="34" fillId="0" borderId="0" xfId="25" applyNumberFormat="1" applyFont="1"/>
    <xf numFmtId="0" fontId="43" fillId="0" borderId="3" xfId="2" applyFont="1" applyBorder="1"/>
    <xf numFmtId="9" fontId="43" fillId="4" borderId="3" xfId="32" applyFont="1" applyFill="1" applyBorder="1"/>
    <xf numFmtId="0" fontId="24"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0" xfId="0" applyFont="1" applyAlignment="1">
      <alignment horizontal="center" vertical="center" wrapText="1"/>
    </xf>
    <xf numFmtId="0" fontId="24" fillId="0" borderId="25"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27" xfId="0" applyFont="1" applyBorder="1" applyAlignment="1">
      <alignment horizontal="center" vertical="center" wrapText="1"/>
    </xf>
    <xf numFmtId="0" fontId="25" fillId="0" borderId="0" xfId="30" applyFont="1" applyAlignment="1">
      <alignment horizontal="center" vertical="center" wrapText="1"/>
    </xf>
    <xf numFmtId="0" fontId="25" fillId="0" borderId="0" xfId="30" applyFont="1" applyAlignment="1">
      <alignment horizontal="center" vertical="center"/>
    </xf>
    <xf numFmtId="0" fontId="14" fillId="6" borderId="65" xfId="25" applyFont="1" applyFill="1" applyBorder="1" applyAlignment="1">
      <alignment horizontal="center"/>
    </xf>
    <xf numFmtId="0" fontId="14" fillId="6" borderId="24" xfId="25" applyFont="1" applyFill="1" applyBorder="1" applyAlignment="1">
      <alignment horizontal="center"/>
    </xf>
    <xf numFmtId="0" fontId="14" fillId="6" borderId="66" xfId="25" applyFont="1" applyFill="1" applyBorder="1" applyAlignment="1">
      <alignment horizontal="center"/>
    </xf>
    <xf numFmtId="0" fontId="27" fillId="5" borderId="4" xfId="25" applyFont="1" applyFill="1" applyBorder="1" applyAlignment="1">
      <alignment horizontal="left"/>
    </xf>
    <xf numFmtId="0" fontId="27" fillId="5" borderId="5" xfId="25" applyFont="1" applyFill="1" applyBorder="1" applyAlignment="1">
      <alignment horizontal="left"/>
    </xf>
    <xf numFmtId="0" fontId="15" fillId="0" borderId="0" xfId="25" applyFont="1" applyAlignment="1">
      <alignment horizontal="center"/>
    </xf>
    <xf numFmtId="0" fontId="16" fillId="0" borderId="0" xfId="25" applyFont="1" applyAlignment="1">
      <alignment horizontal="center"/>
    </xf>
    <xf numFmtId="0" fontId="14" fillId="0" borderId="4" xfId="25" applyFont="1" applyBorder="1" applyAlignment="1">
      <alignment horizontal="center" vertical="center" wrapText="1"/>
    </xf>
    <xf numFmtId="0" fontId="14" fillId="0" borderId="5" xfId="25" applyFont="1" applyBorder="1" applyAlignment="1">
      <alignment horizontal="center" vertical="center" wrapText="1"/>
    </xf>
    <xf numFmtId="0" fontId="4" fillId="0" borderId="0" xfId="25" applyFont="1" applyAlignment="1">
      <alignment horizontal="left" vertical="top" wrapText="1"/>
    </xf>
    <xf numFmtId="0" fontId="4" fillId="0" borderId="0" xfId="25" applyFont="1" applyAlignment="1">
      <alignment horizontal="left"/>
    </xf>
    <xf numFmtId="0" fontId="14" fillId="6" borderId="4" xfId="25" applyFont="1" applyFill="1" applyBorder="1" applyAlignment="1">
      <alignment horizontal="center"/>
    </xf>
    <xf numFmtId="0" fontId="14" fillId="6" borderId="6" xfId="25" applyFont="1" applyFill="1" applyBorder="1" applyAlignment="1">
      <alignment horizontal="center"/>
    </xf>
    <xf numFmtId="0" fontId="14" fillId="0" borderId="0" xfId="25" applyFont="1" applyAlignment="1">
      <alignment horizontal="left" vertical="center" wrapText="1" indent="2"/>
    </xf>
    <xf numFmtId="0" fontId="27" fillId="5" borderId="4" xfId="2" applyFont="1" applyFill="1" applyBorder="1" applyAlignment="1">
      <alignment horizontal="left"/>
    </xf>
    <xf numFmtId="0" fontId="27" fillId="5" borderId="5" xfId="2" applyFont="1" applyFill="1" applyBorder="1" applyAlignment="1">
      <alignment horizontal="left"/>
    </xf>
    <xf numFmtId="0" fontId="15" fillId="0" borderId="0" xfId="2" applyFont="1" applyAlignment="1">
      <alignment horizontal="center"/>
    </xf>
    <xf numFmtId="0" fontId="16" fillId="0" borderId="0" xfId="2" applyFont="1" applyAlignment="1">
      <alignment horizontal="center"/>
    </xf>
    <xf numFmtId="0" fontId="14" fillId="0" borderId="4" xfId="2" applyFont="1" applyBorder="1" applyAlignment="1">
      <alignment horizontal="center" vertical="center" wrapText="1"/>
    </xf>
    <xf numFmtId="0" fontId="14" fillId="0" borderId="5" xfId="2" applyFont="1" applyBorder="1" applyAlignment="1">
      <alignment horizontal="center" vertical="center" wrapText="1"/>
    </xf>
    <xf numFmtId="0" fontId="14" fillId="6" borderId="37" xfId="25" applyFont="1" applyFill="1" applyBorder="1" applyAlignment="1">
      <alignment horizontal="center"/>
    </xf>
    <xf numFmtId="0" fontId="14" fillId="6" borderId="38" xfId="25" applyFont="1" applyFill="1" applyBorder="1" applyAlignment="1">
      <alignment horizontal="center"/>
    </xf>
    <xf numFmtId="0" fontId="14" fillId="6" borderId="39" xfId="25" applyFont="1" applyFill="1" applyBorder="1" applyAlignment="1">
      <alignment horizontal="center"/>
    </xf>
    <xf numFmtId="1" fontId="15" fillId="0" borderId="0" xfId="25" applyNumberFormat="1" applyFont="1" applyAlignment="1">
      <alignment horizontal="center"/>
    </xf>
    <xf numFmtId="1" fontId="15" fillId="0" borderId="0" xfId="25" quotePrefix="1" applyNumberFormat="1" applyFont="1" applyAlignment="1">
      <alignment horizontal="center"/>
    </xf>
    <xf numFmtId="0" fontId="14" fillId="0" borderId="17" xfId="25" applyFont="1" applyBorder="1" applyAlignment="1">
      <alignment horizontal="center" wrapText="1"/>
    </xf>
    <xf numFmtId="0" fontId="14" fillId="0" borderId="12" xfId="25" applyFont="1" applyBorder="1" applyAlignment="1">
      <alignment horizontal="center" wrapText="1"/>
    </xf>
    <xf numFmtId="0" fontId="14" fillId="0" borderId="10" xfId="25" applyFont="1" applyBorder="1" applyAlignment="1">
      <alignment horizontal="center" wrapText="1"/>
    </xf>
    <xf numFmtId="0" fontId="14" fillId="0" borderId="39" xfId="25" applyFont="1" applyBorder="1" applyAlignment="1">
      <alignment horizontal="center" vertical="center" wrapText="1"/>
    </xf>
    <xf numFmtId="0" fontId="14" fillId="0" borderId="44" xfId="25" applyFont="1" applyBorder="1" applyAlignment="1">
      <alignment horizontal="center" vertical="center" wrapText="1"/>
    </xf>
    <xf numFmtId="0" fontId="14" fillId="6" borderId="5" xfId="25" applyFont="1" applyFill="1" applyBorder="1" applyAlignment="1">
      <alignment horizontal="center"/>
    </xf>
    <xf numFmtId="0" fontId="14" fillId="0" borderId="17" xfId="25" applyFont="1" applyBorder="1" applyAlignment="1">
      <alignment horizontal="center" vertical="center" wrapText="1"/>
    </xf>
    <xf numFmtId="0" fontId="14" fillId="0" borderId="19" xfId="25" applyFont="1" applyBorder="1" applyAlignment="1">
      <alignment horizontal="center" vertical="center" wrapText="1"/>
    </xf>
    <xf numFmtId="0" fontId="14" fillId="0" borderId="12" xfId="25" applyFont="1" applyBorder="1" applyAlignment="1">
      <alignment horizontal="center" vertical="center" wrapText="1"/>
    </xf>
    <xf numFmtId="0" fontId="14" fillId="0" borderId="3" xfId="25" applyFont="1" applyBorder="1" applyAlignment="1">
      <alignment horizontal="center" vertical="center" wrapText="1"/>
    </xf>
    <xf numFmtId="0" fontId="14" fillId="0" borderId="10" xfId="25" applyFont="1" applyBorder="1" applyAlignment="1">
      <alignment horizontal="center" vertical="center" wrapText="1"/>
    </xf>
    <xf numFmtId="0" fontId="14" fillId="0" borderId="7" xfId="25" applyFont="1" applyBorder="1" applyAlignment="1">
      <alignment horizontal="center" vertical="center" wrapText="1"/>
    </xf>
    <xf numFmtId="1" fontId="4" fillId="0" borderId="37" xfId="25" applyNumberFormat="1" applyFont="1" applyBorder="1" applyAlignment="1">
      <alignment horizontal="center"/>
    </xf>
    <xf numFmtId="1" fontId="4" fillId="0" borderId="42" xfId="25" applyNumberFormat="1" applyFont="1" applyBorder="1" applyAlignment="1">
      <alignment horizontal="center"/>
    </xf>
    <xf numFmtId="0" fontId="14" fillId="0" borderId="30" xfId="25" applyFont="1" applyBorder="1" applyAlignment="1">
      <alignment horizontal="center" vertical="center" wrapText="1"/>
    </xf>
    <xf numFmtId="0" fontId="14" fillId="0" borderId="31" xfId="25" applyFont="1" applyBorder="1" applyAlignment="1">
      <alignment horizontal="center" vertical="center" wrapText="1"/>
    </xf>
    <xf numFmtId="0" fontId="4" fillId="0" borderId="53" xfId="25" applyFont="1" applyBorder="1" applyAlignment="1">
      <alignment horizontal="center"/>
    </xf>
    <xf numFmtId="0" fontId="4" fillId="0" borderId="54" xfId="25" applyFont="1" applyBorder="1" applyAlignment="1">
      <alignment horizontal="center"/>
    </xf>
    <xf numFmtId="9" fontId="4" fillId="0" borderId="35" xfId="38" applyFont="1" applyFill="1" applyBorder="1" applyAlignment="1" applyProtection="1">
      <alignment horizontal="center" vertical="center"/>
      <protection locked="0"/>
    </xf>
    <xf numFmtId="9" fontId="4" fillId="0" borderId="36" xfId="38" applyFont="1" applyFill="1" applyBorder="1" applyAlignment="1" applyProtection="1">
      <alignment horizontal="center" vertical="center"/>
      <protection locked="0"/>
    </xf>
    <xf numFmtId="9" fontId="4" fillId="0" borderId="13" xfId="38" applyFont="1" applyFill="1" applyBorder="1" applyAlignment="1" applyProtection="1">
      <alignment horizontal="center" vertical="center"/>
      <protection locked="0"/>
    </xf>
    <xf numFmtId="9" fontId="4" fillId="0" borderId="35" xfId="32" applyFont="1" applyFill="1" applyBorder="1" applyAlignment="1" applyProtection="1">
      <alignment horizontal="center" vertical="center"/>
      <protection locked="0"/>
    </xf>
    <xf numFmtId="9" fontId="4" fillId="0" borderId="36" xfId="32" applyFont="1" applyFill="1" applyBorder="1" applyAlignment="1" applyProtection="1">
      <alignment horizontal="center" vertical="center"/>
      <protection locked="0"/>
    </xf>
    <xf numFmtId="9" fontId="4" fillId="0" borderId="13" xfId="32" applyFont="1" applyFill="1" applyBorder="1" applyAlignment="1" applyProtection="1">
      <alignment horizontal="center" vertical="center"/>
      <protection locked="0"/>
    </xf>
    <xf numFmtId="3" fontId="4" fillId="0" borderId="53" xfId="30" applyNumberFormat="1" applyFont="1" applyBorder="1" applyAlignment="1">
      <alignment horizontal="center"/>
    </xf>
    <xf numFmtId="3" fontId="4" fillId="0" borderId="54" xfId="30" applyNumberFormat="1" applyFont="1" applyBorder="1" applyAlignment="1">
      <alignment horizontal="center"/>
    </xf>
    <xf numFmtId="0" fontId="35" fillId="6" borderId="4" xfId="25" applyFont="1" applyFill="1" applyBorder="1" applyAlignment="1">
      <alignment horizontal="center"/>
    </xf>
    <xf numFmtId="0" fontId="35" fillId="6" borderId="6" xfId="25" applyFont="1" applyFill="1" applyBorder="1" applyAlignment="1">
      <alignment horizontal="center"/>
    </xf>
    <xf numFmtId="0" fontId="14" fillId="0" borderId="40" xfId="25" applyFont="1" applyBorder="1" applyAlignment="1">
      <alignment horizontal="center" vertical="center" wrapText="1"/>
    </xf>
    <xf numFmtId="1" fontId="4" fillId="0" borderId="30" xfId="25" applyNumberFormat="1" applyFont="1" applyBorder="1" applyAlignment="1">
      <alignment horizontal="center"/>
    </xf>
    <xf numFmtId="1" fontId="4" fillId="0" borderId="31" xfId="25" applyNumberFormat="1" applyFont="1" applyBorder="1" applyAlignment="1">
      <alignment horizontal="center"/>
    </xf>
    <xf numFmtId="0" fontId="4" fillId="4" borderId="19" xfId="0" applyFont="1" applyFill="1" applyBorder="1" applyAlignment="1">
      <alignment vertical="center" wrapText="1"/>
    </xf>
    <xf numFmtId="0" fontId="4" fillId="4" borderId="3" xfId="0" applyFont="1" applyFill="1" applyBorder="1" applyAlignment="1">
      <alignment vertical="center" wrapText="1"/>
    </xf>
    <xf numFmtId="0" fontId="4" fillId="4" borderId="7" xfId="0" applyFont="1" applyFill="1" applyBorder="1" applyAlignment="1">
      <alignment vertical="center" wrapText="1"/>
    </xf>
    <xf numFmtId="0" fontId="4" fillId="4" borderId="43" xfId="30" applyFont="1" applyFill="1" applyBorder="1" applyAlignment="1">
      <alignment horizontal="left" vertical="center"/>
    </xf>
    <xf numFmtId="0" fontId="4" fillId="4" borderId="62" xfId="30" applyFont="1" applyFill="1" applyBorder="1" applyAlignment="1">
      <alignment horizontal="left" vertical="center"/>
    </xf>
    <xf numFmtId="0" fontId="4" fillId="4" borderId="45" xfId="30" applyFont="1" applyFill="1" applyBorder="1" applyAlignment="1">
      <alignment horizontal="left" vertical="center"/>
    </xf>
    <xf numFmtId="0" fontId="4" fillId="4" borderId="46" xfId="30" applyFont="1" applyFill="1" applyBorder="1" applyAlignment="1">
      <alignment horizontal="center" vertical="center" wrapText="1"/>
    </xf>
    <xf numFmtId="0" fontId="4" fillId="4" borderId="47" xfId="30" applyFont="1" applyFill="1" applyBorder="1" applyAlignment="1">
      <alignment horizontal="center" vertical="center"/>
    </xf>
    <xf numFmtId="0" fontId="4" fillId="4" borderId="41" xfId="30" applyFont="1" applyFill="1" applyBorder="1" applyAlignment="1">
      <alignment horizontal="center" vertical="center"/>
    </xf>
    <xf numFmtId="0" fontId="4" fillId="4" borderId="57" xfId="30" applyFont="1" applyFill="1" applyBorder="1" applyAlignment="1">
      <alignment horizontal="center" vertical="center"/>
    </xf>
    <xf numFmtId="0" fontId="4" fillId="4" borderId="36" xfId="30" applyFont="1" applyFill="1" applyBorder="1" applyAlignment="1">
      <alignment horizontal="center" vertical="center"/>
    </xf>
    <xf numFmtId="0" fontId="4" fillId="4" borderId="14" xfId="30" applyFont="1" applyFill="1" applyBorder="1" applyAlignment="1">
      <alignment horizontal="center" vertical="center"/>
    </xf>
    <xf numFmtId="0" fontId="4" fillId="4" borderId="58" xfId="30" applyFont="1" applyFill="1" applyBorder="1" applyAlignment="1">
      <alignment horizontal="center" vertical="center"/>
    </xf>
    <xf numFmtId="0" fontId="4" fillId="4" borderId="60" xfId="30" applyFont="1" applyFill="1" applyBorder="1" applyAlignment="1">
      <alignment horizontal="center" vertical="center"/>
    </xf>
    <xf numFmtId="0" fontId="4" fillId="4" borderId="29" xfId="30" applyFont="1" applyFill="1" applyBorder="1" applyAlignment="1">
      <alignment horizontal="center" vertical="center"/>
    </xf>
    <xf numFmtId="0" fontId="4" fillId="4" borderId="12" xfId="0" applyFont="1" applyFill="1" applyBorder="1" applyAlignment="1">
      <alignment horizontal="left" vertical="center" wrapText="1"/>
    </xf>
    <xf numFmtId="0" fontId="4" fillId="4" borderId="10"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7" xfId="0" applyFont="1" applyFill="1" applyBorder="1" applyAlignment="1">
      <alignment horizontal="left" vertical="center" wrapText="1"/>
    </xf>
    <xf numFmtId="0" fontId="4" fillId="4" borderId="15" xfId="0" applyFont="1" applyFill="1" applyBorder="1" applyAlignment="1">
      <alignment horizontal="left" wrapText="1"/>
    </xf>
    <xf numFmtId="0" fontId="4" fillId="4" borderId="16" xfId="0" applyFont="1" applyFill="1" applyBorder="1" applyAlignment="1">
      <alignment horizontal="left" wrapText="1"/>
    </xf>
    <xf numFmtId="0" fontId="4" fillId="4" borderId="55" xfId="0" applyFont="1" applyFill="1" applyBorder="1" applyAlignment="1">
      <alignment horizontal="left" vertical="center" wrapText="1"/>
    </xf>
    <xf numFmtId="0" fontId="4" fillId="4" borderId="3" xfId="0" applyFont="1" applyFill="1" applyBorder="1" applyAlignment="1">
      <alignment horizontal="left" wrapText="1"/>
    </xf>
    <xf numFmtId="0" fontId="4" fillId="4" borderId="53" xfId="0" applyFont="1" applyFill="1" applyBorder="1" applyAlignment="1">
      <alignment horizontal="left" wrapText="1"/>
    </xf>
    <xf numFmtId="0" fontId="4" fillId="4" borderId="56" xfId="0" applyFont="1" applyFill="1" applyBorder="1" applyAlignment="1">
      <alignment horizontal="left" wrapText="1"/>
    </xf>
    <xf numFmtId="0" fontId="4" fillId="4" borderId="17" xfId="0" applyFont="1" applyFill="1" applyBorder="1" applyAlignment="1">
      <alignment vertical="center" wrapText="1"/>
    </xf>
    <xf numFmtId="0" fontId="4" fillId="4" borderId="12" xfId="0" applyFont="1" applyFill="1" applyBorder="1" applyAlignment="1">
      <alignment vertical="center" wrapText="1"/>
    </xf>
    <xf numFmtId="0" fontId="4" fillId="4" borderId="10" xfId="0" applyFont="1" applyFill="1" applyBorder="1" applyAlignment="1">
      <alignment vertical="center" wrapText="1"/>
    </xf>
    <xf numFmtId="0" fontId="4" fillId="4" borderId="17" xfId="25" applyFont="1" applyFill="1" applyBorder="1" applyAlignment="1">
      <alignment vertical="center" wrapText="1"/>
    </xf>
    <xf numFmtId="0" fontId="4" fillId="4" borderId="12" xfId="25" applyFont="1" applyFill="1" applyBorder="1" applyAlignment="1">
      <alignment vertical="center" wrapText="1"/>
    </xf>
    <xf numFmtId="0" fontId="4" fillId="4" borderId="10" xfId="25" applyFont="1" applyFill="1" applyBorder="1" applyAlignment="1">
      <alignment vertical="center" wrapText="1"/>
    </xf>
    <xf numFmtId="0" fontId="4" fillId="4" borderId="3" xfId="25" applyFont="1" applyFill="1" applyBorder="1" applyAlignment="1">
      <alignment horizontal="left" vertical="center" wrapText="1" indent="1"/>
    </xf>
    <xf numFmtId="0" fontId="4" fillId="4" borderId="53" xfId="25" applyFont="1" applyFill="1" applyBorder="1" applyAlignment="1">
      <alignment horizontal="left" vertical="center" wrapText="1" indent="1"/>
    </xf>
    <xf numFmtId="0" fontId="4" fillId="4" borderId="19" xfId="25" applyFont="1" applyFill="1" applyBorder="1" applyAlignment="1">
      <alignment horizontal="left" vertical="center" wrapText="1" indent="1"/>
    </xf>
    <xf numFmtId="0" fontId="4" fillId="4" borderId="7" xfId="25" applyFont="1" applyFill="1" applyBorder="1" applyAlignment="1">
      <alignment horizontal="left" vertical="center" wrapText="1" indent="1"/>
    </xf>
    <xf numFmtId="0" fontId="4" fillId="4" borderId="15" xfId="25" applyFont="1" applyFill="1" applyBorder="1" applyAlignment="1">
      <alignment horizontal="left" vertical="center" wrapText="1" indent="1"/>
    </xf>
    <xf numFmtId="0" fontId="4" fillId="4" borderId="56" xfId="25" applyFont="1" applyFill="1" applyBorder="1" applyAlignment="1">
      <alignment horizontal="left" vertical="center" wrapText="1" indent="1"/>
    </xf>
    <xf numFmtId="0" fontId="4" fillId="4" borderId="20" xfId="25" applyFont="1" applyFill="1" applyBorder="1" applyAlignment="1">
      <alignment horizontal="left" vertical="center" wrapText="1" indent="1"/>
    </xf>
    <xf numFmtId="0" fontId="4" fillId="4" borderId="16" xfId="25" applyFont="1" applyFill="1" applyBorder="1" applyAlignment="1">
      <alignment horizontal="left" vertical="center" wrapText="1" indent="1"/>
    </xf>
    <xf numFmtId="0" fontId="4" fillId="4" borderId="46" xfId="25" applyFont="1" applyFill="1" applyBorder="1" applyAlignment="1">
      <alignment horizontal="center" vertical="center"/>
    </xf>
    <xf numFmtId="0" fontId="4" fillId="4" borderId="47" xfId="25" applyFont="1" applyFill="1" applyBorder="1" applyAlignment="1">
      <alignment horizontal="center" vertical="center"/>
    </xf>
    <xf numFmtId="0" fontId="4" fillId="4" borderId="41" xfId="25" applyFont="1" applyFill="1" applyBorder="1" applyAlignment="1">
      <alignment horizontal="center" vertical="center"/>
    </xf>
    <xf numFmtId="0" fontId="4" fillId="4" borderId="12" xfId="25" applyFont="1" applyFill="1" applyBorder="1" applyAlignment="1">
      <alignment horizontal="center" vertical="center"/>
    </xf>
    <xf numFmtId="0" fontId="4" fillId="4" borderId="3" xfId="25" applyFont="1" applyFill="1" applyBorder="1" applyAlignment="1">
      <alignment horizontal="center" vertical="center"/>
    </xf>
    <xf numFmtId="0" fontId="4" fillId="4" borderId="15" xfId="25" applyFont="1" applyFill="1" applyBorder="1" applyAlignment="1">
      <alignment horizontal="center" vertical="center"/>
    </xf>
    <xf numFmtId="0" fontId="4" fillId="4" borderId="12" xfId="25" applyFont="1" applyFill="1" applyBorder="1" applyAlignment="1">
      <alignment horizontal="left" vertical="center" wrapText="1" indent="1"/>
    </xf>
    <xf numFmtId="0" fontId="4" fillId="4" borderId="55" xfId="25" applyFont="1" applyFill="1" applyBorder="1" applyAlignment="1">
      <alignment horizontal="left" vertical="center" wrapText="1" indent="1"/>
    </xf>
    <xf numFmtId="0" fontId="4" fillId="4" borderId="17" xfId="25" applyFont="1" applyFill="1" applyBorder="1" applyAlignment="1">
      <alignment horizontal="left" vertical="center" wrapText="1" indent="1"/>
    </xf>
    <xf numFmtId="0" fontId="4" fillId="4" borderId="10" xfId="25" applyFont="1" applyFill="1" applyBorder="1" applyAlignment="1">
      <alignment horizontal="left" vertical="center" wrapText="1" indent="1"/>
    </xf>
    <xf numFmtId="0" fontId="15" fillId="0" borderId="0" xfId="25" quotePrefix="1" applyFont="1" applyAlignment="1">
      <alignment horizontal="center"/>
    </xf>
    <xf numFmtId="0" fontId="14" fillId="0" borderId="35" xfId="25" applyFont="1" applyBorder="1" applyAlignment="1">
      <alignment horizontal="center" vertical="center" wrapText="1"/>
    </xf>
    <xf numFmtId="0" fontId="4" fillId="4" borderId="59" xfId="25" applyFont="1" applyFill="1" applyBorder="1" applyAlignment="1">
      <alignment horizontal="center" vertical="center"/>
    </xf>
    <xf numFmtId="0" fontId="4" fillId="4" borderId="19" xfId="25" applyFont="1" applyFill="1" applyBorder="1" applyAlignment="1">
      <alignment horizontal="center" vertical="center"/>
    </xf>
    <xf numFmtId="0" fontId="4" fillId="4" borderId="20" xfId="25" applyFont="1" applyFill="1" applyBorder="1" applyAlignment="1">
      <alignment horizontal="center" vertical="center"/>
    </xf>
    <xf numFmtId="0" fontId="4" fillId="4" borderId="13" xfId="25" applyFont="1" applyFill="1" applyBorder="1" applyAlignment="1">
      <alignment horizontal="center" vertical="center"/>
    </xf>
    <xf numFmtId="0" fontId="4" fillId="4" borderId="13" xfId="25" applyFont="1" applyFill="1" applyBorder="1" applyAlignment="1">
      <alignment horizontal="left" vertical="center" wrapText="1" indent="1"/>
    </xf>
    <xf numFmtId="0" fontId="4" fillId="4" borderId="61" xfId="25" applyFont="1" applyFill="1" applyBorder="1" applyAlignment="1">
      <alignment horizontal="left" vertical="center" wrapText="1" indent="1"/>
    </xf>
    <xf numFmtId="0" fontId="4" fillId="4" borderId="59" xfId="25" applyFont="1" applyFill="1" applyBorder="1" applyAlignment="1">
      <alignment horizontal="left" vertical="center" wrapText="1" indent="1"/>
    </xf>
    <xf numFmtId="0" fontId="4" fillId="4" borderId="28" xfId="25" applyFont="1" applyFill="1" applyBorder="1" applyAlignment="1">
      <alignment horizontal="left" vertical="center" wrapText="1" indent="1"/>
    </xf>
  </cellXfs>
  <cellStyles count="54">
    <cellStyle name="$1000s (0)" xfId="1" xr:uid="{00000000-0005-0000-0000-000000000000}"/>
    <cellStyle name="%" xfId="2" xr:uid="{00000000-0005-0000-0000-000001000000}"/>
    <cellStyle name="% 2" xfId="25" xr:uid="{00000000-0005-0000-0000-000002000000}"/>
    <cellStyle name="1000s (0)" xfId="3" xr:uid="{00000000-0005-0000-0000-000003000000}"/>
    <cellStyle name="ColBlue" xfId="4" xr:uid="{00000000-0005-0000-0000-000004000000}"/>
    <cellStyle name="ColGreen" xfId="5" xr:uid="{00000000-0005-0000-0000-000005000000}"/>
    <cellStyle name="ColRed" xfId="6" xr:uid="{00000000-0005-0000-0000-000006000000}"/>
    <cellStyle name="Comma" xfId="29" builtinId="3"/>
    <cellStyle name="Comma  - Style1" xfId="7" xr:uid="{00000000-0005-0000-0000-000008000000}"/>
    <cellStyle name="Comma  - Style2" xfId="8" xr:uid="{00000000-0005-0000-0000-000009000000}"/>
    <cellStyle name="Comma  - Style3" xfId="9" xr:uid="{00000000-0005-0000-0000-00000A000000}"/>
    <cellStyle name="Comma  - Style4" xfId="10" xr:uid="{00000000-0005-0000-0000-00000B000000}"/>
    <cellStyle name="Comma  - Style5" xfId="11" xr:uid="{00000000-0005-0000-0000-00000C000000}"/>
    <cellStyle name="Comma  - Style6" xfId="12" xr:uid="{00000000-0005-0000-0000-00000D000000}"/>
    <cellStyle name="Comma  - Style7" xfId="13" xr:uid="{00000000-0005-0000-0000-00000E000000}"/>
    <cellStyle name="Comma  - Style8" xfId="14" xr:uid="{00000000-0005-0000-0000-00000F000000}"/>
    <cellStyle name="Comma (1)" xfId="15" xr:uid="{00000000-0005-0000-0000-000010000000}"/>
    <cellStyle name="Comma (2)" xfId="16" xr:uid="{00000000-0005-0000-0000-000011000000}"/>
    <cellStyle name="Comma 2" xfId="27" xr:uid="{00000000-0005-0000-0000-000012000000}"/>
    <cellStyle name="Comma 2 2" xfId="50" xr:uid="{0051450A-0182-4A5F-A3B9-A4E8FBF8F0EA}"/>
    <cellStyle name="Comma 2 3" xfId="43" xr:uid="{EB77E487-87CB-4FF3-99B5-102564195467}"/>
    <cellStyle name="Comma 3" xfId="31" xr:uid="{00000000-0005-0000-0000-000013000000}"/>
    <cellStyle name="Comma 4" xfId="35" xr:uid="{00000000-0005-0000-0000-000014000000}"/>
    <cellStyle name="Comma 5" xfId="40" xr:uid="{F8C06060-D037-43E6-A4E2-8639FCB3EB7F}"/>
    <cellStyle name="Comma 6" xfId="46" xr:uid="{39009E6D-404F-41DC-A533-93522971185F}"/>
    <cellStyle name="Currency" xfId="17" builtinId="4"/>
    <cellStyle name="Currency (0)" xfId="18" xr:uid="{00000000-0005-0000-0000-000016000000}"/>
    <cellStyle name="Currency (2)" xfId="19" xr:uid="{00000000-0005-0000-0000-000017000000}"/>
    <cellStyle name="Currency 2" xfId="34" xr:uid="{00000000-0005-0000-0000-000018000000}"/>
    <cellStyle name="Currency 3" xfId="47" xr:uid="{C5ADFBFB-8DA6-4804-811E-5E17CAFB158F}"/>
    <cellStyle name="Currency 4" xfId="45" xr:uid="{5D930BF3-452F-4F7C-A7A1-95D97F5CB02C}"/>
    <cellStyle name="Normal" xfId="0" builtinId="0"/>
    <cellStyle name="Normal - Style1" xfId="20" xr:uid="{00000000-0005-0000-0000-00001A000000}"/>
    <cellStyle name="Normal 10" xfId="28" xr:uid="{00000000-0005-0000-0000-00001B000000}"/>
    <cellStyle name="Normal 2" xfId="26" xr:uid="{00000000-0005-0000-0000-00001C000000}"/>
    <cellStyle name="Normal 2 2" xfId="49" xr:uid="{2D24DFBA-57A4-44B6-9AA7-CAE2FA097A02}"/>
    <cellStyle name="Normal 2 3" xfId="42" xr:uid="{A6B848B0-831D-4111-A2A6-4D12CCA1743E}"/>
    <cellStyle name="Normal 2 4" xfId="33" xr:uid="{00000000-0005-0000-0000-00001D000000}"/>
    <cellStyle name="Normal 2 5" xfId="53" xr:uid="{65FF261E-630C-4F53-ADB1-236851992FC3}"/>
    <cellStyle name="Normal 21" xfId="36" xr:uid="{00000000-0005-0000-0000-00001E000000}"/>
    <cellStyle name="Normal 3" xfId="30" xr:uid="{00000000-0005-0000-0000-00001F000000}"/>
    <cellStyle name="Normal 4" xfId="51" xr:uid="{392A9035-5A82-4E3D-8DE8-D41BA4EC355F}"/>
    <cellStyle name="Normal 5" xfId="52" xr:uid="{F3EEEFC7-9965-46FA-9793-56E6AD78CA97}"/>
    <cellStyle name="Normal 6" xfId="39" xr:uid="{C265F301-C404-44C5-80FD-1F3E9CCADDB7}"/>
    <cellStyle name="Normal 7" xfId="48" xr:uid="{2684BA65-18B8-4307-BA0E-D9A802CFCB14}"/>
    <cellStyle name="Not_Excession" xfId="21" xr:uid="{00000000-0005-0000-0000-000020000000}"/>
    <cellStyle name="Percent" xfId="32" builtinId="5"/>
    <cellStyle name="Percent (1)" xfId="22" xr:uid="{00000000-0005-0000-0000-000022000000}"/>
    <cellStyle name="Percent (2)" xfId="23" xr:uid="{00000000-0005-0000-0000-000023000000}"/>
    <cellStyle name="Percent 2" xfId="37" xr:uid="{00000000-0005-0000-0000-000024000000}"/>
    <cellStyle name="Percent 3" xfId="38" xr:uid="{00000000-0005-0000-0000-000025000000}"/>
    <cellStyle name="Percent 4" xfId="41" xr:uid="{D62624FC-0902-4CCF-825E-062CC15D988D}"/>
    <cellStyle name="Percent 5" xfId="44" xr:uid="{FBA1786C-AB53-457C-99E5-986DD1F8F878}"/>
    <cellStyle name="percentage" xfId="24" xr:uid="{00000000-0005-0000-0000-00002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17497B"/>
      <rgbColor rgb="00FFFF00"/>
      <rgbColor rgb="00CA8095"/>
      <rgbColor rgb="00B3CF87"/>
      <rgbColor rgb="00641404"/>
      <rgbColor rgb="00808A00"/>
      <rgbColor rgb="00254971"/>
      <rgbColor rgb="00767661"/>
      <rgbColor rgb="00841B06"/>
      <rgbColor rgb="00457686"/>
      <rgbColor rgb="00C0C0C0"/>
      <rgbColor rgb="00777777"/>
      <rgbColor rgb="003A7C3C"/>
      <rgbColor rgb="0017497B"/>
      <rgbColor rgb="00AFBC36"/>
      <rgbColor rgb="00FFC425"/>
      <rgbColor rgb="00767661"/>
      <rgbColor rgb="00DFE1CE"/>
      <rgbColor rgb="00CA290A"/>
      <rgbColor rgb="003B75B6"/>
      <rgbColor rgb="00515800"/>
      <rgbColor rgb="00B3CF87"/>
      <rgbColor rgb="00447686"/>
      <rgbColor rgb="00A70240"/>
      <rgbColor rgb="009DB6D1"/>
      <rgbColor rgb="00CCA000"/>
      <rgbColor rgb="00641404"/>
      <rgbColor rgb="00E1E8A0"/>
      <rgbColor rgb="003B75B6"/>
      <rgbColor rgb="00DFE1CE"/>
      <rgbColor rgb="00CDDB77"/>
      <rgbColor rgb="00E1E8A0"/>
      <rgbColor rgb="009DB6D1"/>
      <rgbColor rgb="00E6C4CE"/>
      <rgbColor rgb="00BC607A"/>
      <rgbColor rgb="00FFDC5B"/>
      <rgbColor rgb="003366FF"/>
      <rgbColor rgb="007194BB"/>
      <rgbColor rgb="00AFBC36"/>
      <rgbColor rgb="00FFC425"/>
      <rgbColor rgb="00CCA000"/>
      <rgbColor rgb="00CA290A"/>
      <rgbColor rgb="003A626E"/>
      <rgbColor rgb="00969696"/>
      <rgbColor rgb="002B4953"/>
      <rgbColor rgb="0083AA44"/>
      <rgbColor rgb="00515800"/>
      <rgbColor rgb="003A7C3C"/>
      <rgbColor rgb="0078022F"/>
      <rgbColor rgb="00A70240"/>
      <rgbColor rgb="000F365D"/>
      <rgbColor rgb="005F5F5F"/>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342900</xdr:colOff>
      <xdr:row>5</xdr:row>
      <xdr:rowOff>19050</xdr:rowOff>
    </xdr:from>
    <xdr:to>
      <xdr:col>13</xdr:col>
      <xdr:colOff>298450</xdr:colOff>
      <xdr:row>11</xdr:row>
      <xdr:rowOff>139700</xdr:rowOff>
    </xdr:to>
    <xdr:sp macro="" textlink="">
      <xdr:nvSpPr>
        <xdr:cNvPr id="11" name="TextBox 10">
          <a:extLst>
            <a:ext uri="{FF2B5EF4-FFF2-40B4-BE49-F238E27FC236}">
              <a16:creationId xmlns:a16="http://schemas.microsoft.com/office/drawing/2014/main" id="{00000000-0008-0000-0000-00000B000000}"/>
            </a:ext>
          </a:extLst>
        </xdr:cNvPr>
        <xdr:cNvSpPr txBox="1"/>
      </xdr:nvSpPr>
      <xdr:spPr>
        <a:xfrm>
          <a:off x="933450" y="869950"/>
          <a:ext cx="6451600" cy="1111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editAs="oneCell">
    <xdr:from>
      <xdr:col>2</xdr:col>
      <xdr:colOff>425450</xdr:colOff>
      <xdr:row>6</xdr:row>
      <xdr:rowOff>19050</xdr:rowOff>
    </xdr:from>
    <xdr:to>
      <xdr:col>6</xdr:col>
      <xdr:colOff>208915</xdr:colOff>
      <xdr:row>11</xdr:row>
      <xdr:rowOff>6350</xdr:rowOff>
    </xdr:to>
    <xdr:pic>
      <xdr:nvPicPr>
        <xdr:cNvPr id="8" name="Picture 7">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6000" y="1035050"/>
          <a:ext cx="2145665" cy="812800"/>
        </a:xfrm>
        <a:prstGeom prst="rect">
          <a:avLst/>
        </a:prstGeom>
      </xdr:spPr>
    </xdr:pic>
    <xdr:clientData/>
  </xdr:twoCellAnchor>
  <xdr:twoCellAnchor editAs="oneCell">
    <xdr:from>
      <xdr:col>9</xdr:col>
      <xdr:colOff>463550</xdr:colOff>
      <xdr:row>5</xdr:row>
      <xdr:rowOff>139700</xdr:rowOff>
    </xdr:from>
    <xdr:to>
      <xdr:col>13</xdr:col>
      <xdr:colOff>98425</xdr:colOff>
      <xdr:row>11</xdr:row>
      <xdr:rowOff>100965</xdr:rowOff>
    </xdr:to>
    <xdr:pic>
      <xdr:nvPicPr>
        <xdr:cNvPr id="10" name="Picture 9">
          <a:extLst>
            <a:ext uri="{FF2B5EF4-FFF2-40B4-BE49-F238E27FC236}">
              <a16:creationId xmlns:a16="http://schemas.microsoft.com/office/drawing/2014/main" id="{00000000-0008-0000-0000-00000A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5413" b="29362"/>
        <a:stretch/>
      </xdr:blipFill>
      <xdr:spPr bwMode="auto">
        <a:xfrm rot="5400000">
          <a:off x="5710555" y="467995"/>
          <a:ext cx="951865" cy="1997075"/>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1400175</xdr:colOff>
      <xdr:row>6</xdr:row>
      <xdr:rowOff>0</xdr:rowOff>
    </xdr:from>
    <xdr:to>
      <xdr:col>4</xdr:col>
      <xdr:colOff>0</xdr:colOff>
      <xdr:row>6</xdr:row>
      <xdr:rowOff>0</xdr:rowOff>
    </xdr:to>
    <xdr:sp macro="" textlink="">
      <xdr:nvSpPr>
        <xdr:cNvPr id="2" name="Text Box 1">
          <a:extLst>
            <a:ext uri="{FF2B5EF4-FFF2-40B4-BE49-F238E27FC236}">
              <a16:creationId xmlns:a16="http://schemas.microsoft.com/office/drawing/2014/main" id="{00000000-0008-0000-0800-000002000000}"/>
            </a:ext>
          </a:extLst>
        </xdr:cNvPr>
        <xdr:cNvSpPr txBox="1">
          <a:spLocks noChangeArrowheads="1"/>
        </xdr:cNvSpPr>
      </xdr:nvSpPr>
      <xdr:spPr bwMode="auto">
        <a:xfrm>
          <a:off x="1714500" y="1495425"/>
          <a:ext cx="3105150" cy="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RF: Project Term Not Needed</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3</xdr:col>
      <xdr:colOff>1400175</xdr:colOff>
      <xdr:row>6</xdr:row>
      <xdr:rowOff>0</xdr:rowOff>
    </xdr:from>
    <xdr:to>
      <xdr:col>4</xdr:col>
      <xdr:colOff>0</xdr:colOff>
      <xdr:row>6</xdr:row>
      <xdr:rowOff>0</xdr:rowOff>
    </xdr:to>
    <xdr:sp macro="" textlink="">
      <xdr:nvSpPr>
        <xdr:cNvPr id="3" name="Text Box 2">
          <a:extLst>
            <a:ext uri="{FF2B5EF4-FFF2-40B4-BE49-F238E27FC236}">
              <a16:creationId xmlns:a16="http://schemas.microsoft.com/office/drawing/2014/main" id="{00000000-0008-0000-0800-000003000000}"/>
            </a:ext>
          </a:extLst>
        </xdr:cNvPr>
        <xdr:cNvSpPr txBox="1">
          <a:spLocks noChangeArrowheads="1"/>
        </xdr:cNvSpPr>
      </xdr:nvSpPr>
      <xdr:spPr bwMode="auto">
        <a:xfrm>
          <a:off x="1714500" y="1495425"/>
          <a:ext cx="3105150" cy="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RF: Project Term Not Needed</a:t>
          </a:r>
        </a:p>
        <a:p>
          <a:pPr algn="l" rtl="0">
            <a:defRPr sz="1000"/>
          </a:pPr>
          <a:endParaRPr lang="en-US" sz="1000" b="0" i="0" strike="noStrike">
            <a:solidFill>
              <a:srgbClr val="000000"/>
            </a:solidFill>
            <a:latin typeface="Times New Roman"/>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0" tint="-4.9989318521683403E-2"/>
  </sheetPr>
  <dimension ref="A1:P31"/>
  <sheetViews>
    <sheetView showGridLines="0" tabSelected="1" topLeftCell="C6" zoomScaleNormal="100" workbookViewId="0">
      <selection activeCell="I3" sqref="I3"/>
    </sheetView>
  </sheetViews>
  <sheetFormatPr defaultColWidth="9.33203125" defaultRowHeight="13.8"/>
  <cols>
    <col min="1" max="1" width="5.33203125" style="12" customWidth="1"/>
    <col min="2" max="2" width="4" style="12" customWidth="1"/>
    <col min="3" max="14" width="9.33203125" style="12"/>
    <col min="15" max="15" width="1.33203125" style="12" customWidth="1"/>
    <col min="16" max="16" width="2.33203125" style="12" customWidth="1"/>
    <col min="17" max="17" width="6.21875" style="12" customWidth="1"/>
    <col min="18" max="16384" width="9.33203125" style="12"/>
  </cols>
  <sheetData>
    <row r="1" spans="1:16">
      <c r="A1" s="12" t="s">
        <v>0</v>
      </c>
    </row>
    <row r="2" spans="1:16" ht="14.4" thickBot="1"/>
    <row r="3" spans="1:16">
      <c r="B3" s="13"/>
      <c r="C3" s="14"/>
      <c r="D3" s="14"/>
      <c r="E3" s="14"/>
      <c r="F3" s="14"/>
      <c r="G3" s="14"/>
      <c r="H3" s="14"/>
      <c r="I3" s="14"/>
      <c r="J3" s="14"/>
      <c r="K3" s="14"/>
      <c r="L3" s="14"/>
      <c r="M3" s="14"/>
      <c r="N3" s="14"/>
      <c r="O3" s="14"/>
      <c r="P3" s="15"/>
    </row>
    <row r="4" spans="1:16" s="19" customFormat="1" ht="14.4">
      <c r="B4" s="16"/>
      <c r="C4" s="17" t="s">
        <v>422</v>
      </c>
      <c r="D4" s="17"/>
      <c r="E4" s="17"/>
      <c r="F4" s="17"/>
      <c r="G4" s="17"/>
      <c r="H4" s="17"/>
      <c r="I4" s="17"/>
      <c r="J4" s="17"/>
      <c r="K4" s="17"/>
      <c r="L4" s="17"/>
      <c r="M4" s="17"/>
      <c r="N4" s="18" t="s">
        <v>1</v>
      </c>
      <c r="P4" s="20"/>
    </row>
    <row r="5" spans="1:16">
      <c r="B5" s="21"/>
      <c r="P5" s="22"/>
    </row>
    <row r="6" spans="1:16">
      <c r="B6" s="21"/>
      <c r="P6" s="22"/>
    </row>
    <row r="7" spans="1:16">
      <c r="B7" s="21"/>
      <c r="P7" s="22"/>
    </row>
    <row r="8" spans="1:16">
      <c r="B8" s="21"/>
      <c r="P8" s="22"/>
    </row>
    <row r="9" spans="1:16">
      <c r="B9" s="21"/>
      <c r="P9" s="22"/>
    </row>
    <row r="10" spans="1:16">
      <c r="B10" s="21"/>
      <c r="P10" s="22"/>
    </row>
    <row r="11" spans="1:16">
      <c r="B11" s="21"/>
      <c r="P11" s="22"/>
    </row>
    <row r="12" spans="1:16">
      <c r="B12" s="21"/>
      <c r="P12" s="22"/>
    </row>
    <row r="13" spans="1:16" ht="14.4" thickBot="1">
      <c r="B13" s="21"/>
      <c r="P13" s="22"/>
    </row>
    <row r="14" spans="1:16" ht="14.1" customHeight="1">
      <c r="B14" s="21"/>
      <c r="C14" s="385" t="s">
        <v>421</v>
      </c>
      <c r="D14" s="386"/>
      <c r="E14" s="386"/>
      <c r="F14" s="386"/>
      <c r="G14" s="386"/>
      <c r="H14" s="386"/>
      <c r="I14" s="386"/>
      <c r="J14" s="386"/>
      <c r="K14" s="386"/>
      <c r="L14" s="386"/>
      <c r="M14" s="386"/>
      <c r="N14" s="387"/>
      <c r="P14" s="22"/>
    </row>
    <row r="15" spans="1:16" ht="14.1" customHeight="1">
      <c r="B15" s="21"/>
      <c r="C15" s="388"/>
      <c r="D15" s="389"/>
      <c r="E15" s="389"/>
      <c r="F15" s="389"/>
      <c r="G15" s="389"/>
      <c r="H15" s="389"/>
      <c r="I15" s="389"/>
      <c r="J15" s="389"/>
      <c r="K15" s="389"/>
      <c r="L15" s="389"/>
      <c r="M15" s="389"/>
      <c r="N15" s="390"/>
      <c r="P15" s="22"/>
    </row>
    <row r="16" spans="1:16" ht="14.1" customHeight="1">
      <c r="B16" s="21"/>
      <c r="C16" s="388"/>
      <c r="D16" s="389"/>
      <c r="E16" s="389"/>
      <c r="F16" s="389"/>
      <c r="G16" s="389"/>
      <c r="H16" s="389"/>
      <c r="I16" s="389"/>
      <c r="J16" s="389"/>
      <c r="K16" s="389"/>
      <c r="L16" s="389"/>
      <c r="M16" s="389"/>
      <c r="N16" s="390"/>
      <c r="P16" s="22"/>
    </row>
    <row r="17" spans="2:16" ht="14.1" customHeight="1">
      <c r="B17" s="21"/>
      <c r="C17" s="388"/>
      <c r="D17" s="389"/>
      <c r="E17" s="389"/>
      <c r="F17" s="389"/>
      <c r="G17" s="389"/>
      <c r="H17" s="389"/>
      <c r="I17" s="389"/>
      <c r="J17" s="389"/>
      <c r="K17" s="389"/>
      <c r="L17" s="389"/>
      <c r="M17" s="389"/>
      <c r="N17" s="390"/>
      <c r="P17" s="22"/>
    </row>
    <row r="18" spans="2:16" ht="14.1" customHeight="1">
      <c r="B18" s="21"/>
      <c r="C18" s="388"/>
      <c r="D18" s="389"/>
      <c r="E18" s="389"/>
      <c r="F18" s="389"/>
      <c r="G18" s="389"/>
      <c r="H18" s="389"/>
      <c r="I18" s="389"/>
      <c r="J18" s="389"/>
      <c r="K18" s="389"/>
      <c r="L18" s="389"/>
      <c r="M18" s="389"/>
      <c r="N18" s="390"/>
      <c r="P18" s="22"/>
    </row>
    <row r="19" spans="2:16" ht="14.1" customHeight="1">
      <c r="B19" s="21"/>
      <c r="C19" s="388"/>
      <c r="D19" s="389"/>
      <c r="E19" s="389"/>
      <c r="F19" s="389"/>
      <c r="G19" s="389"/>
      <c r="H19" s="389"/>
      <c r="I19" s="389"/>
      <c r="J19" s="389"/>
      <c r="K19" s="389"/>
      <c r="L19" s="389"/>
      <c r="M19" s="389"/>
      <c r="N19" s="390"/>
      <c r="P19" s="22"/>
    </row>
    <row r="20" spans="2:16" ht="14.1" customHeight="1">
      <c r="B20" s="21"/>
      <c r="C20" s="388"/>
      <c r="D20" s="389"/>
      <c r="E20" s="389"/>
      <c r="F20" s="389"/>
      <c r="G20" s="389"/>
      <c r="H20" s="389"/>
      <c r="I20" s="389"/>
      <c r="J20" s="389"/>
      <c r="K20" s="389"/>
      <c r="L20" s="389"/>
      <c r="M20" s="389"/>
      <c r="N20" s="390"/>
      <c r="P20" s="22"/>
    </row>
    <row r="21" spans="2:16" ht="14.1" customHeight="1">
      <c r="B21" s="21"/>
      <c r="C21" s="388"/>
      <c r="D21" s="389"/>
      <c r="E21" s="389"/>
      <c r="F21" s="389"/>
      <c r="G21" s="389"/>
      <c r="H21" s="389"/>
      <c r="I21" s="389"/>
      <c r="J21" s="389"/>
      <c r="K21" s="389"/>
      <c r="L21" s="389"/>
      <c r="M21" s="389"/>
      <c r="N21" s="390"/>
      <c r="P21" s="22"/>
    </row>
    <row r="22" spans="2:16" ht="14.1" customHeight="1">
      <c r="B22" s="21"/>
      <c r="C22" s="388"/>
      <c r="D22" s="389"/>
      <c r="E22" s="389"/>
      <c r="F22" s="389"/>
      <c r="G22" s="389"/>
      <c r="H22" s="389"/>
      <c r="I22" s="389"/>
      <c r="J22" s="389"/>
      <c r="K22" s="389"/>
      <c r="L22" s="389"/>
      <c r="M22" s="389"/>
      <c r="N22" s="390"/>
      <c r="P22" s="22"/>
    </row>
    <row r="23" spans="2:16" ht="15" customHeight="1" thickBot="1">
      <c r="B23" s="21"/>
      <c r="C23" s="391"/>
      <c r="D23" s="392"/>
      <c r="E23" s="392"/>
      <c r="F23" s="392"/>
      <c r="G23" s="392"/>
      <c r="H23" s="392"/>
      <c r="I23" s="392"/>
      <c r="J23" s="392"/>
      <c r="K23" s="392"/>
      <c r="L23" s="392"/>
      <c r="M23" s="392"/>
      <c r="N23" s="393"/>
      <c r="P23" s="22"/>
    </row>
    <row r="24" spans="2:16">
      <c r="B24" s="21"/>
      <c r="P24" s="22"/>
    </row>
    <row r="25" spans="2:16" ht="18.75" customHeight="1">
      <c r="B25" s="21"/>
      <c r="C25" s="394" t="s">
        <v>414</v>
      </c>
      <c r="D25" s="395"/>
      <c r="E25" s="395"/>
      <c r="F25" s="395"/>
      <c r="G25" s="395"/>
      <c r="H25" s="395"/>
      <c r="I25" s="395"/>
      <c r="J25" s="395"/>
      <c r="K25" s="395"/>
      <c r="L25" s="395"/>
      <c r="M25" s="395"/>
      <c r="N25" s="395"/>
      <c r="P25" s="22"/>
    </row>
    <row r="26" spans="2:16" ht="18.75" customHeight="1">
      <c r="B26" s="21"/>
      <c r="C26" s="395"/>
      <c r="D26" s="395"/>
      <c r="E26" s="395"/>
      <c r="F26" s="395"/>
      <c r="G26" s="395"/>
      <c r="H26" s="395"/>
      <c r="I26" s="395"/>
      <c r="J26" s="395"/>
      <c r="K26" s="395"/>
      <c r="L26" s="395"/>
      <c r="M26" s="395"/>
      <c r="N26" s="395"/>
      <c r="P26" s="22"/>
    </row>
    <row r="27" spans="2:16" ht="18.75" customHeight="1">
      <c r="B27" s="21"/>
      <c r="C27" s="395"/>
      <c r="D27" s="395"/>
      <c r="E27" s="395"/>
      <c r="F27" s="395"/>
      <c r="G27" s="395"/>
      <c r="H27" s="395"/>
      <c r="I27" s="395"/>
      <c r="J27" s="395"/>
      <c r="K27" s="395"/>
      <c r="L27" s="395"/>
      <c r="M27" s="395"/>
      <c r="N27" s="395"/>
      <c r="P27" s="22"/>
    </row>
    <row r="28" spans="2:16" ht="18.75" customHeight="1">
      <c r="B28" s="21"/>
      <c r="C28" s="395"/>
      <c r="D28" s="395"/>
      <c r="E28" s="395"/>
      <c r="F28" s="395"/>
      <c r="G28" s="395"/>
      <c r="H28" s="395"/>
      <c r="I28" s="395"/>
      <c r="J28" s="395"/>
      <c r="K28" s="395"/>
      <c r="L28" s="395"/>
      <c r="M28" s="395"/>
      <c r="N28" s="395"/>
      <c r="P28" s="22"/>
    </row>
    <row r="29" spans="2:16" ht="18.75" customHeight="1">
      <c r="B29" s="21"/>
      <c r="C29" s="395"/>
      <c r="D29" s="395"/>
      <c r="E29" s="395"/>
      <c r="F29" s="395"/>
      <c r="G29" s="395"/>
      <c r="H29" s="395"/>
      <c r="I29" s="395"/>
      <c r="J29" s="395"/>
      <c r="K29" s="395"/>
      <c r="L29" s="395"/>
      <c r="M29" s="395"/>
      <c r="N29" s="395"/>
      <c r="P29" s="22"/>
    </row>
    <row r="30" spans="2:16" ht="18.75" customHeight="1">
      <c r="B30" s="21"/>
      <c r="C30" s="395"/>
      <c r="D30" s="395"/>
      <c r="E30" s="395"/>
      <c r="F30" s="395"/>
      <c r="G30" s="395"/>
      <c r="H30" s="395"/>
      <c r="I30" s="395"/>
      <c r="J30" s="395"/>
      <c r="K30" s="395"/>
      <c r="L30" s="395"/>
      <c r="M30" s="395"/>
      <c r="N30" s="395"/>
      <c r="P30" s="22"/>
    </row>
    <row r="31" spans="2:16" ht="14.4" thickBot="1">
      <c r="B31" s="23"/>
      <c r="C31" s="24"/>
      <c r="D31" s="24"/>
      <c r="E31" s="24"/>
      <c r="F31" s="24"/>
      <c r="G31" s="24"/>
      <c r="H31" s="24"/>
      <c r="I31" s="24"/>
      <c r="J31" s="24"/>
      <c r="K31" s="24"/>
      <c r="L31" s="24"/>
      <c r="M31" s="24"/>
      <c r="N31" s="24"/>
      <c r="O31" s="24"/>
      <c r="P31" s="25"/>
    </row>
  </sheetData>
  <mergeCells count="2">
    <mergeCell ref="C14:N23"/>
    <mergeCell ref="C25:N30"/>
  </mergeCells>
  <phoneticPr fontId="12" type="noConversion"/>
  <printOptions horizontalCentered="1" verticalCentered="1"/>
  <pageMargins left="0.25" right="0.25" top="0.45463541666666701" bottom="0.75" header="0.3" footer="0.3"/>
  <pageSetup scale="80" orientation="landscape" r:id="rId1"/>
  <headerFooter>
    <oddHeader>&amp;L&amp;"Calibri (Body),Regular"VA-180112-ATOS&amp;R&amp;"Calibri (Body),Regular" Modification 26 &amp;K000000- Exhibit 4.1-a (Pricing and Volumes Matrix)-</oddHeader>
    <oddFooter>&amp;L&amp;"Calibri (Body),Regular"&amp;A&amp;R&amp;"Calibri (Body),Regular"&amp;P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UK128"/>
  <sheetViews>
    <sheetView showRuler="0" topLeftCell="A25" zoomScale="85" zoomScaleNormal="85" zoomScalePageLayoutView="70" workbookViewId="0">
      <selection activeCell="E61" sqref="E61"/>
    </sheetView>
  </sheetViews>
  <sheetFormatPr defaultColWidth="8.77734375" defaultRowHeight="13.2"/>
  <cols>
    <col min="1" max="1" width="1.88671875" style="38" customWidth="1"/>
    <col min="2" max="2" width="4.44140625" style="38" customWidth="1"/>
    <col min="3" max="3" width="10.77734375" style="38" customWidth="1"/>
    <col min="4" max="4" width="80.5546875" style="38" customWidth="1"/>
    <col min="5" max="5" width="19.5546875" style="38" customWidth="1"/>
    <col min="6" max="6" width="18.44140625" style="38" customWidth="1"/>
    <col min="7" max="9" width="17.88671875" style="38" customWidth="1"/>
    <col min="10" max="10" width="15.33203125" style="9" customWidth="1"/>
    <col min="11" max="11" width="3.5546875" style="38" customWidth="1"/>
    <col min="12" max="12" width="19.44140625" style="38" customWidth="1"/>
    <col min="13" max="13" width="18.44140625" style="38" customWidth="1"/>
    <col min="14" max="14" width="17.77734375" style="9" customWidth="1"/>
    <col min="15" max="15" width="4.5546875" style="38" customWidth="1"/>
    <col min="16" max="16" width="17.77734375" style="38" customWidth="1"/>
    <col min="17" max="17" width="18.88671875" style="38" customWidth="1"/>
    <col min="18" max="18" width="18.88671875" style="9" customWidth="1"/>
    <col min="19" max="19" width="4.88671875" style="9" customWidth="1"/>
    <col min="20" max="20" width="19" style="9" customWidth="1"/>
    <col min="21" max="16384" width="8.77734375" style="38"/>
  </cols>
  <sheetData>
    <row r="1" spans="1:21">
      <c r="A1" s="38" t="s">
        <v>0</v>
      </c>
    </row>
    <row r="2" spans="1:21" ht="17.399999999999999">
      <c r="B2" s="401" t="s">
        <v>2</v>
      </c>
      <c r="C2" s="401"/>
      <c r="D2" s="401"/>
      <c r="J2" s="38"/>
      <c r="L2" s="327"/>
      <c r="N2" s="38"/>
      <c r="R2" s="38"/>
      <c r="S2" s="38"/>
      <c r="T2" s="38"/>
    </row>
    <row r="3" spans="1:21" ht="15.6">
      <c r="B3" s="402"/>
      <c r="C3" s="402"/>
      <c r="D3" s="402"/>
      <c r="E3" s="6"/>
      <c r="F3" s="6"/>
      <c r="G3" s="6"/>
      <c r="H3" s="6"/>
      <c r="I3" s="6"/>
      <c r="J3" s="6"/>
      <c r="K3" s="6"/>
      <c r="L3" s="331"/>
      <c r="M3" s="6"/>
      <c r="N3" s="6"/>
      <c r="O3" s="6"/>
      <c r="P3" s="6"/>
      <c r="Q3" s="6"/>
      <c r="R3" s="6"/>
      <c r="S3" s="6"/>
      <c r="T3" s="6"/>
    </row>
    <row r="4" spans="1:21" ht="18" thickBot="1">
      <c r="B4" s="37"/>
      <c r="C4" s="11"/>
      <c r="D4" s="91"/>
      <c r="E4" s="9"/>
      <c r="F4" s="9"/>
      <c r="G4" s="9"/>
      <c r="H4" s="9"/>
      <c r="I4" s="9"/>
      <c r="L4" s="396" t="s">
        <v>3</v>
      </c>
      <c r="M4" s="397"/>
      <c r="N4" s="398"/>
      <c r="P4" s="396" t="s">
        <v>4</v>
      </c>
      <c r="Q4" s="397"/>
      <c r="R4" s="398"/>
    </row>
    <row r="5" spans="1:21" ht="30" customHeight="1" thickBot="1">
      <c r="B5" s="403" t="s">
        <v>5</v>
      </c>
      <c r="C5" s="404"/>
      <c r="D5" s="404"/>
      <c r="E5" s="58" t="s">
        <v>6</v>
      </c>
      <c r="F5" s="59" t="s">
        <v>7</v>
      </c>
      <c r="G5" s="58" t="s">
        <v>8</v>
      </c>
      <c r="H5" s="58" t="s">
        <v>9</v>
      </c>
      <c r="I5" s="58" t="s">
        <v>10</v>
      </c>
      <c r="J5" s="308" t="s">
        <v>11</v>
      </c>
      <c r="L5" s="349" t="s">
        <v>12</v>
      </c>
      <c r="M5" s="85" t="s">
        <v>13</v>
      </c>
      <c r="N5" s="119" t="s">
        <v>14</v>
      </c>
      <c r="P5" s="86" t="s">
        <v>15</v>
      </c>
      <c r="Q5" s="85" t="s">
        <v>16</v>
      </c>
      <c r="R5" s="119" t="s">
        <v>17</v>
      </c>
      <c r="T5" s="121" t="s">
        <v>18</v>
      </c>
    </row>
    <row r="6" spans="1:21" ht="14.4" thickBot="1">
      <c r="B6" s="399" t="s">
        <v>19</v>
      </c>
      <c r="C6" s="400"/>
      <c r="D6" s="400"/>
      <c r="E6" s="163"/>
      <c r="F6" s="163"/>
      <c r="G6" s="163"/>
      <c r="H6" s="163"/>
      <c r="I6" s="163"/>
      <c r="J6" s="309"/>
      <c r="L6" s="164"/>
      <c r="M6" s="163"/>
      <c r="N6" s="162"/>
      <c r="P6" s="164"/>
      <c r="Q6" s="163"/>
      <c r="R6" s="162"/>
      <c r="T6" s="161"/>
    </row>
    <row r="7" spans="1:21" ht="14.4" thickBot="1">
      <c r="C7" s="63" t="s">
        <v>20</v>
      </c>
      <c r="D7" s="64"/>
      <c r="E7" s="65"/>
      <c r="F7" s="65"/>
      <c r="G7" s="65"/>
      <c r="H7" s="65"/>
      <c r="I7" s="65"/>
      <c r="J7" s="117"/>
      <c r="L7" s="88"/>
      <c r="M7" s="65"/>
      <c r="N7" s="117"/>
      <c r="P7" s="88"/>
      <c r="Q7" s="65"/>
      <c r="R7" s="117"/>
      <c r="T7" s="122"/>
    </row>
    <row r="8" spans="1:21">
      <c r="B8" s="116"/>
      <c r="C8" s="116"/>
      <c r="D8" s="153" t="s">
        <v>21</v>
      </c>
      <c r="E8" s="313">
        <v>517673</v>
      </c>
      <c r="F8" s="313">
        <v>513763.07447434729</v>
      </c>
      <c r="G8" s="313">
        <v>518196.0999477795</v>
      </c>
      <c r="H8" s="152">
        <v>529175.9667085777</v>
      </c>
      <c r="I8" s="313">
        <v>551467.60138774198</v>
      </c>
      <c r="J8" s="314">
        <f>SUM(E8:I8)</f>
        <v>2630275.7425184464</v>
      </c>
      <c r="K8" s="315"/>
      <c r="L8" s="313">
        <v>568011.62942937424</v>
      </c>
      <c r="M8" s="313">
        <v>504731</v>
      </c>
      <c r="N8" s="313">
        <f>SUM(L8:M8)</f>
        <v>1072742.6294293744</v>
      </c>
      <c r="O8" s="315"/>
      <c r="P8" s="313">
        <v>504731</v>
      </c>
      <c r="Q8" s="313">
        <v>504731</v>
      </c>
      <c r="R8" s="314">
        <f>SUM(P8:Q8)</f>
        <v>1009462</v>
      </c>
      <c r="S8" s="315"/>
      <c r="T8" s="314">
        <f>J8+N8+R8</f>
        <v>4712480.3719478212</v>
      </c>
      <c r="U8" s="315"/>
    </row>
    <row r="9" spans="1:21">
      <c r="B9" s="116"/>
      <c r="C9" s="116"/>
      <c r="D9" s="153" t="s">
        <v>22</v>
      </c>
      <c r="E9" s="313">
        <v>577470</v>
      </c>
      <c r="F9" s="313">
        <v>573108.37874137948</v>
      </c>
      <c r="G9" s="313">
        <v>578053.46757361479</v>
      </c>
      <c r="H9" s="152">
        <v>590301.63010362082</v>
      </c>
      <c r="I9" s="313">
        <v>615168.19456729328</v>
      </c>
      <c r="J9" s="314">
        <f>SUM(E9:I9)</f>
        <v>2934101.6709859082</v>
      </c>
      <c r="K9" s="315"/>
      <c r="L9" s="313">
        <v>633623.24040431215</v>
      </c>
      <c r="M9" s="313">
        <v>563033</v>
      </c>
      <c r="N9" s="313">
        <f t="shared" ref="N9:N11" si="0">SUM(L9:M9)</f>
        <v>1196656.240404312</v>
      </c>
      <c r="O9" s="315"/>
      <c r="P9" s="313">
        <v>563033</v>
      </c>
      <c r="Q9" s="313">
        <v>563033</v>
      </c>
      <c r="R9" s="314">
        <f t="shared" ref="R9:R11" si="1">SUM(P9:Q9)</f>
        <v>1126066</v>
      </c>
      <c r="S9" s="315"/>
      <c r="T9" s="314">
        <f>J9+N9+R9</f>
        <v>5256823.9113902207</v>
      </c>
      <c r="U9" s="315"/>
    </row>
    <row r="10" spans="1:21">
      <c r="B10" s="116"/>
      <c r="C10" s="116"/>
      <c r="D10" s="153" t="s">
        <v>23</v>
      </c>
      <c r="E10" s="313">
        <v>0</v>
      </c>
      <c r="F10" s="313">
        <v>0</v>
      </c>
      <c r="G10" s="313">
        <v>0</v>
      </c>
      <c r="H10" s="152">
        <v>0</v>
      </c>
      <c r="I10" s="313">
        <v>0</v>
      </c>
      <c r="J10" s="314">
        <f>SUM(E10:I10)</f>
        <v>0</v>
      </c>
      <c r="K10" s="315"/>
      <c r="L10" s="313">
        <v>0</v>
      </c>
      <c r="M10" s="313">
        <v>0</v>
      </c>
      <c r="N10" s="313">
        <f t="shared" si="0"/>
        <v>0</v>
      </c>
      <c r="O10" s="315"/>
      <c r="P10" s="313">
        <v>0</v>
      </c>
      <c r="Q10" s="313">
        <v>0</v>
      </c>
      <c r="R10" s="314">
        <f t="shared" si="1"/>
        <v>0</v>
      </c>
      <c r="S10" s="315"/>
      <c r="T10" s="314">
        <f>J10+N10+R10</f>
        <v>0</v>
      </c>
      <c r="U10" s="315"/>
    </row>
    <row r="11" spans="1:21">
      <c r="B11" s="116"/>
      <c r="C11" s="116"/>
      <c r="D11" s="153" t="s">
        <v>24</v>
      </c>
      <c r="E11" s="313">
        <v>1987075</v>
      </c>
      <c r="F11" s="313">
        <v>1897687.236299545</v>
      </c>
      <c r="G11" s="313">
        <v>1843029.4449873201</v>
      </c>
      <c r="H11" s="152">
        <v>1814697.2508624136</v>
      </c>
      <c r="I11" s="313">
        <v>1801574.9688707527</v>
      </c>
      <c r="J11" s="314">
        <f>SUM(E11:I11)</f>
        <v>9344063.9010200314</v>
      </c>
      <c r="K11" s="315"/>
      <c r="L11" s="313">
        <v>1817789.1435905893</v>
      </c>
      <c r="M11" s="313">
        <v>1753936</v>
      </c>
      <c r="N11" s="313">
        <f t="shared" si="0"/>
        <v>3571725.1435905891</v>
      </c>
      <c r="O11" s="315"/>
      <c r="P11" s="313">
        <v>1753936</v>
      </c>
      <c r="Q11" s="313">
        <v>1753936</v>
      </c>
      <c r="R11" s="314">
        <f t="shared" si="1"/>
        <v>3507872</v>
      </c>
      <c r="S11" s="315"/>
      <c r="T11" s="314">
        <f>J11+N11+R11</f>
        <v>16423661.04461062</v>
      </c>
      <c r="U11" s="315"/>
    </row>
    <row r="12" spans="1:21">
      <c r="B12" s="116"/>
      <c r="C12" s="150" t="s">
        <v>25</v>
      </c>
      <c r="D12" s="150"/>
      <c r="E12" s="316">
        <f t="shared" ref="E12:J12" si="2">SUM(E8:E11)</f>
        <v>3082218</v>
      </c>
      <c r="F12" s="316">
        <f>SUM(F8:F11)</f>
        <v>2984558.6895152717</v>
      </c>
      <c r="G12" s="316">
        <f>SUM(G8:G11)</f>
        <v>2939279.0125087146</v>
      </c>
      <c r="H12" s="148">
        <v>2934174.847674612</v>
      </c>
      <c r="I12" s="316">
        <v>2968210.7648257883</v>
      </c>
      <c r="J12" s="316">
        <f t="shared" si="2"/>
        <v>14908441.314524386</v>
      </c>
      <c r="K12" s="315"/>
      <c r="L12" s="324">
        <v>3019424.0134242754</v>
      </c>
      <c r="M12" s="324">
        <f>SUM(M8:M11)</f>
        <v>2821700</v>
      </c>
      <c r="N12" s="324">
        <f t="shared" ref="N12" si="3">SUM(N8:N11)</f>
        <v>5841124.0134242754</v>
      </c>
      <c r="O12" s="315"/>
      <c r="P12" s="324">
        <f>SUM(P8:P11)</f>
        <v>2821700</v>
      </c>
      <c r="Q12" s="324">
        <f t="shared" ref="Q12:R12" si="4">SUM(Q8:Q11)</f>
        <v>2821700</v>
      </c>
      <c r="R12" s="316">
        <f t="shared" si="4"/>
        <v>5643400</v>
      </c>
      <c r="S12" s="315"/>
      <c r="T12" s="316">
        <f t="shared" ref="T12" si="5">SUM(T8:T11)</f>
        <v>26392965.32794866</v>
      </c>
      <c r="U12" s="315"/>
    </row>
    <row r="13" spans="1:21" ht="13.8" thickBot="1">
      <c r="B13" s="116"/>
      <c r="C13" s="116"/>
      <c r="D13" s="160"/>
      <c r="E13" s="317"/>
      <c r="F13" s="317"/>
      <c r="G13" s="317"/>
      <c r="H13" s="317"/>
      <c r="I13" s="317"/>
      <c r="J13" s="317"/>
      <c r="K13" s="315"/>
      <c r="L13" s="326"/>
      <c r="M13" s="317"/>
      <c r="N13" s="326"/>
      <c r="O13" s="315"/>
      <c r="P13" s="317"/>
      <c r="Q13" s="317"/>
      <c r="R13" s="317"/>
      <c r="S13" s="315"/>
      <c r="T13" s="317"/>
      <c r="U13" s="315"/>
    </row>
    <row r="14" spans="1:21" ht="14.4" thickBot="1">
      <c r="C14" s="63" t="s">
        <v>26</v>
      </c>
      <c r="D14" s="64"/>
      <c r="E14" s="318"/>
      <c r="F14" s="318"/>
      <c r="G14" s="318"/>
      <c r="H14" s="318"/>
      <c r="I14" s="318"/>
      <c r="J14" s="319"/>
      <c r="K14" s="315"/>
      <c r="L14" s="318"/>
      <c r="M14" s="318"/>
      <c r="N14" s="318"/>
      <c r="O14" s="315"/>
      <c r="P14" s="318"/>
      <c r="Q14" s="318"/>
      <c r="R14" s="319"/>
      <c r="S14" s="315"/>
      <c r="T14" s="319"/>
      <c r="U14" s="315"/>
    </row>
    <row r="15" spans="1:21">
      <c r="B15" s="116"/>
      <c r="C15" s="116"/>
      <c r="D15" s="153" t="s">
        <v>27</v>
      </c>
      <c r="E15" s="152">
        <v>241312</v>
      </c>
      <c r="F15" s="152">
        <v>231875.91642685846</v>
      </c>
      <c r="G15" s="152">
        <v>226701.61790901929</v>
      </c>
      <c r="H15" s="152">
        <v>224337.25603883128</v>
      </c>
      <c r="I15" s="313">
        <v>223293.82911993592</v>
      </c>
      <c r="J15" s="314">
        <f t="shared" ref="J15:J45" si="6">SUM(E15:I15)</f>
        <v>1147520.6194946449</v>
      </c>
      <c r="K15" s="315"/>
      <c r="L15" s="152">
        <v>202352.24923745374</v>
      </c>
      <c r="M15" s="152">
        <v>197579.22300327613</v>
      </c>
      <c r="N15" s="313">
        <f>SUM(L15:M15)</f>
        <v>399931.47224072984</v>
      </c>
      <c r="O15" s="315"/>
      <c r="P15" s="152">
        <v>197579.22300327613</v>
      </c>
      <c r="Q15" s="152">
        <v>197579.22300327613</v>
      </c>
      <c r="R15" s="314">
        <f>SUM(P15:Q15)</f>
        <v>395158.44600655226</v>
      </c>
      <c r="S15" s="315"/>
      <c r="T15" s="314">
        <f t="shared" ref="T15:T45" si="7">J15+N15+R15</f>
        <v>1942610.537741927</v>
      </c>
      <c r="U15" s="315"/>
    </row>
    <row r="16" spans="1:21">
      <c r="B16" s="116"/>
      <c r="C16" s="116"/>
      <c r="D16" s="153" t="s">
        <v>28</v>
      </c>
      <c r="E16" s="152">
        <v>1747279</v>
      </c>
      <c r="F16" s="152">
        <v>1681491.7997816545</v>
      </c>
      <c r="G16" s="152">
        <v>1644977.2733299527</v>
      </c>
      <c r="H16" s="152">
        <v>1630897.1061431749</v>
      </c>
      <c r="I16" s="313">
        <v>1629704.197507791</v>
      </c>
      <c r="J16" s="314">
        <f t="shared" si="6"/>
        <v>8334349.3767625727</v>
      </c>
      <c r="K16" s="315"/>
      <c r="L16" s="152">
        <v>1481331.8247838032</v>
      </c>
      <c r="M16" s="152">
        <v>1429297.3553038086</v>
      </c>
      <c r="N16" s="313">
        <f t="shared" ref="N16:N45" si="8">SUM(L16:M16)</f>
        <v>2910629.180087612</v>
      </c>
      <c r="O16" s="315"/>
      <c r="P16" s="152">
        <v>1429297.3553038086</v>
      </c>
      <c r="Q16" s="152">
        <v>1429297.3553038086</v>
      </c>
      <c r="R16" s="314">
        <f t="shared" ref="R16:R45" si="9">SUM(P16:Q16)</f>
        <v>2858594.7106076172</v>
      </c>
      <c r="S16" s="315"/>
      <c r="T16" s="314">
        <f t="shared" si="7"/>
        <v>14103573.267457802</v>
      </c>
      <c r="U16" s="315"/>
    </row>
    <row r="17" spans="2:21">
      <c r="B17" s="116"/>
      <c r="C17" s="116"/>
      <c r="D17" s="153" t="s">
        <v>29</v>
      </c>
      <c r="E17" s="152">
        <v>202472</v>
      </c>
      <c r="F17" s="152">
        <v>194234.68016345898</v>
      </c>
      <c r="G17" s="237">
        <v>0</v>
      </c>
      <c r="H17" s="237">
        <v>0</v>
      </c>
      <c r="I17" s="313" t="s">
        <v>418</v>
      </c>
      <c r="J17" s="314">
        <f t="shared" si="6"/>
        <v>396706.68016345898</v>
      </c>
      <c r="K17" s="315"/>
      <c r="L17" s="152">
        <v>0</v>
      </c>
      <c r="M17" s="237" t="s">
        <v>30</v>
      </c>
      <c r="N17" s="313">
        <f t="shared" si="8"/>
        <v>0</v>
      </c>
      <c r="O17" s="315"/>
      <c r="P17" s="237" t="s">
        <v>30</v>
      </c>
      <c r="Q17" s="237" t="s">
        <v>30</v>
      </c>
      <c r="R17" s="314">
        <f t="shared" si="9"/>
        <v>0</v>
      </c>
      <c r="S17" s="315"/>
      <c r="T17" s="314">
        <f t="shared" si="7"/>
        <v>396706.68016345898</v>
      </c>
      <c r="U17" s="315"/>
    </row>
    <row r="18" spans="2:21">
      <c r="C18" s="154"/>
      <c r="D18" s="153" t="s">
        <v>31</v>
      </c>
      <c r="E18" s="152">
        <v>273337</v>
      </c>
      <c r="F18" s="152">
        <v>262684.67894153902</v>
      </c>
      <c r="G18" s="152">
        <v>256644.51251764336</v>
      </c>
      <c r="H18" s="152">
        <v>254130.67341611441</v>
      </c>
      <c r="I18" s="313" t="s">
        <v>418</v>
      </c>
      <c r="J18" s="314">
        <f>SUM(E18:I18)</f>
        <v>1046796.8648752968</v>
      </c>
      <c r="K18" s="315"/>
      <c r="L18" s="152">
        <v>0</v>
      </c>
      <c r="M18" s="217" t="s">
        <v>132</v>
      </c>
      <c r="N18" s="313">
        <f t="shared" si="8"/>
        <v>0</v>
      </c>
      <c r="O18" s="315"/>
      <c r="P18" s="217" t="s">
        <v>132</v>
      </c>
      <c r="Q18" s="217" t="s">
        <v>132</v>
      </c>
      <c r="R18" s="314">
        <f t="shared" si="9"/>
        <v>0</v>
      </c>
      <c r="S18" s="315"/>
      <c r="T18" s="314">
        <f t="shared" si="7"/>
        <v>1046796.8648752968</v>
      </c>
      <c r="U18" s="315"/>
    </row>
    <row r="19" spans="2:21">
      <c r="C19" s="154"/>
      <c r="D19" s="153" t="s">
        <v>32</v>
      </c>
      <c r="E19" s="152">
        <v>536257</v>
      </c>
      <c r="F19" s="152">
        <v>514008.05671492289</v>
      </c>
      <c r="G19" s="152">
        <v>501360.58460445417</v>
      </c>
      <c r="H19" s="152">
        <v>495033.34505452641</v>
      </c>
      <c r="I19" s="313" t="s">
        <v>418</v>
      </c>
      <c r="J19" s="314">
        <f>SUM(E19:I19)</f>
        <v>2046658.9863739035</v>
      </c>
      <c r="K19" s="315"/>
      <c r="L19" s="152">
        <v>0</v>
      </c>
      <c r="M19" s="217" t="s">
        <v>132</v>
      </c>
      <c r="N19" s="313">
        <f t="shared" si="8"/>
        <v>0</v>
      </c>
      <c r="O19" s="315"/>
      <c r="P19" s="217" t="s">
        <v>132</v>
      </c>
      <c r="Q19" s="217" t="s">
        <v>132</v>
      </c>
      <c r="R19" s="314">
        <f t="shared" si="9"/>
        <v>0</v>
      </c>
      <c r="S19" s="315"/>
      <c r="T19" s="314">
        <f t="shared" si="7"/>
        <v>2046658.9863739035</v>
      </c>
      <c r="U19" s="315"/>
    </row>
    <row r="20" spans="2:21">
      <c r="C20" s="154"/>
      <c r="D20" s="153" t="s">
        <v>33</v>
      </c>
      <c r="E20" s="152"/>
      <c r="F20" s="152">
        <v>0</v>
      </c>
      <c r="G20" s="152">
        <v>0</v>
      </c>
      <c r="H20" s="152">
        <v>0</v>
      </c>
      <c r="I20" s="152">
        <v>0</v>
      </c>
      <c r="J20" s="314">
        <f t="shared" si="6"/>
        <v>0</v>
      </c>
      <c r="K20" s="151"/>
      <c r="L20" s="152">
        <v>0</v>
      </c>
      <c r="M20" s="152">
        <v>0</v>
      </c>
      <c r="N20" s="313">
        <f t="shared" si="8"/>
        <v>0</v>
      </c>
      <c r="O20" s="149"/>
      <c r="P20" s="152">
        <v>0</v>
      </c>
      <c r="Q20" s="152">
        <v>0</v>
      </c>
      <c r="R20" s="314">
        <f t="shared" si="9"/>
        <v>0</v>
      </c>
      <c r="S20" s="149"/>
      <c r="T20" s="314">
        <f t="shared" si="7"/>
        <v>0</v>
      </c>
      <c r="U20" s="315"/>
    </row>
    <row r="21" spans="2:21">
      <c r="C21" s="154"/>
      <c r="D21" s="129" t="s">
        <v>34</v>
      </c>
      <c r="E21" s="152"/>
      <c r="F21" s="152">
        <v>91482.169209859436</v>
      </c>
      <c r="G21" s="152">
        <v>85318.737339066094</v>
      </c>
      <c r="H21" s="152">
        <v>80763.861560818797</v>
      </c>
      <c r="I21" s="313">
        <v>74983.216</v>
      </c>
      <c r="J21" s="314">
        <f t="shared" si="6"/>
        <v>332547.98410974431</v>
      </c>
      <c r="K21" s="315"/>
      <c r="L21" s="152">
        <v>60762.273782666511</v>
      </c>
      <c r="M21" s="310">
        <v>57936.831575375269</v>
      </c>
      <c r="N21" s="310">
        <v>115873.66315075054</v>
      </c>
      <c r="O21" s="315"/>
      <c r="P21" s="310">
        <v>57936.831575375269</v>
      </c>
      <c r="Q21" s="310">
        <v>57936.831575375269</v>
      </c>
      <c r="R21" s="311">
        <v>115873.66315075054</v>
      </c>
      <c r="S21" s="315"/>
      <c r="T21" s="314">
        <f t="shared" si="7"/>
        <v>564295.31041124545</v>
      </c>
      <c r="U21" s="315"/>
    </row>
    <row r="22" spans="2:21">
      <c r="C22" s="154"/>
      <c r="D22" s="129" t="s">
        <v>35</v>
      </c>
      <c r="E22" s="152">
        <v>0</v>
      </c>
      <c r="F22" s="152">
        <v>0</v>
      </c>
      <c r="G22" s="152">
        <v>0</v>
      </c>
      <c r="H22" s="152">
        <v>0</v>
      </c>
      <c r="I22" s="313">
        <v>0</v>
      </c>
      <c r="J22" s="314">
        <f t="shared" si="6"/>
        <v>0</v>
      </c>
      <c r="K22" s="315"/>
      <c r="L22" s="152">
        <v>0</v>
      </c>
      <c r="M22" s="152">
        <v>0</v>
      </c>
      <c r="N22" s="313">
        <f t="shared" si="8"/>
        <v>0</v>
      </c>
      <c r="O22" s="315"/>
      <c r="P22" s="152">
        <v>0</v>
      </c>
      <c r="Q22" s="152">
        <v>0</v>
      </c>
      <c r="R22" s="314">
        <f t="shared" si="9"/>
        <v>0</v>
      </c>
      <c r="S22" s="315"/>
      <c r="T22" s="314">
        <f t="shared" si="7"/>
        <v>0</v>
      </c>
      <c r="U22" s="315"/>
    </row>
    <row r="23" spans="2:21">
      <c r="C23" s="154"/>
      <c r="D23" s="129" t="s">
        <v>36</v>
      </c>
      <c r="E23" s="152">
        <v>402553</v>
      </c>
      <c r="F23" s="152">
        <v>377281.36104030896</v>
      </c>
      <c r="G23" s="152">
        <v>359354.18191994587</v>
      </c>
      <c r="H23" s="152">
        <v>347561.12556162558</v>
      </c>
      <c r="I23" s="313">
        <v>339758.22387355729</v>
      </c>
      <c r="J23" s="314">
        <f t="shared" si="6"/>
        <v>1826507.8923954379</v>
      </c>
      <c r="K23" s="315"/>
      <c r="L23" s="152">
        <v>307557.62172359606</v>
      </c>
      <c r="M23" s="152">
        <v>293256.21014870773</v>
      </c>
      <c r="N23" s="313">
        <f t="shared" si="8"/>
        <v>600813.83187230374</v>
      </c>
      <c r="O23" s="315"/>
      <c r="P23" s="152">
        <v>293256.21014870773</v>
      </c>
      <c r="Q23" s="152">
        <v>293256.21014870773</v>
      </c>
      <c r="R23" s="314">
        <f t="shared" si="9"/>
        <v>586512.42029741546</v>
      </c>
      <c r="S23" s="315"/>
      <c r="T23" s="314">
        <f t="shared" si="7"/>
        <v>3013834.1445651571</v>
      </c>
      <c r="U23" s="315"/>
    </row>
    <row r="24" spans="2:21" ht="12.6" customHeight="1">
      <c r="C24" s="154"/>
      <c r="D24" s="153" t="s">
        <v>37</v>
      </c>
      <c r="E24" s="237" t="s">
        <v>30</v>
      </c>
      <c r="F24" s="237" t="s">
        <v>30</v>
      </c>
      <c r="G24" s="237" t="s">
        <v>30</v>
      </c>
      <c r="H24" s="237">
        <v>0</v>
      </c>
      <c r="I24" s="313">
        <v>0</v>
      </c>
      <c r="J24" s="314">
        <f t="shared" si="6"/>
        <v>0</v>
      </c>
      <c r="K24" s="315"/>
      <c r="L24" s="152" t="s">
        <v>418</v>
      </c>
      <c r="M24" s="237" t="s">
        <v>30</v>
      </c>
      <c r="N24" s="313">
        <f t="shared" si="8"/>
        <v>0</v>
      </c>
      <c r="O24" s="315"/>
      <c r="P24" s="237" t="s">
        <v>30</v>
      </c>
      <c r="Q24" s="237" t="s">
        <v>30</v>
      </c>
      <c r="R24" s="314">
        <f t="shared" si="9"/>
        <v>0</v>
      </c>
      <c r="S24" s="315"/>
      <c r="T24" s="314">
        <f t="shared" si="7"/>
        <v>0</v>
      </c>
      <c r="U24" s="315"/>
    </row>
    <row r="25" spans="2:21">
      <c r="C25" s="154"/>
      <c r="D25" s="129" t="s">
        <v>38</v>
      </c>
      <c r="E25" s="237" t="s">
        <v>30</v>
      </c>
      <c r="F25" s="237" t="s">
        <v>30</v>
      </c>
      <c r="G25" s="237" t="s">
        <v>30</v>
      </c>
      <c r="H25" s="237">
        <v>0</v>
      </c>
      <c r="I25" s="313">
        <v>0</v>
      </c>
      <c r="J25" s="314">
        <f t="shared" si="6"/>
        <v>0</v>
      </c>
      <c r="K25" s="315"/>
      <c r="L25" s="152" t="s">
        <v>418</v>
      </c>
      <c r="M25" s="237" t="s">
        <v>30</v>
      </c>
      <c r="N25" s="313">
        <f t="shared" si="8"/>
        <v>0</v>
      </c>
      <c r="O25" s="315"/>
      <c r="P25" s="237" t="s">
        <v>30</v>
      </c>
      <c r="Q25" s="237" t="s">
        <v>30</v>
      </c>
      <c r="R25" s="314">
        <f t="shared" si="9"/>
        <v>0</v>
      </c>
      <c r="S25" s="315"/>
      <c r="T25" s="314">
        <f t="shared" si="7"/>
        <v>0</v>
      </c>
      <c r="U25" s="315"/>
    </row>
    <row r="26" spans="2:21">
      <c r="C26" s="154"/>
      <c r="D26" s="129" t="s">
        <v>39</v>
      </c>
      <c r="E26" s="152">
        <v>264080</v>
      </c>
      <c r="F26" s="152">
        <v>253006.27154792586</v>
      </c>
      <c r="G26" s="237" t="s">
        <v>30</v>
      </c>
      <c r="H26" s="237">
        <v>0</v>
      </c>
      <c r="I26" s="313">
        <v>0</v>
      </c>
      <c r="J26" s="314">
        <f t="shared" si="6"/>
        <v>517086.27154792589</v>
      </c>
      <c r="K26" s="315"/>
      <c r="L26" s="152" t="s">
        <v>418</v>
      </c>
      <c r="M26" s="237" t="s">
        <v>30</v>
      </c>
      <c r="N26" s="313">
        <f t="shared" si="8"/>
        <v>0</v>
      </c>
      <c r="O26" s="315"/>
      <c r="P26" s="237" t="s">
        <v>30</v>
      </c>
      <c r="Q26" s="237" t="s">
        <v>30</v>
      </c>
      <c r="R26" s="314">
        <f t="shared" si="9"/>
        <v>0</v>
      </c>
      <c r="S26" s="315"/>
      <c r="T26" s="314">
        <f t="shared" si="7"/>
        <v>517086.27154792589</v>
      </c>
      <c r="U26" s="315"/>
    </row>
    <row r="27" spans="2:21">
      <c r="C27" s="154"/>
      <c r="D27" s="129" t="s">
        <v>40</v>
      </c>
      <c r="E27" s="152">
        <v>0</v>
      </c>
      <c r="F27" s="152">
        <v>0</v>
      </c>
      <c r="G27" s="152">
        <v>0</v>
      </c>
      <c r="H27" s="152">
        <v>0</v>
      </c>
      <c r="I27" s="313">
        <v>0</v>
      </c>
      <c r="J27" s="314">
        <f t="shared" si="6"/>
        <v>0</v>
      </c>
      <c r="K27" s="315"/>
      <c r="L27" s="152">
        <v>0</v>
      </c>
      <c r="M27" s="152">
        <v>0</v>
      </c>
      <c r="N27" s="313">
        <f t="shared" si="8"/>
        <v>0</v>
      </c>
      <c r="O27" s="315"/>
      <c r="P27" s="152">
        <v>0</v>
      </c>
      <c r="Q27" s="152">
        <v>0</v>
      </c>
      <c r="R27" s="314">
        <f t="shared" si="9"/>
        <v>0</v>
      </c>
      <c r="S27" s="315"/>
      <c r="T27" s="314">
        <f t="shared" si="7"/>
        <v>0</v>
      </c>
      <c r="U27" s="315"/>
    </row>
    <row r="28" spans="2:21">
      <c r="B28" s="149"/>
      <c r="C28" s="320"/>
      <c r="D28" s="153" t="s">
        <v>41</v>
      </c>
      <c r="E28" s="152">
        <v>0</v>
      </c>
      <c r="F28" s="152">
        <v>0</v>
      </c>
      <c r="G28" s="152">
        <v>0</v>
      </c>
      <c r="H28" s="152">
        <v>0</v>
      </c>
      <c r="I28" s="313">
        <v>0</v>
      </c>
      <c r="J28" s="314">
        <f t="shared" si="6"/>
        <v>0</v>
      </c>
      <c r="K28" s="315"/>
      <c r="L28" s="152">
        <v>0</v>
      </c>
      <c r="M28" s="152">
        <v>0</v>
      </c>
      <c r="N28" s="313">
        <f t="shared" si="8"/>
        <v>0</v>
      </c>
      <c r="O28" s="315"/>
      <c r="P28" s="152">
        <v>0</v>
      </c>
      <c r="Q28" s="152">
        <v>0</v>
      </c>
      <c r="R28" s="314">
        <f t="shared" si="9"/>
        <v>0</v>
      </c>
      <c r="S28" s="315"/>
      <c r="T28" s="314">
        <f t="shared" si="7"/>
        <v>0</v>
      </c>
      <c r="U28" s="315"/>
    </row>
    <row r="29" spans="2:21">
      <c r="C29" s="320"/>
      <c r="D29" s="141" t="s">
        <v>42</v>
      </c>
      <c r="E29" s="152">
        <v>119079</v>
      </c>
      <c r="F29" s="152">
        <v>109152.2590374094</v>
      </c>
      <c r="G29" s="152">
        <v>101820.89881633675</v>
      </c>
      <c r="H29" s="152">
        <v>96166.461054754895</v>
      </c>
      <c r="I29" s="313">
        <v>91392.31599040229</v>
      </c>
      <c r="J29" s="314">
        <f t="shared" si="6"/>
        <v>517610.93489890336</v>
      </c>
      <c r="K29" s="315"/>
      <c r="L29" s="152">
        <v>81553.002257085172</v>
      </c>
      <c r="M29" s="152">
        <v>79629.353665503499</v>
      </c>
      <c r="N29" s="313">
        <f t="shared" si="8"/>
        <v>161182.35592258867</v>
      </c>
      <c r="O29" s="315"/>
      <c r="P29" s="152">
        <v>79629.353665503499</v>
      </c>
      <c r="Q29" s="152">
        <v>79629.353665503499</v>
      </c>
      <c r="R29" s="314">
        <f t="shared" si="9"/>
        <v>159258.707331007</v>
      </c>
      <c r="S29" s="315"/>
      <c r="T29" s="314">
        <f t="shared" si="7"/>
        <v>838051.99815249897</v>
      </c>
      <c r="U29" s="315"/>
    </row>
    <row r="30" spans="2:21">
      <c r="C30" s="320"/>
      <c r="D30" s="141" t="s">
        <v>43</v>
      </c>
      <c r="E30" s="152">
        <v>114613</v>
      </c>
      <c r="F30" s="152">
        <v>293930.59644856839</v>
      </c>
      <c r="G30" s="152">
        <v>484733.47103432287</v>
      </c>
      <c r="H30" s="152">
        <v>669423.72495883785</v>
      </c>
      <c r="I30" s="313">
        <v>826641.7267275186</v>
      </c>
      <c r="J30" s="314">
        <f t="shared" si="6"/>
        <v>2389342.5191692477</v>
      </c>
      <c r="K30" s="315"/>
      <c r="L30" s="152">
        <v>861715.36663669895</v>
      </c>
      <c r="M30" s="152">
        <v>811985.85</v>
      </c>
      <c r="N30" s="313">
        <f t="shared" si="8"/>
        <v>1673701.2166366989</v>
      </c>
      <c r="O30" s="315"/>
      <c r="P30" s="152">
        <v>811985.85</v>
      </c>
      <c r="Q30" s="152">
        <v>811985.85</v>
      </c>
      <c r="R30" s="314">
        <f t="shared" si="9"/>
        <v>1623971.7</v>
      </c>
      <c r="S30" s="315"/>
      <c r="T30" s="314">
        <f t="shared" si="7"/>
        <v>5687015.4358059466</v>
      </c>
      <c r="U30" s="315"/>
    </row>
    <row r="31" spans="2:21">
      <c r="C31" s="154"/>
      <c r="D31" s="153" t="s">
        <v>44</v>
      </c>
      <c r="E31" s="152">
        <v>64099</v>
      </c>
      <c r="F31" s="152">
        <v>0</v>
      </c>
      <c r="G31" s="152">
        <v>0</v>
      </c>
      <c r="H31" s="152">
        <v>0</v>
      </c>
      <c r="I31" s="313">
        <v>0</v>
      </c>
      <c r="J31" s="314">
        <f t="shared" si="6"/>
        <v>64099</v>
      </c>
      <c r="K31" s="315"/>
      <c r="L31" s="152">
        <v>0</v>
      </c>
      <c r="M31" s="152">
        <v>0</v>
      </c>
      <c r="N31" s="313">
        <f t="shared" si="8"/>
        <v>0</v>
      </c>
      <c r="O31" s="315"/>
      <c r="P31" s="152">
        <v>0</v>
      </c>
      <c r="Q31" s="152">
        <v>0</v>
      </c>
      <c r="R31" s="314">
        <f t="shared" si="9"/>
        <v>0</v>
      </c>
      <c r="S31" s="315"/>
      <c r="T31" s="314">
        <f t="shared" si="7"/>
        <v>64099</v>
      </c>
      <c r="U31" s="315"/>
    </row>
    <row r="32" spans="2:21">
      <c r="C32" s="154"/>
      <c r="D32" s="153" t="s">
        <v>45</v>
      </c>
      <c r="E32" s="152">
        <v>450530</v>
      </c>
      <c r="F32" s="152">
        <v>0</v>
      </c>
      <c r="G32" s="152">
        <v>0</v>
      </c>
      <c r="H32" s="152">
        <v>0</v>
      </c>
      <c r="I32" s="313">
        <v>0</v>
      </c>
      <c r="J32" s="314">
        <f t="shared" si="6"/>
        <v>450530</v>
      </c>
      <c r="K32" s="315"/>
      <c r="L32" s="152">
        <v>0</v>
      </c>
      <c r="M32" s="152">
        <v>0</v>
      </c>
      <c r="N32" s="313">
        <f t="shared" si="8"/>
        <v>0</v>
      </c>
      <c r="O32" s="315"/>
      <c r="P32" s="152">
        <v>0</v>
      </c>
      <c r="Q32" s="152">
        <v>0</v>
      </c>
      <c r="R32" s="314">
        <f t="shared" si="9"/>
        <v>0</v>
      </c>
      <c r="S32" s="315"/>
      <c r="T32" s="314">
        <f t="shared" si="7"/>
        <v>450530</v>
      </c>
      <c r="U32" s="315"/>
    </row>
    <row r="33" spans="3:21">
      <c r="C33" s="154"/>
      <c r="D33" s="153" t="s">
        <v>46</v>
      </c>
      <c r="E33" s="152">
        <v>279717</v>
      </c>
      <c r="F33" s="152">
        <v>217582.5366805451</v>
      </c>
      <c r="G33" s="152">
        <v>152709.4195764953</v>
      </c>
      <c r="H33" s="152">
        <v>89745.393229074311</v>
      </c>
      <c r="I33" s="313">
        <v>27780.553134978232</v>
      </c>
      <c r="J33" s="314">
        <f t="shared" si="6"/>
        <v>767534.90262109297</v>
      </c>
      <c r="K33" s="315"/>
      <c r="L33" s="152">
        <v>0</v>
      </c>
      <c r="M33" s="152">
        <v>0</v>
      </c>
      <c r="N33" s="313">
        <f t="shared" si="8"/>
        <v>0</v>
      </c>
      <c r="O33" s="315"/>
      <c r="P33" s="152">
        <v>0</v>
      </c>
      <c r="Q33" s="152">
        <v>0</v>
      </c>
      <c r="R33" s="314">
        <f t="shared" si="9"/>
        <v>0</v>
      </c>
      <c r="S33" s="315"/>
      <c r="T33" s="314">
        <f t="shared" si="7"/>
        <v>767534.90262109297</v>
      </c>
      <c r="U33" s="315"/>
    </row>
    <row r="34" spans="3:21">
      <c r="C34" s="154"/>
      <c r="D34" s="153" t="s">
        <v>47</v>
      </c>
      <c r="E34" s="152">
        <v>0</v>
      </c>
      <c r="F34" s="152">
        <v>0</v>
      </c>
      <c r="G34" s="152">
        <v>0</v>
      </c>
      <c r="H34" s="152">
        <v>0</v>
      </c>
      <c r="I34" s="152">
        <v>0</v>
      </c>
      <c r="J34" s="314">
        <f t="shared" si="6"/>
        <v>0</v>
      </c>
      <c r="K34" s="315"/>
      <c r="L34" s="152">
        <v>0</v>
      </c>
      <c r="M34" s="152">
        <v>0</v>
      </c>
      <c r="N34" s="313">
        <f t="shared" si="8"/>
        <v>0</v>
      </c>
      <c r="O34" s="315"/>
      <c r="P34" s="152">
        <v>0</v>
      </c>
      <c r="Q34" s="152">
        <v>0</v>
      </c>
      <c r="R34" s="314">
        <f t="shared" si="9"/>
        <v>0</v>
      </c>
      <c r="S34" s="315"/>
      <c r="T34" s="314">
        <f t="shared" si="7"/>
        <v>0</v>
      </c>
      <c r="U34" s="315"/>
    </row>
    <row r="35" spans="3:21">
      <c r="C35" s="154"/>
      <c r="D35" s="153" t="s">
        <v>48</v>
      </c>
      <c r="E35" s="152">
        <v>0</v>
      </c>
      <c r="F35" s="152">
        <v>0</v>
      </c>
      <c r="G35" s="152">
        <v>0</v>
      </c>
      <c r="H35" s="152">
        <v>0</v>
      </c>
      <c r="I35" s="152">
        <v>0</v>
      </c>
      <c r="J35" s="314">
        <f t="shared" si="6"/>
        <v>0</v>
      </c>
      <c r="K35" s="315"/>
      <c r="L35" s="152">
        <v>0</v>
      </c>
      <c r="M35" s="152">
        <v>0</v>
      </c>
      <c r="N35" s="313">
        <f t="shared" si="8"/>
        <v>0</v>
      </c>
      <c r="O35" s="315"/>
      <c r="P35" s="152">
        <v>0</v>
      </c>
      <c r="Q35" s="152">
        <v>0</v>
      </c>
      <c r="R35" s="314">
        <f t="shared" si="9"/>
        <v>0</v>
      </c>
      <c r="S35" s="315"/>
      <c r="T35" s="314">
        <f t="shared" si="7"/>
        <v>0</v>
      </c>
      <c r="U35" s="315"/>
    </row>
    <row r="36" spans="3:21">
      <c r="C36" s="154"/>
      <c r="D36" s="153" t="s">
        <v>49</v>
      </c>
      <c r="E36" s="152">
        <v>0</v>
      </c>
      <c r="F36" s="152">
        <v>0</v>
      </c>
      <c r="G36" s="152">
        <v>0</v>
      </c>
      <c r="H36" s="152">
        <v>0</v>
      </c>
      <c r="I36" s="152">
        <v>0</v>
      </c>
      <c r="J36" s="314">
        <f t="shared" si="6"/>
        <v>0</v>
      </c>
      <c r="K36" s="315"/>
      <c r="L36" s="152">
        <v>0</v>
      </c>
      <c r="M36" s="312">
        <v>0</v>
      </c>
      <c r="N36" s="313">
        <f t="shared" si="8"/>
        <v>0</v>
      </c>
      <c r="O36" s="315"/>
      <c r="P36" s="312">
        <v>0</v>
      </c>
      <c r="Q36" s="312">
        <v>0</v>
      </c>
      <c r="R36" s="314">
        <f t="shared" si="9"/>
        <v>0</v>
      </c>
      <c r="S36" s="315"/>
      <c r="T36" s="314">
        <f t="shared" si="7"/>
        <v>0</v>
      </c>
      <c r="U36" s="315"/>
    </row>
    <row r="37" spans="3:21">
      <c r="C37" s="154"/>
      <c r="D37" s="153" t="s">
        <v>50</v>
      </c>
      <c r="E37" s="152">
        <v>0</v>
      </c>
      <c r="F37" s="152">
        <v>0</v>
      </c>
      <c r="G37" s="152">
        <v>0</v>
      </c>
      <c r="H37" s="152">
        <v>0</v>
      </c>
      <c r="I37" s="152">
        <v>0</v>
      </c>
      <c r="J37" s="314">
        <f t="shared" si="6"/>
        <v>0</v>
      </c>
      <c r="K37" s="315"/>
      <c r="L37" s="152">
        <v>0</v>
      </c>
      <c r="M37" s="312">
        <v>0</v>
      </c>
      <c r="N37" s="313">
        <f t="shared" si="8"/>
        <v>0</v>
      </c>
      <c r="O37" s="315"/>
      <c r="P37" s="312">
        <v>0</v>
      </c>
      <c r="Q37" s="312">
        <v>0</v>
      </c>
      <c r="R37" s="314">
        <f t="shared" si="9"/>
        <v>0</v>
      </c>
      <c r="S37" s="315"/>
      <c r="T37" s="314">
        <f t="shared" si="7"/>
        <v>0</v>
      </c>
      <c r="U37" s="315"/>
    </row>
    <row r="38" spans="3:21">
      <c r="C38" s="154"/>
      <c r="D38" s="153" t="s">
        <v>51</v>
      </c>
      <c r="E38" s="152">
        <v>0</v>
      </c>
      <c r="F38" s="152">
        <v>0</v>
      </c>
      <c r="G38" s="152">
        <v>0</v>
      </c>
      <c r="H38" s="152">
        <v>0</v>
      </c>
      <c r="I38" s="152">
        <v>0</v>
      </c>
      <c r="J38" s="314">
        <f t="shared" si="6"/>
        <v>0</v>
      </c>
      <c r="K38" s="315"/>
      <c r="L38" s="152">
        <v>0</v>
      </c>
      <c r="M38" s="312">
        <v>0</v>
      </c>
      <c r="N38" s="313">
        <f t="shared" si="8"/>
        <v>0</v>
      </c>
      <c r="O38" s="315"/>
      <c r="P38" s="312">
        <v>0</v>
      </c>
      <c r="Q38" s="312">
        <v>0</v>
      </c>
      <c r="R38" s="314">
        <f t="shared" si="9"/>
        <v>0</v>
      </c>
      <c r="S38" s="315"/>
      <c r="T38" s="314">
        <f t="shared" si="7"/>
        <v>0</v>
      </c>
      <c r="U38" s="315"/>
    </row>
    <row r="39" spans="3:21">
      <c r="C39" s="154"/>
      <c r="D39" s="153" t="s">
        <v>52</v>
      </c>
      <c r="E39" s="152">
        <v>0</v>
      </c>
      <c r="F39" s="152">
        <v>0</v>
      </c>
      <c r="G39" s="152">
        <v>0</v>
      </c>
      <c r="H39" s="152">
        <v>0</v>
      </c>
      <c r="I39" s="152">
        <v>0</v>
      </c>
      <c r="J39" s="314">
        <f t="shared" si="6"/>
        <v>0</v>
      </c>
      <c r="K39" s="315"/>
      <c r="L39" s="152">
        <v>0</v>
      </c>
      <c r="M39" s="312">
        <v>0</v>
      </c>
      <c r="N39" s="313">
        <f t="shared" si="8"/>
        <v>0</v>
      </c>
      <c r="O39" s="315"/>
      <c r="P39" s="312">
        <v>0</v>
      </c>
      <c r="Q39" s="312">
        <v>0</v>
      </c>
      <c r="R39" s="314">
        <f t="shared" si="9"/>
        <v>0</v>
      </c>
      <c r="S39" s="315"/>
      <c r="T39" s="314">
        <f t="shared" si="7"/>
        <v>0</v>
      </c>
      <c r="U39" s="315"/>
    </row>
    <row r="40" spans="3:21">
      <c r="C40" s="154"/>
      <c r="D40" s="153" t="s">
        <v>53</v>
      </c>
      <c r="E40" s="152">
        <v>0</v>
      </c>
      <c r="F40" s="152">
        <v>0</v>
      </c>
      <c r="G40" s="152">
        <v>0</v>
      </c>
      <c r="H40" s="152">
        <v>0</v>
      </c>
      <c r="I40" s="152">
        <v>0</v>
      </c>
      <c r="J40" s="314">
        <f t="shared" si="6"/>
        <v>0</v>
      </c>
      <c r="K40" s="315"/>
      <c r="L40" s="152">
        <v>0</v>
      </c>
      <c r="M40" s="312">
        <v>0</v>
      </c>
      <c r="N40" s="313">
        <f t="shared" si="8"/>
        <v>0</v>
      </c>
      <c r="O40" s="315"/>
      <c r="P40" s="312">
        <v>0</v>
      </c>
      <c r="Q40" s="312">
        <v>0</v>
      </c>
      <c r="R40" s="314">
        <f t="shared" si="9"/>
        <v>0</v>
      </c>
      <c r="S40" s="315"/>
      <c r="T40" s="314">
        <f t="shared" si="7"/>
        <v>0</v>
      </c>
      <c r="U40" s="315"/>
    </row>
    <row r="41" spans="3:21">
      <c r="C41" s="154"/>
      <c r="D41" s="153" t="s">
        <v>54</v>
      </c>
      <c r="E41" s="152">
        <v>0</v>
      </c>
      <c r="F41" s="152">
        <v>0</v>
      </c>
      <c r="G41" s="152">
        <v>0</v>
      </c>
      <c r="H41" s="152">
        <v>0</v>
      </c>
      <c r="I41" s="152">
        <v>0</v>
      </c>
      <c r="J41" s="314">
        <f t="shared" si="6"/>
        <v>0</v>
      </c>
      <c r="K41" s="315"/>
      <c r="L41" s="152">
        <v>0</v>
      </c>
      <c r="M41" s="312">
        <v>0</v>
      </c>
      <c r="N41" s="313">
        <f t="shared" si="8"/>
        <v>0</v>
      </c>
      <c r="O41" s="315"/>
      <c r="P41" s="312">
        <v>0</v>
      </c>
      <c r="Q41" s="312">
        <v>0</v>
      </c>
      <c r="R41" s="314">
        <f t="shared" si="9"/>
        <v>0</v>
      </c>
      <c r="S41" s="315"/>
      <c r="T41" s="314">
        <f t="shared" si="7"/>
        <v>0</v>
      </c>
      <c r="U41" s="315"/>
    </row>
    <row r="42" spans="3:21">
      <c r="C42" s="154"/>
      <c r="D42" s="141" t="s">
        <v>55</v>
      </c>
      <c r="E42" s="152">
        <v>0</v>
      </c>
      <c r="F42" s="152">
        <v>0</v>
      </c>
      <c r="G42" s="152">
        <v>0</v>
      </c>
      <c r="H42" s="152">
        <v>0</v>
      </c>
      <c r="I42" s="152">
        <v>0</v>
      </c>
      <c r="J42" s="314">
        <f t="shared" si="6"/>
        <v>0</v>
      </c>
      <c r="K42" s="315"/>
      <c r="L42" s="152">
        <v>0</v>
      </c>
      <c r="M42" s="312">
        <v>0</v>
      </c>
      <c r="N42" s="313">
        <f t="shared" si="8"/>
        <v>0</v>
      </c>
      <c r="O42" s="315"/>
      <c r="P42" s="312">
        <v>0</v>
      </c>
      <c r="Q42" s="312">
        <v>0</v>
      </c>
      <c r="R42" s="314">
        <f t="shared" si="9"/>
        <v>0</v>
      </c>
      <c r="S42" s="315"/>
      <c r="T42" s="314">
        <f t="shared" si="7"/>
        <v>0</v>
      </c>
      <c r="U42" s="315"/>
    </row>
    <row r="43" spans="3:21">
      <c r="C43" s="154"/>
      <c r="D43" s="141" t="s">
        <v>56</v>
      </c>
      <c r="E43" s="152">
        <v>0</v>
      </c>
      <c r="F43" s="152">
        <v>0</v>
      </c>
      <c r="G43" s="152">
        <v>0</v>
      </c>
      <c r="H43" s="152">
        <v>0</v>
      </c>
      <c r="I43" s="152">
        <v>0</v>
      </c>
      <c r="J43" s="314">
        <f t="shared" si="6"/>
        <v>0</v>
      </c>
      <c r="K43" s="315"/>
      <c r="L43" s="152">
        <v>0</v>
      </c>
      <c r="M43" s="312">
        <v>0</v>
      </c>
      <c r="N43" s="313">
        <f t="shared" si="8"/>
        <v>0</v>
      </c>
      <c r="O43" s="315"/>
      <c r="P43" s="312">
        <v>0</v>
      </c>
      <c r="Q43" s="312">
        <v>0</v>
      </c>
      <c r="R43" s="314">
        <f t="shared" si="9"/>
        <v>0</v>
      </c>
      <c r="S43" s="315"/>
      <c r="T43" s="314">
        <f t="shared" si="7"/>
        <v>0</v>
      </c>
      <c r="U43" s="315"/>
    </row>
    <row r="44" spans="3:21">
      <c r="C44" s="154"/>
      <c r="D44" s="153" t="s">
        <v>57</v>
      </c>
      <c r="E44" s="152">
        <v>0</v>
      </c>
      <c r="F44" s="152">
        <v>0</v>
      </c>
      <c r="G44" s="152">
        <v>0</v>
      </c>
      <c r="H44" s="152">
        <v>0</v>
      </c>
      <c r="I44" s="152">
        <v>0</v>
      </c>
      <c r="J44" s="314">
        <f t="shared" si="6"/>
        <v>0</v>
      </c>
      <c r="K44" s="315"/>
      <c r="L44" s="152">
        <v>0</v>
      </c>
      <c r="M44" s="312">
        <v>0</v>
      </c>
      <c r="N44" s="313">
        <f t="shared" si="8"/>
        <v>0</v>
      </c>
      <c r="O44" s="315"/>
      <c r="P44" s="312">
        <v>0</v>
      </c>
      <c r="Q44" s="312">
        <v>0</v>
      </c>
      <c r="R44" s="314">
        <f t="shared" si="9"/>
        <v>0</v>
      </c>
      <c r="S44" s="315"/>
      <c r="T44" s="314">
        <f t="shared" si="7"/>
        <v>0</v>
      </c>
      <c r="U44" s="315"/>
    </row>
    <row r="45" spans="3:21">
      <c r="C45" s="154"/>
      <c r="D45" s="153" t="s">
        <v>58</v>
      </c>
      <c r="E45" s="152">
        <v>0</v>
      </c>
      <c r="F45" s="152">
        <v>0</v>
      </c>
      <c r="G45" s="152">
        <v>0</v>
      </c>
      <c r="H45" s="152">
        <v>0</v>
      </c>
      <c r="I45" s="152">
        <v>0</v>
      </c>
      <c r="J45" s="314">
        <f t="shared" si="6"/>
        <v>0</v>
      </c>
      <c r="K45" s="321"/>
      <c r="L45" s="152">
        <v>0</v>
      </c>
      <c r="M45" s="312">
        <v>0</v>
      </c>
      <c r="N45" s="313">
        <f t="shared" si="8"/>
        <v>0</v>
      </c>
      <c r="O45" s="321"/>
      <c r="P45" s="312">
        <v>0</v>
      </c>
      <c r="Q45" s="312">
        <v>0</v>
      </c>
      <c r="R45" s="314">
        <f t="shared" si="9"/>
        <v>0</v>
      </c>
      <c r="S45" s="315"/>
      <c r="T45" s="314">
        <f t="shared" si="7"/>
        <v>0</v>
      </c>
      <c r="U45" s="315"/>
    </row>
    <row r="46" spans="3:21">
      <c r="C46" s="154"/>
      <c r="D46" s="129" t="s">
        <v>59</v>
      </c>
      <c r="E46" s="152">
        <v>1019084</v>
      </c>
      <c r="F46" s="152">
        <v>1017416.8820735023</v>
      </c>
      <c r="G46" s="152">
        <v>1001695.8884457437</v>
      </c>
      <c r="H46" s="152">
        <v>978122.97399978573</v>
      </c>
      <c r="I46" s="313">
        <v>954363.94237433292</v>
      </c>
      <c r="J46" s="314">
        <f t="shared" ref="J46:J59" si="10">SUM(E46:I46)</f>
        <v>4970683.6868933644</v>
      </c>
      <c r="K46" s="315"/>
      <c r="L46" s="152">
        <v>991772.58031645778</v>
      </c>
      <c r="M46" s="152">
        <v>912776.52792708646</v>
      </c>
      <c r="N46" s="313">
        <f>SUM(L46:M46)</f>
        <v>1904549.1082435441</v>
      </c>
      <c r="O46" s="315"/>
      <c r="P46" s="152">
        <v>912776.52792708646</v>
      </c>
      <c r="Q46" s="152">
        <v>912776.52792708646</v>
      </c>
      <c r="R46" s="314">
        <f>SUM(P46:Q46)</f>
        <v>1825553.0558541729</v>
      </c>
      <c r="S46" s="315"/>
      <c r="T46" s="314">
        <f>J46+N46+R46</f>
        <v>8700785.8509910814</v>
      </c>
      <c r="U46" s="315"/>
    </row>
    <row r="47" spans="3:21">
      <c r="C47" s="154"/>
      <c r="D47" s="129" t="s">
        <v>60</v>
      </c>
      <c r="E47" s="152">
        <v>0</v>
      </c>
      <c r="F47" s="152">
        <v>0</v>
      </c>
      <c r="G47" s="152">
        <v>0</v>
      </c>
      <c r="H47" s="152">
        <v>0</v>
      </c>
      <c r="I47" s="313">
        <v>0</v>
      </c>
      <c r="J47" s="314">
        <f t="shared" si="10"/>
        <v>0</v>
      </c>
      <c r="K47" s="315"/>
      <c r="L47" s="152">
        <v>0</v>
      </c>
      <c r="M47" s="152">
        <v>0</v>
      </c>
      <c r="N47" s="313">
        <f>SUM(L47:M47)</f>
        <v>0</v>
      </c>
      <c r="O47" s="315"/>
      <c r="P47" s="152">
        <v>0</v>
      </c>
      <c r="Q47" s="152">
        <v>0</v>
      </c>
      <c r="R47" s="314">
        <f>SUM(P47:Q47)</f>
        <v>0</v>
      </c>
      <c r="S47" s="315"/>
      <c r="T47" s="314">
        <f>J47+N47+R47</f>
        <v>0</v>
      </c>
      <c r="U47" s="315"/>
    </row>
    <row r="48" spans="3:21">
      <c r="C48" s="154"/>
      <c r="D48" s="129" t="s">
        <v>413</v>
      </c>
      <c r="E48" s="152">
        <v>721472</v>
      </c>
      <c r="F48" s="152">
        <v>608310.47051387152</v>
      </c>
      <c r="G48" s="152">
        <v>551285.50091860793</v>
      </c>
      <c r="H48" s="152">
        <v>542663.26742763934</v>
      </c>
      <c r="I48" s="313">
        <v>565388.52968483302</v>
      </c>
      <c r="J48" s="314">
        <f t="shared" si="10"/>
        <v>2989119.7685449515</v>
      </c>
      <c r="K48" s="315"/>
      <c r="L48" s="152">
        <v>540885.8129605815</v>
      </c>
      <c r="M48" s="152">
        <v>531282.375</v>
      </c>
      <c r="N48" s="313">
        <f>SUM(L48:M48)</f>
        <v>1072168.1879605814</v>
      </c>
      <c r="O48" s="315"/>
      <c r="P48" s="152">
        <v>531282.375</v>
      </c>
      <c r="Q48" s="152">
        <v>531282.375</v>
      </c>
      <c r="R48" s="314">
        <f>SUM(P48:Q48)</f>
        <v>1062564.75</v>
      </c>
      <c r="S48" s="315"/>
      <c r="T48" s="314">
        <f>J48+N48+R48</f>
        <v>5123852.7065055333</v>
      </c>
      <c r="U48" s="315"/>
    </row>
    <row r="49" spans="3:21">
      <c r="C49" s="154"/>
      <c r="D49" s="129" t="s">
        <v>61</v>
      </c>
      <c r="E49" s="152">
        <v>698264</v>
      </c>
      <c r="F49" s="152">
        <v>634755.14321471262</v>
      </c>
      <c r="G49" s="152">
        <v>637672.64595569856</v>
      </c>
      <c r="H49" s="152">
        <v>638581.90864195116</v>
      </c>
      <c r="I49" s="313">
        <v>602193.19612211362</v>
      </c>
      <c r="J49" s="314">
        <f t="shared" si="10"/>
        <v>3211466.8939344762</v>
      </c>
      <c r="K49" s="315"/>
      <c r="L49" s="152">
        <v>668656.21920830442</v>
      </c>
      <c r="M49" s="152">
        <v>594163.04999999993</v>
      </c>
      <c r="N49" s="313">
        <f t="shared" ref="N49" si="11">SUM(L49:M49)</f>
        <v>1262819.2692083044</v>
      </c>
      <c r="O49" s="315"/>
      <c r="P49" s="152">
        <v>594163.04999999993</v>
      </c>
      <c r="Q49" s="152">
        <v>594163.04999999993</v>
      </c>
      <c r="R49" s="314">
        <f t="shared" ref="R49" si="12">SUM(P49:Q49)</f>
        <v>1188326.0999999999</v>
      </c>
      <c r="S49" s="315"/>
      <c r="T49" s="314">
        <f t="shared" ref="T49" si="13">J49+N49+R49</f>
        <v>5662612.2631427804</v>
      </c>
      <c r="U49" s="315"/>
    </row>
    <row r="50" spans="3:21">
      <c r="C50" s="154"/>
      <c r="D50" s="368" t="s">
        <v>420</v>
      </c>
      <c r="E50" s="366">
        <v>680028</v>
      </c>
      <c r="F50" s="366">
        <v>648232.41985982598</v>
      </c>
      <c r="G50" s="366">
        <v>628450.70914523024</v>
      </c>
      <c r="H50" s="366">
        <v>617905.59723580757</v>
      </c>
      <c r="I50" s="367">
        <v>651563.69488296052</v>
      </c>
      <c r="J50" s="371">
        <f t="shared" si="10"/>
        <v>3226180.4211238245</v>
      </c>
      <c r="K50" s="315"/>
      <c r="L50" s="366">
        <v>571048.68099064997</v>
      </c>
      <c r="M50" s="369">
        <v>550989.55941811798</v>
      </c>
      <c r="N50" s="370">
        <f>SUM(L50:M50)</f>
        <v>1122038.2404087679</v>
      </c>
      <c r="O50" s="315"/>
      <c r="P50" s="369">
        <v>550989.55941811798</v>
      </c>
      <c r="Q50" s="369">
        <v>550989.55941811798</v>
      </c>
      <c r="R50" s="377">
        <f>SUM(P50:Q50)</f>
        <v>1101979.118836236</v>
      </c>
      <c r="S50" s="372"/>
      <c r="T50" s="377">
        <f>J50+N50+R50</f>
        <v>5450197.7803688282</v>
      </c>
      <c r="U50" s="315"/>
    </row>
    <row r="51" spans="3:21">
      <c r="C51" s="154"/>
      <c r="D51" s="129" t="s">
        <v>63</v>
      </c>
      <c r="E51" s="152">
        <v>303816</v>
      </c>
      <c r="F51" s="152">
        <v>289095.97473048134</v>
      </c>
      <c r="G51" s="152">
        <v>280032.3531884625</v>
      </c>
      <c r="H51" s="152">
        <v>274751.65398080822</v>
      </c>
      <c r="I51" s="313">
        <v>273665.52564133797</v>
      </c>
      <c r="J51" s="314">
        <f t="shared" si="10"/>
        <v>1421361.5075410903</v>
      </c>
      <c r="K51" s="315"/>
      <c r="L51" s="152">
        <v>252112.78315316647</v>
      </c>
      <c r="M51" s="152">
        <v>246166.01986046141</v>
      </c>
      <c r="N51" s="313">
        <f>SUM(L51:M51)</f>
        <v>498278.80301362788</v>
      </c>
      <c r="O51" s="315"/>
      <c r="P51" s="152">
        <v>246166.01986046141</v>
      </c>
      <c r="Q51" s="152">
        <v>246166.01986046141</v>
      </c>
      <c r="R51" s="314">
        <f>SUM(P51:Q51)</f>
        <v>492332.03972092282</v>
      </c>
      <c r="S51" s="315"/>
      <c r="T51" s="314">
        <f>J51+N51+R51</f>
        <v>2411972.3502756408</v>
      </c>
      <c r="U51" s="315"/>
    </row>
    <row r="52" spans="3:21">
      <c r="C52" s="154"/>
      <c r="D52" s="153" t="s">
        <v>64</v>
      </c>
      <c r="E52" s="152">
        <v>34255</v>
      </c>
      <c r="F52" s="152">
        <v>32899.325650858795</v>
      </c>
      <c r="G52" s="152">
        <v>32150.846292519625</v>
      </c>
      <c r="H52" s="152">
        <v>31801.404240999924</v>
      </c>
      <c r="I52" s="313">
        <v>31639.952197408023</v>
      </c>
      <c r="J52" s="314">
        <f t="shared" si="10"/>
        <v>162746.52838178637</v>
      </c>
      <c r="K52" s="315"/>
      <c r="L52" s="152">
        <v>26798.682583066478</v>
      </c>
      <c r="M52" s="152">
        <v>26166.563021794511</v>
      </c>
      <c r="N52" s="313">
        <f t="shared" ref="N52:N65" si="14">SUM(L52:M52)</f>
        <v>52965.245604860989</v>
      </c>
      <c r="O52" s="315"/>
      <c r="P52" s="152">
        <v>26166.563021794511</v>
      </c>
      <c r="Q52" s="152">
        <v>26166.563021794511</v>
      </c>
      <c r="R52" s="314">
        <f t="shared" ref="R52:R58" si="15">SUM(P52:Q52)</f>
        <v>52333.126043589022</v>
      </c>
      <c r="S52" s="315"/>
      <c r="T52" s="314">
        <f t="shared" ref="T52:T53" si="16">J52+N52+R52</f>
        <v>268044.9000302364</v>
      </c>
      <c r="U52" s="315"/>
    </row>
    <row r="53" spans="3:21">
      <c r="C53" s="154"/>
      <c r="D53" s="153" t="s">
        <v>65</v>
      </c>
      <c r="E53" s="152">
        <v>552419</v>
      </c>
      <c r="F53" s="152">
        <v>906652.32584314363</v>
      </c>
      <c r="G53" s="152">
        <v>907322.99610679515</v>
      </c>
      <c r="H53" s="152">
        <v>932155.68019772891</v>
      </c>
      <c r="I53" s="313">
        <v>935912.00534666318</v>
      </c>
      <c r="J53" s="314">
        <f t="shared" si="10"/>
        <v>4234462.0074943304</v>
      </c>
      <c r="K53" s="315"/>
      <c r="L53" s="152">
        <v>952787.38659595163</v>
      </c>
      <c r="M53" s="152">
        <v>919319</v>
      </c>
      <c r="N53" s="313">
        <f t="shared" si="14"/>
        <v>1872106.3865959516</v>
      </c>
      <c r="O53" s="315"/>
      <c r="P53" s="152">
        <v>919319</v>
      </c>
      <c r="Q53" s="152">
        <v>919319</v>
      </c>
      <c r="R53" s="314">
        <f t="shared" si="15"/>
        <v>1838638</v>
      </c>
      <c r="S53" s="315"/>
      <c r="T53" s="314">
        <f t="shared" si="16"/>
        <v>7945206.3940902818</v>
      </c>
      <c r="U53" s="315"/>
    </row>
    <row r="54" spans="3:21">
      <c r="C54" s="154"/>
      <c r="D54" s="153" t="s">
        <v>66</v>
      </c>
      <c r="E54" s="152">
        <v>0</v>
      </c>
      <c r="F54" s="152">
        <v>0</v>
      </c>
      <c r="G54" s="152">
        <v>0</v>
      </c>
      <c r="H54" s="152">
        <v>0</v>
      </c>
      <c r="I54" s="312">
        <v>0</v>
      </c>
      <c r="J54" s="314">
        <f t="shared" si="10"/>
        <v>0</v>
      </c>
      <c r="K54" s="315"/>
      <c r="L54" s="152">
        <v>0</v>
      </c>
      <c r="M54" s="152">
        <v>0</v>
      </c>
      <c r="N54" s="313">
        <f t="shared" si="14"/>
        <v>0</v>
      </c>
      <c r="O54" s="315"/>
      <c r="P54" s="152">
        <v>0</v>
      </c>
      <c r="Q54" s="152">
        <v>0</v>
      </c>
      <c r="R54" s="314">
        <f t="shared" si="15"/>
        <v>0</v>
      </c>
      <c r="S54" s="315"/>
      <c r="T54" s="314">
        <f t="shared" ref="T54:T58" si="17">J54+N54+R54</f>
        <v>0</v>
      </c>
      <c r="U54" s="315"/>
    </row>
    <row r="55" spans="3:21">
      <c r="C55" s="154"/>
      <c r="D55" s="153" t="s">
        <v>67</v>
      </c>
      <c r="E55" s="152">
        <v>0</v>
      </c>
      <c r="F55" s="152">
        <v>0</v>
      </c>
      <c r="G55" s="152">
        <v>0</v>
      </c>
      <c r="H55" s="152">
        <v>0</v>
      </c>
      <c r="I55" s="312">
        <v>0</v>
      </c>
      <c r="J55" s="314">
        <f t="shared" si="10"/>
        <v>0</v>
      </c>
      <c r="K55" s="315"/>
      <c r="L55" s="152">
        <v>0</v>
      </c>
      <c r="M55" s="152">
        <v>0</v>
      </c>
      <c r="N55" s="313">
        <f t="shared" si="14"/>
        <v>0</v>
      </c>
      <c r="O55" s="315"/>
      <c r="P55" s="152">
        <v>0</v>
      </c>
      <c r="Q55" s="152">
        <v>0</v>
      </c>
      <c r="R55" s="314">
        <f t="shared" si="15"/>
        <v>0</v>
      </c>
      <c r="S55" s="315"/>
      <c r="T55" s="314">
        <f t="shared" si="17"/>
        <v>0</v>
      </c>
      <c r="U55" s="315"/>
    </row>
    <row r="56" spans="3:21">
      <c r="C56" s="154"/>
      <c r="D56" s="129" t="s">
        <v>68</v>
      </c>
      <c r="E56" s="152">
        <v>0</v>
      </c>
      <c r="F56" s="152">
        <v>0</v>
      </c>
      <c r="G56" s="152">
        <v>0</v>
      </c>
      <c r="H56" s="152">
        <v>0</v>
      </c>
      <c r="I56" s="312">
        <v>0</v>
      </c>
      <c r="J56" s="314">
        <f t="shared" si="10"/>
        <v>0</v>
      </c>
      <c r="K56" s="315"/>
      <c r="L56" s="152">
        <v>0</v>
      </c>
      <c r="M56" s="152">
        <v>0</v>
      </c>
      <c r="N56" s="313">
        <f t="shared" si="14"/>
        <v>0</v>
      </c>
      <c r="O56" s="315"/>
      <c r="P56" s="152">
        <v>0</v>
      </c>
      <c r="Q56" s="152">
        <v>0</v>
      </c>
      <c r="R56" s="314">
        <f t="shared" si="15"/>
        <v>0</v>
      </c>
      <c r="S56" s="315"/>
      <c r="T56" s="314">
        <f t="shared" si="17"/>
        <v>0</v>
      </c>
      <c r="U56" s="315"/>
    </row>
    <row r="57" spans="3:21">
      <c r="C57" s="154"/>
      <c r="D57" s="153" t="s">
        <v>69</v>
      </c>
      <c r="E57" s="152">
        <v>0</v>
      </c>
      <c r="F57" s="152">
        <v>0</v>
      </c>
      <c r="G57" s="152">
        <v>0</v>
      </c>
      <c r="H57" s="152">
        <v>0</v>
      </c>
      <c r="I57" s="312">
        <v>0</v>
      </c>
      <c r="J57" s="314">
        <f t="shared" si="10"/>
        <v>0</v>
      </c>
      <c r="K57" s="315"/>
      <c r="L57" s="152">
        <v>0</v>
      </c>
      <c r="M57" s="152">
        <v>0</v>
      </c>
      <c r="N57" s="313">
        <f t="shared" si="14"/>
        <v>0</v>
      </c>
      <c r="O57" s="315"/>
      <c r="P57" s="152">
        <v>0</v>
      </c>
      <c r="Q57" s="152">
        <v>0</v>
      </c>
      <c r="R57" s="314">
        <f t="shared" si="15"/>
        <v>0</v>
      </c>
      <c r="S57" s="315"/>
      <c r="T57" s="314">
        <f t="shared" si="17"/>
        <v>0</v>
      </c>
      <c r="U57" s="315"/>
    </row>
    <row r="58" spans="3:21">
      <c r="C58" s="154"/>
      <c r="D58" s="300" t="s">
        <v>70</v>
      </c>
      <c r="E58" s="312">
        <v>0</v>
      </c>
      <c r="F58" s="312">
        <v>0</v>
      </c>
      <c r="G58" s="312">
        <v>0</v>
      </c>
      <c r="H58" s="312">
        <v>0</v>
      </c>
      <c r="I58" s="312">
        <v>0</v>
      </c>
      <c r="J58" s="314">
        <f t="shared" si="10"/>
        <v>0</v>
      </c>
      <c r="K58" s="315"/>
      <c r="L58" s="152">
        <v>0</v>
      </c>
      <c r="M58" s="152">
        <v>0</v>
      </c>
      <c r="N58" s="313">
        <f t="shared" si="14"/>
        <v>0</v>
      </c>
      <c r="O58" s="315"/>
      <c r="P58" s="152">
        <v>0</v>
      </c>
      <c r="Q58" s="152">
        <v>0</v>
      </c>
      <c r="R58" s="314">
        <f t="shared" si="15"/>
        <v>0</v>
      </c>
      <c r="S58" s="315"/>
      <c r="T58" s="314">
        <f t="shared" si="17"/>
        <v>0</v>
      </c>
      <c r="U58" s="315"/>
    </row>
    <row r="59" spans="3:21">
      <c r="C59" s="154"/>
      <c r="D59" s="300" t="s">
        <v>71</v>
      </c>
      <c r="E59" s="312">
        <v>0</v>
      </c>
      <c r="F59" s="312">
        <v>0</v>
      </c>
      <c r="G59" s="312">
        <v>0</v>
      </c>
      <c r="H59" s="312">
        <v>0</v>
      </c>
      <c r="I59" s="312">
        <v>0</v>
      </c>
      <c r="J59" s="314">
        <f t="shared" si="10"/>
        <v>0</v>
      </c>
      <c r="K59" s="315"/>
      <c r="L59" s="152">
        <v>0</v>
      </c>
      <c r="M59" s="152">
        <v>0</v>
      </c>
      <c r="N59" s="313">
        <f t="shared" si="14"/>
        <v>0</v>
      </c>
      <c r="O59" s="315"/>
      <c r="P59" s="152">
        <v>0</v>
      </c>
      <c r="Q59" s="152">
        <v>0</v>
      </c>
      <c r="R59" s="314">
        <f t="shared" ref="R59:R61" si="18">SUM(P59:Q59)</f>
        <v>0</v>
      </c>
      <c r="S59" s="315"/>
      <c r="T59" s="314">
        <f t="shared" ref="T59:T64" si="19">J59+N59+R59</f>
        <v>0</v>
      </c>
      <c r="U59" s="315"/>
    </row>
    <row r="60" spans="3:21" ht="26.4">
      <c r="C60" s="154"/>
      <c r="D60" s="300" t="s">
        <v>391</v>
      </c>
      <c r="E60" s="312">
        <v>0</v>
      </c>
      <c r="F60" s="312">
        <v>0</v>
      </c>
      <c r="G60" s="312">
        <v>0</v>
      </c>
      <c r="H60" s="312">
        <v>0</v>
      </c>
      <c r="I60" s="312">
        <v>0</v>
      </c>
      <c r="J60" s="314">
        <f t="shared" ref="J60:J118" si="20">SUM(E60:I60)</f>
        <v>0</v>
      </c>
      <c r="K60" s="315"/>
      <c r="L60" s="152">
        <v>0</v>
      </c>
      <c r="M60" s="152">
        <v>0</v>
      </c>
      <c r="N60" s="313">
        <f t="shared" si="14"/>
        <v>0</v>
      </c>
      <c r="O60" s="315"/>
      <c r="P60" s="152">
        <v>0</v>
      </c>
      <c r="Q60" s="152">
        <v>0</v>
      </c>
      <c r="R60" s="314">
        <f t="shared" si="18"/>
        <v>0</v>
      </c>
      <c r="S60" s="315"/>
      <c r="T60" s="314">
        <f t="shared" si="19"/>
        <v>0</v>
      </c>
      <c r="U60" s="315"/>
    </row>
    <row r="61" spans="3:21" ht="26.4">
      <c r="C61" s="154"/>
      <c r="D61" s="300" t="s">
        <v>392</v>
      </c>
      <c r="E61" s="312">
        <v>0</v>
      </c>
      <c r="F61" s="312">
        <v>0</v>
      </c>
      <c r="G61" s="312">
        <v>0</v>
      </c>
      <c r="H61" s="312">
        <v>0</v>
      </c>
      <c r="I61" s="312">
        <v>0</v>
      </c>
      <c r="J61" s="314">
        <f t="shared" si="20"/>
        <v>0</v>
      </c>
      <c r="K61" s="315"/>
      <c r="L61" s="152">
        <v>0</v>
      </c>
      <c r="M61" s="152">
        <v>0</v>
      </c>
      <c r="N61" s="313">
        <f t="shared" si="14"/>
        <v>0</v>
      </c>
      <c r="O61" s="315"/>
      <c r="P61" s="152">
        <v>0</v>
      </c>
      <c r="Q61" s="152">
        <v>0</v>
      </c>
      <c r="R61" s="314">
        <f t="shared" si="18"/>
        <v>0</v>
      </c>
      <c r="S61" s="315"/>
      <c r="T61" s="314">
        <f t="shared" si="19"/>
        <v>0</v>
      </c>
      <c r="U61" s="315"/>
    </row>
    <row r="62" spans="3:21">
      <c r="C62" s="154"/>
      <c r="D62" s="214" t="s">
        <v>393</v>
      </c>
      <c r="E62" s="312">
        <v>0</v>
      </c>
      <c r="F62" s="312">
        <v>0</v>
      </c>
      <c r="G62" s="312">
        <v>0</v>
      </c>
      <c r="H62" s="312">
        <v>0</v>
      </c>
      <c r="I62" s="312">
        <v>0</v>
      </c>
      <c r="J62" s="314">
        <f t="shared" si="20"/>
        <v>0</v>
      </c>
      <c r="K62" s="315"/>
      <c r="L62" s="152">
        <v>0</v>
      </c>
      <c r="M62" s="152">
        <v>0</v>
      </c>
      <c r="N62" s="313">
        <f t="shared" si="14"/>
        <v>0</v>
      </c>
      <c r="O62" s="315"/>
      <c r="P62" s="152">
        <v>0</v>
      </c>
      <c r="Q62" s="152">
        <v>0</v>
      </c>
      <c r="R62" s="314">
        <f>SUM(P62:Q62)</f>
        <v>0</v>
      </c>
      <c r="S62" s="315"/>
      <c r="T62" s="314">
        <f t="shared" si="19"/>
        <v>0</v>
      </c>
      <c r="U62" s="315"/>
    </row>
    <row r="63" spans="3:21">
      <c r="C63" s="154"/>
      <c r="D63" s="214" t="s">
        <v>394</v>
      </c>
      <c r="E63" s="312">
        <v>0</v>
      </c>
      <c r="F63" s="312">
        <v>0</v>
      </c>
      <c r="G63" s="312">
        <v>0</v>
      </c>
      <c r="H63" s="312">
        <v>0</v>
      </c>
      <c r="I63" s="312">
        <v>0</v>
      </c>
      <c r="J63" s="314">
        <f t="shared" si="20"/>
        <v>0</v>
      </c>
      <c r="K63" s="315"/>
      <c r="L63" s="152">
        <v>0</v>
      </c>
      <c r="M63" s="152">
        <v>0</v>
      </c>
      <c r="N63" s="313">
        <f t="shared" si="14"/>
        <v>0</v>
      </c>
      <c r="O63" s="315"/>
      <c r="P63" s="152">
        <v>0</v>
      </c>
      <c r="Q63" s="152">
        <v>0</v>
      </c>
      <c r="R63" s="314">
        <f>SUM(P63:Q63)</f>
        <v>0</v>
      </c>
      <c r="S63" s="315"/>
      <c r="T63" s="314">
        <f t="shared" si="19"/>
        <v>0</v>
      </c>
      <c r="U63" s="315"/>
    </row>
    <row r="64" spans="3:21">
      <c r="C64" s="154"/>
      <c r="D64" s="129" t="s">
        <v>395</v>
      </c>
      <c r="E64" s="152">
        <v>420282</v>
      </c>
      <c r="F64" s="152">
        <v>350235</v>
      </c>
      <c r="G64" s="152">
        <v>0</v>
      </c>
      <c r="H64" s="152">
        <v>0</v>
      </c>
      <c r="I64" s="312">
        <v>0</v>
      </c>
      <c r="J64" s="314">
        <f t="shared" si="20"/>
        <v>770517</v>
      </c>
      <c r="K64" s="315"/>
      <c r="L64" s="152">
        <v>0</v>
      </c>
      <c r="M64" s="152">
        <v>0</v>
      </c>
      <c r="N64" s="313">
        <f t="shared" si="14"/>
        <v>0</v>
      </c>
      <c r="O64" s="315"/>
      <c r="P64" s="152">
        <v>0</v>
      </c>
      <c r="Q64" s="152">
        <v>0</v>
      </c>
      <c r="R64" s="314">
        <f t="shared" ref="R64" si="21">SUM(P64:Q64)</f>
        <v>0</v>
      </c>
      <c r="S64" s="315"/>
      <c r="T64" s="314">
        <f t="shared" si="19"/>
        <v>770517</v>
      </c>
      <c r="U64" s="315"/>
    </row>
    <row r="65" spans="1:557">
      <c r="C65" s="154"/>
      <c r="D65" s="129" t="s">
        <v>72</v>
      </c>
      <c r="E65" s="152">
        <v>0</v>
      </c>
      <c r="F65" s="152">
        <v>0</v>
      </c>
      <c r="G65" s="152">
        <v>0</v>
      </c>
      <c r="H65" s="152">
        <v>0</v>
      </c>
      <c r="I65" s="312">
        <v>0</v>
      </c>
      <c r="J65" s="314">
        <f t="shared" si="20"/>
        <v>0</v>
      </c>
      <c r="K65" s="315"/>
      <c r="L65" s="152">
        <v>0</v>
      </c>
      <c r="M65" s="152">
        <v>0</v>
      </c>
      <c r="N65" s="313">
        <f t="shared" si="14"/>
        <v>0</v>
      </c>
      <c r="O65" s="315"/>
      <c r="P65" s="152">
        <v>0</v>
      </c>
      <c r="Q65" s="152">
        <v>0</v>
      </c>
      <c r="R65" s="314">
        <f>SUM(P65:Q65)</f>
        <v>0</v>
      </c>
      <c r="S65" s="315"/>
      <c r="T65" s="314">
        <f>J65+N65+R65</f>
        <v>0</v>
      </c>
      <c r="U65" s="315"/>
    </row>
    <row r="66" spans="1:557" s="322" customFormat="1">
      <c r="A66" s="38"/>
      <c r="B66" s="38"/>
      <c r="C66" s="154"/>
      <c r="D66" s="329" t="s">
        <v>396</v>
      </c>
      <c r="E66" s="312">
        <v>0</v>
      </c>
      <c r="F66" s="312">
        <v>0</v>
      </c>
      <c r="G66" s="312">
        <v>0</v>
      </c>
      <c r="H66" s="312">
        <v>0</v>
      </c>
      <c r="I66" s="152">
        <v>770436</v>
      </c>
      <c r="J66" s="314">
        <f t="shared" si="20"/>
        <v>770436</v>
      </c>
      <c r="K66" s="325"/>
      <c r="L66" s="152">
        <v>784366.25331599987</v>
      </c>
      <c r="M66" s="152">
        <v>770436</v>
      </c>
      <c r="N66" s="313">
        <f t="shared" ref="N66:N69" si="22">SUM(L66:M66)</f>
        <v>1554802.2533159999</v>
      </c>
      <c r="O66" s="325"/>
      <c r="P66" s="152">
        <v>770436</v>
      </c>
      <c r="Q66" s="152">
        <v>770436</v>
      </c>
      <c r="R66" s="314">
        <f t="shared" ref="R66:R69" si="23">SUM(P66:Q66)</f>
        <v>1540872</v>
      </c>
      <c r="S66" s="325"/>
      <c r="T66" s="314">
        <f>J66+N66+R66</f>
        <v>3866110.2533160001</v>
      </c>
      <c r="U66" s="325"/>
      <c r="V66" s="38"/>
      <c r="W66" s="38"/>
      <c r="X66" s="38"/>
      <c r="Y66" s="38"/>
      <c r="Z66" s="38"/>
      <c r="AA66" s="38"/>
      <c r="AB66" s="38"/>
      <c r="AC66" s="38"/>
      <c r="AD66" s="38"/>
      <c r="AE66" s="38"/>
      <c r="AF66" s="38"/>
      <c r="AG66" s="38"/>
      <c r="AH66" s="38"/>
      <c r="AI66" s="38"/>
      <c r="AJ66" s="38"/>
      <c r="AK66" s="38"/>
      <c r="AL66" s="38"/>
      <c r="AM66" s="38"/>
      <c r="AN66" s="38"/>
      <c r="AO66" s="38"/>
      <c r="AP66" s="38"/>
      <c r="AQ66" s="38"/>
      <c r="AR66" s="38"/>
      <c r="AS66" s="38"/>
      <c r="AT66" s="38"/>
      <c r="AU66" s="38"/>
      <c r="AV66" s="38"/>
      <c r="AW66" s="38"/>
      <c r="AX66" s="38"/>
      <c r="AY66" s="38"/>
      <c r="AZ66" s="38"/>
      <c r="BA66" s="38"/>
      <c r="BB66" s="38"/>
      <c r="BC66" s="38"/>
      <c r="BD66" s="38"/>
      <c r="BE66" s="38"/>
      <c r="BF66" s="38"/>
      <c r="BG66" s="38"/>
      <c r="BH66" s="38"/>
      <c r="BI66" s="38"/>
      <c r="BJ66" s="38"/>
      <c r="BK66" s="38"/>
      <c r="BL66" s="38"/>
      <c r="BM66" s="38"/>
      <c r="BN66" s="38"/>
      <c r="BO66" s="38"/>
      <c r="BP66" s="38"/>
      <c r="BQ66" s="38"/>
      <c r="BR66" s="38"/>
      <c r="BS66" s="38"/>
      <c r="BT66" s="38"/>
      <c r="BU66" s="38"/>
      <c r="BV66" s="38"/>
      <c r="BW66" s="38"/>
      <c r="BX66" s="38"/>
      <c r="BY66" s="38"/>
      <c r="BZ66" s="38"/>
      <c r="CA66" s="38"/>
      <c r="CB66" s="38"/>
      <c r="CC66" s="38"/>
      <c r="CD66" s="38"/>
      <c r="CE66" s="38"/>
      <c r="CF66" s="38"/>
      <c r="CG66" s="38"/>
      <c r="CH66" s="38"/>
      <c r="CI66" s="38"/>
      <c r="CJ66" s="38"/>
      <c r="CK66" s="38"/>
      <c r="CL66" s="38"/>
      <c r="CM66" s="38"/>
      <c r="CN66" s="38"/>
      <c r="CO66" s="38"/>
      <c r="CP66" s="38"/>
      <c r="CQ66" s="38"/>
      <c r="CR66" s="38"/>
      <c r="CS66" s="38"/>
      <c r="CT66" s="38"/>
      <c r="CU66" s="38"/>
      <c r="CV66" s="38"/>
      <c r="CW66" s="38"/>
      <c r="CX66" s="38"/>
      <c r="CY66" s="38"/>
      <c r="CZ66" s="38"/>
      <c r="DA66" s="38"/>
      <c r="DB66" s="38"/>
      <c r="DC66" s="38"/>
      <c r="DD66" s="38"/>
      <c r="DE66" s="38"/>
      <c r="DF66" s="38"/>
      <c r="DG66" s="38"/>
      <c r="DH66" s="38"/>
      <c r="DI66" s="38"/>
      <c r="DJ66" s="38"/>
      <c r="DK66" s="38"/>
      <c r="DL66" s="38"/>
      <c r="DM66" s="38"/>
      <c r="DN66" s="38"/>
      <c r="DO66" s="38"/>
      <c r="DP66" s="38"/>
      <c r="DQ66" s="38"/>
      <c r="DR66" s="38"/>
      <c r="DS66" s="38"/>
      <c r="DT66" s="38"/>
      <c r="DU66" s="38"/>
      <c r="DV66" s="38"/>
      <c r="DW66" s="38"/>
      <c r="DX66" s="38"/>
      <c r="DY66" s="38"/>
      <c r="DZ66" s="38"/>
      <c r="EA66" s="38"/>
      <c r="EB66" s="38"/>
      <c r="EC66" s="38"/>
      <c r="ED66" s="38"/>
      <c r="EE66" s="38"/>
      <c r="EF66" s="38"/>
      <c r="EG66" s="38"/>
      <c r="EH66" s="38"/>
      <c r="EI66" s="38"/>
      <c r="EJ66" s="38"/>
      <c r="EK66" s="38"/>
      <c r="EL66" s="38"/>
      <c r="EM66" s="38"/>
      <c r="EN66" s="38"/>
      <c r="EO66" s="38"/>
      <c r="EP66" s="38"/>
      <c r="EQ66" s="38"/>
      <c r="ER66" s="38"/>
      <c r="ES66" s="38"/>
      <c r="ET66" s="38"/>
      <c r="EU66" s="38"/>
      <c r="EV66" s="38"/>
      <c r="EW66" s="38"/>
      <c r="EX66" s="38"/>
      <c r="EY66" s="38"/>
      <c r="EZ66" s="38"/>
      <c r="FA66" s="38"/>
      <c r="FB66" s="38"/>
      <c r="FC66" s="38"/>
      <c r="FD66" s="38"/>
      <c r="FE66" s="38"/>
      <c r="FF66" s="38"/>
      <c r="FG66" s="38"/>
      <c r="FH66" s="38"/>
      <c r="FI66" s="38"/>
      <c r="FJ66" s="38"/>
      <c r="FK66" s="38"/>
      <c r="FL66" s="38"/>
      <c r="FM66" s="38"/>
      <c r="FN66" s="38"/>
      <c r="FO66" s="38"/>
      <c r="FP66" s="38"/>
      <c r="FQ66" s="38"/>
      <c r="FR66" s="38"/>
      <c r="FS66" s="38"/>
      <c r="FT66" s="38"/>
      <c r="FU66" s="38"/>
      <c r="FV66" s="38"/>
      <c r="FW66" s="38"/>
      <c r="FX66" s="38"/>
      <c r="FY66" s="38"/>
      <c r="FZ66" s="38"/>
      <c r="GA66" s="38"/>
      <c r="GB66" s="38"/>
      <c r="GC66" s="38"/>
      <c r="GD66" s="38"/>
      <c r="GE66" s="38"/>
      <c r="GF66" s="38"/>
      <c r="GG66" s="38"/>
      <c r="GH66" s="38"/>
      <c r="GI66" s="38"/>
      <c r="GJ66" s="38"/>
      <c r="GK66" s="38"/>
      <c r="GL66" s="38"/>
      <c r="GM66" s="38"/>
      <c r="GN66" s="38"/>
      <c r="GO66" s="38"/>
      <c r="GP66" s="38"/>
      <c r="GQ66" s="38"/>
      <c r="GR66" s="38"/>
      <c r="GS66" s="38"/>
      <c r="GT66" s="38"/>
      <c r="GU66" s="38"/>
      <c r="GV66" s="38"/>
      <c r="GW66" s="38"/>
      <c r="GX66" s="38"/>
      <c r="GY66" s="38"/>
      <c r="GZ66" s="38"/>
      <c r="HA66" s="38"/>
      <c r="HB66" s="38"/>
      <c r="HC66" s="38"/>
      <c r="HD66" s="38"/>
      <c r="HE66" s="38"/>
      <c r="HF66" s="38"/>
      <c r="HG66" s="38"/>
      <c r="HH66" s="38"/>
      <c r="HI66" s="38"/>
      <c r="HJ66" s="38"/>
      <c r="HK66" s="38"/>
      <c r="HL66" s="38"/>
      <c r="HM66" s="38"/>
      <c r="HN66" s="38"/>
      <c r="HO66" s="38"/>
      <c r="HP66" s="38"/>
      <c r="HQ66" s="38"/>
      <c r="HR66" s="38"/>
      <c r="HS66" s="38"/>
      <c r="HT66" s="38"/>
      <c r="HU66" s="38"/>
      <c r="HV66" s="38"/>
      <c r="HW66" s="38"/>
      <c r="HX66" s="38"/>
      <c r="HY66" s="38"/>
      <c r="HZ66" s="38"/>
      <c r="IA66" s="38"/>
      <c r="IB66" s="38"/>
      <c r="IC66" s="38"/>
      <c r="ID66" s="38"/>
      <c r="IE66" s="38"/>
      <c r="IF66" s="38"/>
      <c r="IG66" s="38"/>
      <c r="IH66" s="38"/>
      <c r="II66" s="38"/>
      <c r="IJ66" s="38"/>
      <c r="IK66" s="38"/>
      <c r="IL66" s="38"/>
      <c r="IM66" s="38"/>
      <c r="IN66" s="38"/>
      <c r="IO66" s="38"/>
      <c r="IP66" s="38"/>
      <c r="IQ66" s="38"/>
      <c r="IR66" s="38"/>
      <c r="IS66" s="38"/>
      <c r="IT66" s="38"/>
      <c r="IU66" s="38"/>
      <c r="IV66" s="38"/>
      <c r="IW66" s="38"/>
      <c r="IX66" s="38"/>
      <c r="IY66" s="38"/>
      <c r="IZ66" s="38"/>
      <c r="JA66" s="38"/>
      <c r="JB66" s="38"/>
      <c r="JC66" s="38"/>
      <c r="JD66" s="38"/>
      <c r="JE66" s="38"/>
      <c r="JF66" s="38"/>
      <c r="JG66" s="38"/>
      <c r="JH66" s="38"/>
      <c r="JI66" s="38"/>
      <c r="JJ66" s="38"/>
      <c r="JK66" s="38"/>
      <c r="JL66" s="38"/>
      <c r="JM66" s="38"/>
      <c r="JN66" s="38"/>
      <c r="JO66" s="38"/>
      <c r="JP66" s="38"/>
      <c r="JQ66" s="38"/>
      <c r="JR66" s="38"/>
      <c r="JS66" s="38"/>
      <c r="JT66" s="38"/>
      <c r="JU66" s="38"/>
      <c r="JV66" s="38"/>
      <c r="JW66" s="38"/>
      <c r="JX66" s="38"/>
      <c r="JY66" s="38"/>
      <c r="JZ66" s="38"/>
      <c r="KA66" s="38"/>
      <c r="KB66" s="38"/>
      <c r="KC66" s="38"/>
      <c r="KD66" s="38"/>
      <c r="KE66" s="38"/>
      <c r="KF66" s="38"/>
      <c r="KG66" s="38"/>
      <c r="KH66" s="38"/>
      <c r="KI66" s="38"/>
      <c r="KJ66" s="38"/>
      <c r="KK66" s="38"/>
      <c r="KL66" s="38"/>
      <c r="KM66" s="38"/>
      <c r="KN66" s="38"/>
      <c r="KO66" s="38"/>
      <c r="KP66" s="38"/>
      <c r="KQ66" s="38"/>
      <c r="KR66" s="38"/>
      <c r="KS66" s="38"/>
      <c r="KT66" s="38"/>
      <c r="KU66" s="38"/>
      <c r="KV66" s="38"/>
      <c r="KW66" s="38"/>
      <c r="KX66" s="38"/>
      <c r="KY66" s="38"/>
      <c r="KZ66" s="38"/>
      <c r="LA66" s="38"/>
      <c r="LB66" s="38"/>
      <c r="LC66" s="38"/>
      <c r="LD66" s="38"/>
      <c r="LE66" s="38"/>
      <c r="LF66" s="38"/>
      <c r="LG66" s="38"/>
      <c r="LH66" s="38"/>
      <c r="LI66" s="38"/>
      <c r="LJ66" s="38"/>
      <c r="LK66" s="38"/>
      <c r="LL66" s="38"/>
      <c r="LM66" s="38"/>
      <c r="LN66" s="38"/>
      <c r="LO66" s="38"/>
      <c r="LP66" s="38"/>
      <c r="LQ66" s="38"/>
      <c r="LR66" s="38"/>
      <c r="LS66" s="38"/>
      <c r="LT66" s="38"/>
      <c r="LU66" s="38"/>
      <c r="LV66" s="38"/>
      <c r="LW66" s="38"/>
      <c r="LX66" s="38"/>
      <c r="LY66" s="38"/>
      <c r="LZ66" s="38"/>
      <c r="MA66" s="38"/>
      <c r="MB66" s="38"/>
      <c r="MC66" s="38"/>
      <c r="MD66" s="38"/>
      <c r="ME66" s="38"/>
      <c r="MF66" s="38"/>
      <c r="MG66" s="38"/>
      <c r="MH66" s="38"/>
      <c r="MI66" s="38"/>
      <c r="MJ66" s="38"/>
      <c r="MK66" s="38"/>
      <c r="ML66" s="38"/>
      <c r="MM66" s="38"/>
      <c r="MN66" s="38"/>
      <c r="MO66" s="38"/>
      <c r="MP66" s="38"/>
      <c r="MQ66" s="38"/>
      <c r="MR66" s="38"/>
      <c r="MS66" s="38"/>
      <c r="MT66" s="38"/>
      <c r="MU66" s="38"/>
      <c r="MV66" s="38"/>
      <c r="MW66" s="38"/>
      <c r="MX66" s="38"/>
      <c r="MY66" s="38"/>
      <c r="MZ66" s="38"/>
      <c r="NA66" s="38"/>
      <c r="NB66" s="38"/>
      <c r="NC66" s="38"/>
      <c r="ND66" s="38"/>
      <c r="NE66" s="38"/>
      <c r="NF66" s="38"/>
      <c r="NG66" s="38"/>
      <c r="NH66" s="38"/>
      <c r="NI66" s="38"/>
      <c r="NJ66" s="38"/>
      <c r="NK66" s="38"/>
      <c r="NL66" s="38"/>
      <c r="NM66" s="38"/>
      <c r="NN66" s="38"/>
      <c r="NO66" s="38"/>
      <c r="NP66" s="38"/>
      <c r="NQ66" s="38"/>
      <c r="NR66" s="38"/>
      <c r="NS66" s="38"/>
      <c r="NT66" s="38"/>
      <c r="NU66" s="38"/>
      <c r="NV66" s="38"/>
      <c r="NW66" s="38"/>
      <c r="NX66" s="38"/>
      <c r="NY66" s="38"/>
      <c r="NZ66" s="38"/>
      <c r="OA66" s="38"/>
      <c r="OB66" s="38"/>
      <c r="OC66" s="38"/>
      <c r="OD66" s="38"/>
      <c r="OE66" s="38"/>
      <c r="OF66" s="38"/>
      <c r="OG66" s="38"/>
      <c r="OH66" s="38"/>
      <c r="OI66" s="38"/>
      <c r="OJ66" s="38"/>
      <c r="OK66" s="38"/>
      <c r="OL66" s="38"/>
      <c r="OM66" s="38"/>
      <c r="ON66" s="38"/>
      <c r="OO66" s="38"/>
      <c r="OP66" s="38"/>
      <c r="OQ66" s="38"/>
      <c r="OR66" s="38"/>
      <c r="OS66" s="38"/>
      <c r="OT66" s="38"/>
      <c r="OU66" s="38"/>
      <c r="OV66" s="38"/>
      <c r="OW66" s="38"/>
      <c r="OX66" s="38"/>
      <c r="OY66" s="38"/>
      <c r="OZ66" s="38"/>
      <c r="PA66" s="38"/>
      <c r="PB66" s="38"/>
      <c r="PC66" s="38"/>
      <c r="PD66" s="38"/>
      <c r="PE66" s="38"/>
      <c r="PF66" s="38"/>
      <c r="PG66" s="38"/>
      <c r="PH66" s="38"/>
      <c r="PI66" s="38"/>
      <c r="PJ66" s="38"/>
      <c r="PK66" s="38"/>
      <c r="PL66" s="38"/>
      <c r="PM66" s="38"/>
      <c r="PN66" s="38"/>
      <c r="PO66" s="38"/>
      <c r="PP66" s="38"/>
      <c r="PQ66" s="38"/>
      <c r="PR66" s="38"/>
      <c r="PS66" s="38"/>
      <c r="PT66" s="38"/>
      <c r="PU66" s="38"/>
      <c r="PV66" s="38"/>
      <c r="PW66" s="38"/>
      <c r="PX66" s="38"/>
      <c r="PY66" s="38"/>
      <c r="PZ66" s="38"/>
      <c r="QA66" s="38"/>
      <c r="QB66" s="38"/>
      <c r="QC66" s="38"/>
      <c r="QD66" s="38"/>
      <c r="QE66" s="38"/>
      <c r="QF66" s="38"/>
      <c r="QG66" s="38"/>
      <c r="QH66" s="38"/>
      <c r="QI66" s="38"/>
      <c r="QJ66" s="38"/>
      <c r="QK66" s="38"/>
      <c r="QL66" s="38"/>
      <c r="QM66" s="38"/>
      <c r="QN66" s="38"/>
      <c r="QO66" s="38"/>
      <c r="QP66" s="38"/>
      <c r="QQ66" s="38"/>
      <c r="QR66" s="38"/>
      <c r="QS66" s="38"/>
      <c r="QT66" s="38"/>
      <c r="QU66" s="38"/>
      <c r="QV66" s="38"/>
      <c r="QW66" s="38"/>
      <c r="QX66" s="38"/>
      <c r="QY66" s="38"/>
      <c r="QZ66" s="38"/>
      <c r="RA66" s="38"/>
      <c r="RB66" s="38"/>
      <c r="RC66" s="38"/>
      <c r="RD66" s="38"/>
      <c r="RE66" s="38"/>
      <c r="RF66" s="38"/>
      <c r="RG66" s="38"/>
      <c r="RH66" s="38"/>
      <c r="RI66" s="38"/>
      <c r="RJ66" s="38"/>
      <c r="RK66" s="38"/>
      <c r="RL66" s="38"/>
      <c r="RM66" s="38"/>
      <c r="RN66" s="38"/>
      <c r="RO66" s="38"/>
      <c r="RP66" s="38"/>
      <c r="RQ66" s="38"/>
      <c r="RR66" s="38"/>
      <c r="RS66" s="38"/>
      <c r="RT66" s="38"/>
      <c r="RU66" s="38"/>
      <c r="RV66" s="38"/>
      <c r="RW66" s="38"/>
      <c r="RX66" s="38"/>
      <c r="RY66" s="38"/>
      <c r="RZ66" s="38"/>
      <c r="SA66" s="38"/>
      <c r="SB66" s="38"/>
      <c r="SC66" s="38"/>
      <c r="SD66" s="38"/>
      <c r="SE66" s="38"/>
      <c r="SF66" s="38"/>
      <c r="SG66" s="38"/>
      <c r="SH66" s="38"/>
      <c r="SI66" s="38"/>
      <c r="SJ66" s="38"/>
      <c r="SK66" s="38"/>
      <c r="SL66" s="38"/>
      <c r="SM66" s="38"/>
      <c r="SN66" s="38"/>
      <c r="SO66" s="38"/>
      <c r="SP66" s="38"/>
      <c r="SQ66" s="38"/>
      <c r="SR66" s="38"/>
      <c r="SS66" s="38"/>
      <c r="ST66" s="38"/>
      <c r="SU66" s="38"/>
      <c r="SV66" s="38"/>
      <c r="SW66" s="38"/>
      <c r="SX66" s="38"/>
      <c r="SY66" s="38"/>
      <c r="SZ66" s="38"/>
      <c r="TA66" s="38"/>
      <c r="TB66" s="38"/>
      <c r="TC66" s="38"/>
      <c r="TD66" s="38"/>
      <c r="TE66" s="38"/>
      <c r="TF66" s="38"/>
      <c r="TG66" s="38"/>
      <c r="TH66" s="38"/>
      <c r="TI66" s="38"/>
      <c r="TJ66" s="38"/>
      <c r="TK66" s="38"/>
      <c r="TL66" s="38"/>
      <c r="TM66" s="38"/>
      <c r="TN66" s="38"/>
      <c r="TO66" s="38"/>
      <c r="TP66" s="38"/>
      <c r="TQ66" s="38"/>
      <c r="TR66" s="38"/>
      <c r="TS66" s="38"/>
      <c r="TT66" s="38"/>
      <c r="TU66" s="38"/>
      <c r="TV66" s="38"/>
      <c r="TW66" s="38"/>
      <c r="TX66" s="38"/>
      <c r="TY66" s="38"/>
      <c r="TZ66" s="38"/>
      <c r="UA66" s="38"/>
      <c r="UB66" s="38"/>
      <c r="UC66" s="38"/>
      <c r="UD66" s="38"/>
      <c r="UE66" s="38"/>
      <c r="UF66" s="38"/>
      <c r="UG66" s="38"/>
      <c r="UH66" s="38"/>
      <c r="UI66" s="38"/>
      <c r="UJ66" s="38"/>
      <c r="UK66" s="38"/>
    </row>
    <row r="67" spans="1:557">
      <c r="C67" s="154"/>
      <c r="D67" s="302" t="s">
        <v>397</v>
      </c>
      <c r="E67" s="312">
        <v>0</v>
      </c>
      <c r="F67" s="312">
        <v>0</v>
      </c>
      <c r="G67" s="312">
        <v>0</v>
      </c>
      <c r="H67" s="312">
        <v>0</v>
      </c>
      <c r="I67" s="312">
        <v>0</v>
      </c>
      <c r="J67" s="314">
        <f t="shared" si="20"/>
        <v>0</v>
      </c>
      <c r="K67" s="315"/>
      <c r="L67" s="152">
        <v>0</v>
      </c>
      <c r="M67" s="152">
        <v>0</v>
      </c>
      <c r="N67" s="313">
        <f t="shared" si="22"/>
        <v>0</v>
      </c>
      <c r="O67" s="315"/>
      <c r="P67" s="152">
        <v>0</v>
      </c>
      <c r="Q67" s="152">
        <v>0</v>
      </c>
      <c r="R67" s="314">
        <f t="shared" si="23"/>
        <v>0</v>
      </c>
      <c r="S67" s="315"/>
      <c r="T67" s="314">
        <f t="shared" ref="T67:T69" si="24">J67+N67+R67</f>
        <v>0</v>
      </c>
      <c r="U67" s="315"/>
    </row>
    <row r="68" spans="1:557">
      <c r="C68" s="154"/>
      <c r="D68" s="302" t="s">
        <v>398</v>
      </c>
      <c r="E68" s="312">
        <v>0</v>
      </c>
      <c r="F68" s="312">
        <v>0</v>
      </c>
      <c r="G68" s="312">
        <v>0</v>
      </c>
      <c r="H68" s="312">
        <v>0</v>
      </c>
      <c r="I68" s="312">
        <v>0</v>
      </c>
      <c r="J68" s="314">
        <f t="shared" si="20"/>
        <v>0</v>
      </c>
      <c r="K68" s="315"/>
      <c r="L68" s="152">
        <v>0</v>
      </c>
      <c r="M68" s="152">
        <v>0</v>
      </c>
      <c r="N68" s="313">
        <f t="shared" si="22"/>
        <v>0</v>
      </c>
      <c r="O68" s="315"/>
      <c r="P68" s="152">
        <v>0</v>
      </c>
      <c r="Q68" s="152">
        <v>0</v>
      </c>
      <c r="R68" s="314">
        <f t="shared" si="23"/>
        <v>0</v>
      </c>
      <c r="S68" s="315"/>
      <c r="T68" s="314">
        <f t="shared" si="24"/>
        <v>0</v>
      </c>
      <c r="U68" s="315"/>
    </row>
    <row r="69" spans="1:557">
      <c r="C69" s="154"/>
      <c r="D69" s="301" t="s">
        <v>399</v>
      </c>
      <c r="E69" s="312">
        <v>0</v>
      </c>
      <c r="F69" s="312">
        <v>0</v>
      </c>
      <c r="G69" s="312">
        <v>0</v>
      </c>
      <c r="H69" s="312">
        <v>0</v>
      </c>
      <c r="I69" s="312">
        <v>0</v>
      </c>
      <c r="J69" s="314">
        <f t="shared" si="20"/>
        <v>0</v>
      </c>
      <c r="K69" s="315"/>
      <c r="L69" s="152">
        <v>0</v>
      </c>
      <c r="M69" s="152">
        <v>0</v>
      </c>
      <c r="N69" s="313">
        <f t="shared" si="22"/>
        <v>0</v>
      </c>
      <c r="O69" s="315"/>
      <c r="P69" s="152">
        <v>0</v>
      </c>
      <c r="Q69" s="152">
        <v>0</v>
      </c>
      <c r="R69" s="314">
        <f t="shared" si="23"/>
        <v>0</v>
      </c>
      <c r="S69" s="315"/>
      <c r="T69" s="314">
        <f t="shared" si="24"/>
        <v>0</v>
      </c>
      <c r="U69" s="315"/>
    </row>
    <row r="70" spans="1:557">
      <c r="C70" s="154"/>
      <c r="D70" s="129" t="s">
        <v>73</v>
      </c>
      <c r="E70" s="152">
        <v>69651</v>
      </c>
      <c r="F70" s="152">
        <v>198597.2379269964</v>
      </c>
      <c r="G70" s="312">
        <v>0</v>
      </c>
      <c r="H70" s="152">
        <v>0</v>
      </c>
      <c r="I70" s="312">
        <v>0</v>
      </c>
      <c r="J70" s="314">
        <f t="shared" si="20"/>
        <v>268248.23792699643</v>
      </c>
      <c r="K70" s="315"/>
      <c r="L70" s="152">
        <v>0</v>
      </c>
      <c r="M70" s="152">
        <v>0</v>
      </c>
      <c r="N70" s="313">
        <f>SUM(L70:M70)</f>
        <v>0</v>
      </c>
      <c r="O70" s="315"/>
      <c r="P70" s="152">
        <v>0</v>
      </c>
      <c r="Q70" s="152">
        <v>0</v>
      </c>
      <c r="R70" s="314">
        <f>SUM(P70:Q70)</f>
        <v>0</v>
      </c>
      <c r="S70" s="315"/>
      <c r="T70" s="314">
        <f>J70+N70+R70</f>
        <v>268248.23792699643</v>
      </c>
      <c r="U70" s="315"/>
    </row>
    <row r="71" spans="1:557">
      <c r="C71" s="154"/>
      <c r="D71" s="153" t="s">
        <v>74</v>
      </c>
      <c r="E71" s="152">
        <v>0</v>
      </c>
      <c r="F71" s="152">
        <v>0</v>
      </c>
      <c r="G71" s="152">
        <v>0</v>
      </c>
      <c r="H71" s="152">
        <v>0</v>
      </c>
      <c r="I71" s="312">
        <v>0</v>
      </c>
      <c r="J71" s="314">
        <f t="shared" si="20"/>
        <v>0</v>
      </c>
      <c r="K71" s="315"/>
      <c r="L71" s="152">
        <v>0</v>
      </c>
      <c r="M71" s="152">
        <v>0</v>
      </c>
      <c r="N71" s="313">
        <f t="shared" ref="N71:N118" si="25">SUM(L71:M71)</f>
        <v>0</v>
      </c>
      <c r="O71" s="315"/>
      <c r="P71" s="152">
        <v>0</v>
      </c>
      <c r="Q71" s="152">
        <v>0</v>
      </c>
      <c r="R71" s="314">
        <f t="shared" ref="R71:R118" si="26">SUM(P71:Q71)</f>
        <v>0</v>
      </c>
      <c r="S71" s="315"/>
      <c r="T71" s="314">
        <f t="shared" ref="T71:T77" si="27">J71+N71+R71</f>
        <v>0</v>
      </c>
      <c r="U71" s="315"/>
    </row>
    <row r="72" spans="1:557">
      <c r="C72" s="154"/>
      <c r="D72" s="129" t="s">
        <v>75</v>
      </c>
      <c r="E72" s="152">
        <v>0</v>
      </c>
      <c r="F72" s="152">
        <v>0</v>
      </c>
      <c r="G72" s="152">
        <v>0</v>
      </c>
      <c r="H72" s="152">
        <v>0</v>
      </c>
      <c r="I72" s="312">
        <v>0</v>
      </c>
      <c r="J72" s="314">
        <f t="shared" si="20"/>
        <v>0</v>
      </c>
      <c r="K72" s="315"/>
      <c r="L72" s="152">
        <v>0</v>
      </c>
      <c r="M72" s="152">
        <v>0</v>
      </c>
      <c r="N72" s="313">
        <f t="shared" si="25"/>
        <v>0</v>
      </c>
      <c r="O72" s="315"/>
      <c r="P72" s="152">
        <v>0</v>
      </c>
      <c r="Q72" s="152">
        <v>0</v>
      </c>
      <c r="R72" s="314">
        <f t="shared" si="26"/>
        <v>0</v>
      </c>
      <c r="S72" s="315"/>
      <c r="T72" s="314">
        <f t="shared" si="27"/>
        <v>0</v>
      </c>
      <c r="U72" s="315"/>
    </row>
    <row r="73" spans="1:557">
      <c r="C73" s="154"/>
      <c r="D73" s="129" t="s">
        <v>76</v>
      </c>
      <c r="E73" s="152">
        <v>440858</v>
      </c>
      <c r="F73" s="152">
        <v>444013.63124802063</v>
      </c>
      <c r="G73" s="152">
        <v>441436.86902317387</v>
      </c>
      <c r="H73" s="152">
        <v>444920.3151040349</v>
      </c>
      <c r="I73" s="312">
        <v>0</v>
      </c>
      <c r="J73" s="314">
        <f t="shared" si="20"/>
        <v>1771228.8153752293</v>
      </c>
      <c r="K73" s="315"/>
      <c r="L73" s="152">
        <v>0</v>
      </c>
      <c r="M73" s="152">
        <v>0</v>
      </c>
      <c r="N73" s="313">
        <f t="shared" si="25"/>
        <v>0</v>
      </c>
      <c r="O73" s="315"/>
      <c r="P73" s="152">
        <v>0</v>
      </c>
      <c r="Q73" s="152">
        <v>0</v>
      </c>
      <c r="R73" s="314">
        <f t="shared" si="26"/>
        <v>0</v>
      </c>
      <c r="S73" s="315"/>
      <c r="T73" s="314">
        <f t="shared" si="27"/>
        <v>1771228.8153752293</v>
      </c>
      <c r="U73" s="315"/>
    </row>
    <row r="74" spans="1:557">
      <c r="C74" s="154"/>
      <c r="D74" s="129" t="s">
        <v>77</v>
      </c>
      <c r="E74" s="152">
        <v>0</v>
      </c>
      <c r="F74" s="152">
        <v>0</v>
      </c>
      <c r="G74" s="152">
        <v>0</v>
      </c>
      <c r="H74" s="152">
        <v>0</v>
      </c>
      <c r="I74" s="312">
        <v>0</v>
      </c>
      <c r="J74" s="314">
        <f t="shared" si="20"/>
        <v>0</v>
      </c>
      <c r="K74" s="315"/>
      <c r="L74" s="152">
        <v>0</v>
      </c>
      <c r="M74" s="152">
        <v>0</v>
      </c>
      <c r="N74" s="313">
        <f t="shared" si="25"/>
        <v>0</v>
      </c>
      <c r="O74" s="315"/>
      <c r="P74" s="152">
        <v>0</v>
      </c>
      <c r="Q74" s="152">
        <v>0</v>
      </c>
      <c r="R74" s="314">
        <f t="shared" si="26"/>
        <v>0</v>
      </c>
      <c r="S74" s="315"/>
      <c r="T74" s="314">
        <f t="shared" si="27"/>
        <v>0</v>
      </c>
      <c r="U74" s="315"/>
    </row>
    <row r="75" spans="1:557">
      <c r="C75" s="154"/>
      <c r="D75" s="129" t="s">
        <v>78</v>
      </c>
      <c r="E75" s="152">
        <v>0</v>
      </c>
      <c r="F75" s="152">
        <v>0</v>
      </c>
      <c r="G75" s="152">
        <v>0</v>
      </c>
      <c r="H75" s="152">
        <v>0</v>
      </c>
      <c r="I75" s="312">
        <v>0</v>
      </c>
      <c r="J75" s="314">
        <f t="shared" si="20"/>
        <v>0</v>
      </c>
      <c r="K75" s="315"/>
      <c r="L75" s="152">
        <v>0</v>
      </c>
      <c r="M75" s="152">
        <v>0</v>
      </c>
      <c r="N75" s="313">
        <f t="shared" si="25"/>
        <v>0</v>
      </c>
      <c r="O75" s="315"/>
      <c r="P75" s="152">
        <v>0</v>
      </c>
      <c r="Q75" s="152">
        <v>0</v>
      </c>
      <c r="R75" s="314">
        <f t="shared" si="26"/>
        <v>0</v>
      </c>
      <c r="S75" s="315"/>
      <c r="T75" s="314">
        <f t="shared" si="27"/>
        <v>0</v>
      </c>
      <c r="U75" s="315"/>
    </row>
    <row r="76" spans="1:557">
      <c r="C76" s="154"/>
      <c r="D76" s="129" t="s">
        <v>79</v>
      </c>
      <c r="E76" s="152">
        <v>0</v>
      </c>
      <c r="F76" s="152">
        <v>0</v>
      </c>
      <c r="G76" s="152">
        <v>0</v>
      </c>
      <c r="H76" s="152">
        <v>0</v>
      </c>
      <c r="I76" s="312">
        <v>0</v>
      </c>
      <c r="J76" s="314">
        <f t="shared" si="20"/>
        <v>0</v>
      </c>
      <c r="K76" s="315"/>
      <c r="L76" s="152">
        <v>0</v>
      </c>
      <c r="M76" s="152">
        <v>0</v>
      </c>
      <c r="N76" s="313">
        <f t="shared" si="25"/>
        <v>0</v>
      </c>
      <c r="O76" s="315"/>
      <c r="P76" s="152">
        <v>0</v>
      </c>
      <c r="Q76" s="152">
        <v>0</v>
      </c>
      <c r="R76" s="314">
        <f t="shared" si="26"/>
        <v>0</v>
      </c>
      <c r="S76" s="315"/>
      <c r="T76" s="314">
        <f t="shared" si="27"/>
        <v>0</v>
      </c>
      <c r="U76" s="315"/>
    </row>
    <row r="77" spans="1:557">
      <c r="C77" s="154"/>
      <c r="D77" s="129" t="s">
        <v>80</v>
      </c>
      <c r="E77" s="152">
        <v>0</v>
      </c>
      <c r="F77" s="152">
        <v>0</v>
      </c>
      <c r="G77" s="152">
        <v>0</v>
      </c>
      <c r="H77" s="152">
        <v>0</v>
      </c>
      <c r="I77" s="312">
        <v>0</v>
      </c>
      <c r="J77" s="314">
        <f t="shared" si="20"/>
        <v>0</v>
      </c>
      <c r="K77" s="315"/>
      <c r="L77" s="152">
        <v>0</v>
      </c>
      <c r="M77" s="152">
        <v>0</v>
      </c>
      <c r="N77" s="313">
        <f t="shared" si="25"/>
        <v>0</v>
      </c>
      <c r="O77" s="315"/>
      <c r="P77" s="152">
        <v>0</v>
      </c>
      <c r="Q77" s="152">
        <v>0</v>
      </c>
      <c r="R77" s="314">
        <f t="shared" si="26"/>
        <v>0</v>
      </c>
      <c r="S77" s="315"/>
      <c r="T77" s="314">
        <f t="shared" si="27"/>
        <v>0</v>
      </c>
      <c r="U77" s="315"/>
    </row>
    <row r="78" spans="1:557">
      <c r="C78" s="154"/>
      <c r="D78" s="153" t="s">
        <v>81</v>
      </c>
      <c r="E78" s="152">
        <v>0</v>
      </c>
      <c r="F78" s="152">
        <v>0</v>
      </c>
      <c r="G78" s="152">
        <v>0</v>
      </c>
      <c r="H78" s="152">
        <v>0</v>
      </c>
      <c r="I78" s="312">
        <v>0</v>
      </c>
      <c r="J78" s="314">
        <f t="shared" si="20"/>
        <v>0</v>
      </c>
      <c r="K78" s="315"/>
      <c r="L78" s="152">
        <v>0</v>
      </c>
      <c r="M78" s="152">
        <v>0</v>
      </c>
      <c r="N78" s="313">
        <f t="shared" si="25"/>
        <v>0</v>
      </c>
      <c r="O78" s="315"/>
      <c r="P78" s="152">
        <v>0</v>
      </c>
      <c r="Q78" s="152">
        <v>0</v>
      </c>
      <c r="R78" s="314">
        <f t="shared" si="26"/>
        <v>0</v>
      </c>
      <c r="S78" s="315"/>
      <c r="T78" s="314">
        <f>J78+N78+R78</f>
        <v>0</v>
      </c>
      <c r="U78" s="315"/>
    </row>
    <row r="79" spans="1:557">
      <c r="C79" s="154"/>
      <c r="D79" s="153" t="s">
        <v>82</v>
      </c>
      <c r="E79" s="152">
        <v>0</v>
      </c>
      <c r="F79" s="152">
        <v>0</v>
      </c>
      <c r="G79" s="152">
        <v>0</v>
      </c>
      <c r="H79" s="152">
        <v>0</v>
      </c>
      <c r="I79" s="312">
        <v>0</v>
      </c>
      <c r="J79" s="314">
        <f t="shared" si="20"/>
        <v>0</v>
      </c>
      <c r="K79" s="315"/>
      <c r="L79" s="152">
        <v>0</v>
      </c>
      <c r="M79" s="152">
        <v>0</v>
      </c>
      <c r="N79" s="313">
        <f t="shared" si="25"/>
        <v>0</v>
      </c>
      <c r="O79" s="315"/>
      <c r="P79" s="152">
        <v>0</v>
      </c>
      <c r="Q79" s="152">
        <v>0</v>
      </c>
      <c r="R79" s="314">
        <f t="shared" si="26"/>
        <v>0</v>
      </c>
      <c r="S79" s="315"/>
      <c r="T79" s="314">
        <f t="shared" ref="T79:T118" si="28">J79+N79+R79</f>
        <v>0</v>
      </c>
      <c r="U79" s="315"/>
    </row>
    <row r="80" spans="1:557">
      <c r="C80" s="154"/>
      <c r="D80" s="153" t="s">
        <v>83</v>
      </c>
      <c r="E80" s="152">
        <v>0</v>
      </c>
      <c r="F80" s="152">
        <v>0</v>
      </c>
      <c r="G80" s="152">
        <v>0</v>
      </c>
      <c r="H80" s="152">
        <v>0</v>
      </c>
      <c r="I80" s="312">
        <v>0</v>
      </c>
      <c r="J80" s="314">
        <f t="shared" si="20"/>
        <v>0</v>
      </c>
      <c r="K80" s="315"/>
      <c r="L80" s="152">
        <v>0</v>
      </c>
      <c r="M80" s="152">
        <v>0</v>
      </c>
      <c r="N80" s="313">
        <f t="shared" si="25"/>
        <v>0</v>
      </c>
      <c r="O80" s="315"/>
      <c r="P80" s="152">
        <v>0</v>
      </c>
      <c r="Q80" s="152">
        <v>0</v>
      </c>
      <c r="R80" s="314">
        <f t="shared" si="26"/>
        <v>0</v>
      </c>
      <c r="S80" s="315"/>
      <c r="T80" s="314">
        <f t="shared" si="28"/>
        <v>0</v>
      </c>
      <c r="U80" s="315"/>
    </row>
    <row r="81" spans="3:21">
      <c r="C81" s="154"/>
      <c r="D81" s="153" t="s">
        <v>415</v>
      </c>
      <c r="E81" s="152">
        <v>0</v>
      </c>
      <c r="F81" s="152">
        <v>0</v>
      </c>
      <c r="G81" s="152">
        <v>0</v>
      </c>
      <c r="H81" s="152">
        <v>0</v>
      </c>
      <c r="I81" s="312">
        <v>0</v>
      </c>
      <c r="J81" s="314">
        <f t="shared" si="20"/>
        <v>0</v>
      </c>
      <c r="K81" s="315"/>
      <c r="L81" s="152">
        <v>0</v>
      </c>
      <c r="M81" s="152">
        <v>0</v>
      </c>
      <c r="N81" s="313">
        <f t="shared" si="25"/>
        <v>0</v>
      </c>
      <c r="O81" s="315"/>
      <c r="P81" s="152">
        <v>0</v>
      </c>
      <c r="Q81" s="152">
        <v>0</v>
      </c>
      <c r="R81" s="314">
        <f t="shared" si="26"/>
        <v>0</v>
      </c>
      <c r="S81" s="315"/>
      <c r="T81" s="314">
        <f t="shared" si="28"/>
        <v>0</v>
      </c>
      <c r="U81" s="315"/>
    </row>
    <row r="82" spans="3:21">
      <c r="C82" s="154"/>
      <c r="D82" s="153" t="s">
        <v>84</v>
      </c>
      <c r="E82" s="152">
        <v>0</v>
      </c>
      <c r="F82" s="152">
        <v>0</v>
      </c>
      <c r="G82" s="152">
        <v>0</v>
      </c>
      <c r="H82" s="152">
        <v>0</v>
      </c>
      <c r="I82" s="312">
        <v>0</v>
      </c>
      <c r="J82" s="314">
        <f t="shared" si="20"/>
        <v>0</v>
      </c>
      <c r="K82" s="315"/>
      <c r="L82" s="152">
        <v>0</v>
      </c>
      <c r="M82" s="152">
        <v>0</v>
      </c>
      <c r="N82" s="313">
        <f t="shared" si="25"/>
        <v>0</v>
      </c>
      <c r="O82" s="315"/>
      <c r="P82" s="152">
        <v>0</v>
      </c>
      <c r="Q82" s="152">
        <v>0</v>
      </c>
      <c r="R82" s="314">
        <f t="shared" si="26"/>
        <v>0</v>
      </c>
      <c r="S82" s="315"/>
      <c r="T82" s="314">
        <f t="shared" si="28"/>
        <v>0</v>
      </c>
      <c r="U82" s="315"/>
    </row>
    <row r="83" spans="3:21">
      <c r="C83" s="154"/>
      <c r="D83" s="153" t="s">
        <v>416</v>
      </c>
      <c r="E83" s="152">
        <v>0</v>
      </c>
      <c r="F83" s="152">
        <v>0</v>
      </c>
      <c r="G83" s="152">
        <v>0</v>
      </c>
      <c r="H83" s="152">
        <v>0</v>
      </c>
      <c r="I83" s="312">
        <v>0</v>
      </c>
      <c r="J83" s="314">
        <f t="shared" si="20"/>
        <v>0</v>
      </c>
      <c r="K83" s="315"/>
      <c r="L83" s="152">
        <v>0</v>
      </c>
      <c r="M83" s="152">
        <v>0</v>
      </c>
      <c r="N83" s="313">
        <f t="shared" si="25"/>
        <v>0</v>
      </c>
      <c r="O83" s="315"/>
      <c r="P83" s="152">
        <v>0</v>
      </c>
      <c r="Q83" s="152">
        <v>0</v>
      </c>
      <c r="R83" s="314">
        <f t="shared" si="26"/>
        <v>0</v>
      </c>
      <c r="S83" s="315"/>
      <c r="T83" s="314">
        <f t="shared" si="28"/>
        <v>0</v>
      </c>
      <c r="U83" s="315"/>
    </row>
    <row r="84" spans="3:21">
      <c r="C84" s="154"/>
      <c r="D84" s="153" t="s">
        <v>86</v>
      </c>
      <c r="E84" s="152">
        <v>0</v>
      </c>
      <c r="F84" s="152">
        <v>0</v>
      </c>
      <c r="G84" s="152">
        <v>0</v>
      </c>
      <c r="H84" s="152">
        <v>0</v>
      </c>
      <c r="I84" s="312">
        <v>0</v>
      </c>
      <c r="J84" s="314">
        <f t="shared" si="20"/>
        <v>0</v>
      </c>
      <c r="K84" s="315"/>
      <c r="L84" s="152">
        <v>0</v>
      </c>
      <c r="M84" s="152">
        <v>0</v>
      </c>
      <c r="N84" s="313">
        <f t="shared" si="25"/>
        <v>0</v>
      </c>
      <c r="O84" s="315"/>
      <c r="P84" s="152">
        <v>0</v>
      </c>
      <c r="Q84" s="152">
        <v>0</v>
      </c>
      <c r="R84" s="314">
        <f t="shared" si="26"/>
        <v>0</v>
      </c>
      <c r="S84" s="315"/>
      <c r="T84" s="314">
        <f t="shared" si="28"/>
        <v>0</v>
      </c>
      <c r="U84" s="315"/>
    </row>
    <row r="85" spans="3:21">
      <c r="C85" s="154"/>
      <c r="D85" s="153" t="s">
        <v>417</v>
      </c>
      <c r="E85" s="152">
        <v>0</v>
      </c>
      <c r="F85" s="152">
        <v>0</v>
      </c>
      <c r="G85" s="152">
        <v>0</v>
      </c>
      <c r="H85" s="152">
        <v>0</v>
      </c>
      <c r="I85" s="312">
        <v>0</v>
      </c>
      <c r="J85" s="314">
        <f t="shared" si="20"/>
        <v>0</v>
      </c>
      <c r="K85" s="315"/>
      <c r="L85" s="152">
        <v>0</v>
      </c>
      <c r="M85" s="152">
        <v>0</v>
      </c>
      <c r="N85" s="313">
        <f t="shared" si="25"/>
        <v>0</v>
      </c>
      <c r="O85" s="315"/>
      <c r="P85" s="152">
        <v>0</v>
      </c>
      <c r="Q85" s="152">
        <v>0</v>
      </c>
      <c r="R85" s="314">
        <f t="shared" si="26"/>
        <v>0</v>
      </c>
      <c r="S85" s="315"/>
      <c r="T85" s="314">
        <f t="shared" si="28"/>
        <v>0</v>
      </c>
      <c r="U85" s="315"/>
    </row>
    <row r="86" spans="3:21">
      <c r="C86" s="154"/>
      <c r="D86" s="153" t="s">
        <v>88</v>
      </c>
      <c r="E86" s="152">
        <v>0</v>
      </c>
      <c r="F86" s="152">
        <v>0</v>
      </c>
      <c r="G86" s="152">
        <v>0</v>
      </c>
      <c r="H86" s="152">
        <v>0</v>
      </c>
      <c r="I86" s="312">
        <v>0</v>
      </c>
      <c r="J86" s="314">
        <f t="shared" si="20"/>
        <v>0</v>
      </c>
      <c r="K86" s="315"/>
      <c r="L86" s="152">
        <v>0</v>
      </c>
      <c r="M86" s="152">
        <v>0</v>
      </c>
      <c r="N86" s="313">
        <f t="shared" si="25"/>
        <v>0</v>
      </c>
      <c r="O86" s="315"/>
      <c r="P86" s="152">
        <v>0</v>
      </c>
      <c r="Q86" s="152">
        <v>0</v>
      </c>
      <c r="R86" s="314">
        <f t="shared" si="26"/>
        <v>0</v>
      </c>
      <c r="S86" s="315"/>
      <c r="T86" s="314">
        <f t="shared" si="28"/>
        <v>0</v>
      </c>
      <c r="U86" s="315"/>
    </row>
    <row r="87" spans="3:21">
      <c r="C87" s="154"/>
      <c r="D87" s="153" t="s">
        <v>89</v>
      </c>
      <c r="E87" s="152">
        <v>243043</v>
      </c>
      <c r="F87" s="152">
        <v>240974.09692083867</v>
      </c>
      <c r="G87" s="152">
        <v>238807.15362530272</v>
      </c>
      <c r="H87" s="152">
        <v>239546.53277674736</v>
      </c>
      <c r="I87" s="142">
        <v>241250.04931733391</v>
      </c>
      <c r="J87" s="314">
        <f t="shared" si="20"/>
        <v>1203620.8326402227</v>
      </c>
      <c r="K87" s="315"/>
      <c r="L87" s="152">
        <v>242335.67453926191</v>
      </c>
      <c r="M87" s="152">
        <v>238033</v>
      </c>
      <c r="N87" s="313">
        <f t="shared" si="25"/>
        <v>480368.67453926191</v>
      </c>
      <c r="O87" s="315"/>
      <c r="P87" s="152">
        <v>238033</v>
      </c>
      <c r="Q87" s="152">
        <v>238033</v>
      </c>
      <c r="R87" s="314">
        <f t="shared" si="26"/>
        <v>476066</v>
      </c>
      <c r="S87" s="315"/>
      <c r="T87" s="314">
        <f t="shared" si="28"/>
        <v>2160055.5071794847</v>
      </c>
      <c r="U87" s="315"/>
    </row>
    <row r="88" spans="3:21">
      <c r="C88" s="154"/>
      <c r="D88" s="153" t="s">
        <v>90</v>
      </c>
      <c r="E88" s="152">
        <v>91992</v>
      </c>
      <c r="F88" s="152">
        <v>91209.170455517597</v>
      </c>
      <c r="G88" s="152">
        <v>90388.497607357276</v>
      </c>
      <c r="H88" s="152">
        <v>90668.818412326087</v>
      </c>
      <c r="I88" s="142">
        <v>91313.660052574705</v>
      </c>
      <c r="J88" s="314">
        <f t="shared" si="20"/>
        <v>455572.14652777568</v>
      </c>
      <c r="K88" s="315"/>
      <c r="L88" s="152">
        <v>91724.571522811297</v>
      </c>
      <c r="M88" s="152">
        <v>90096</v>
      </c>
      <c r="N88" s="313">
        <f t="shared" si="25"/>
        <v>181820.57152281131</v>
      </c>
      <c r="O88" s="315"/>
      <c r="P88" s="152">
        <v>90096</v>
      </c>
      <c r="Q88" s="152">
        <v>90096</v>
      </c>
      <c r="R88" s="314">
        <f t="shared" si="26"/>
        <v>180192</v>
      </c>
      <c r="S88" s="315"/>
      <c r="T88" s="314">
        <f t="shared" si="28"/>
        <v>817584.71805058699</v>
      </c>
      <c r="U88" s="315"/>
    </row>
    <row r="89" spans="3:21">
      <c r="C89" s="154"/>
      <c r="D89" s="153" t="s">
        <v>91</v>
      </c>
      <c r="E89" s="152">
        <v>0</v>
      </c>
      <c r="F89" s="152">
        <v>0</v>
      </c>
      <c r="G89" s="152">
        <v>0</v>
      </c>
      <c r="H89" s="152">
        <v>0</v>
      </c>
      <c r="I89" s="312">
        <v>0</v>
      </c>
      <c r="J89" s="314">
        <f t="shared" si="20"/>
        <v>0</v>
      </c>
      <c r="K89" s="315"/>
      <c r="L89" s="152">
        <v>0</v>
      </c>
      <c r="M89" s="152">
        <v>0</v>
      </c>
      <c r="N89" s="313">
        <f t="shared" si="25"/>
        <v>0</v>
      </c>
      <c r="O89" s="315"/>
      <c r="P89" s="152">
        <v>0</v>
      </c>
      <c r="Q89" s="152">
        <v>0</v>
      </c>
      <c r="R89" s="314">
        <f t="shared" si="26"/>
        <v>0</v>
      </c>
      <c r="S89" s="315"/>
      <c r="T89" s="314">
        <f t="shared" si="28"/>
        <v>0</v>
      </c>
      <c r="U89" s="315"/>
    </row>
    <row r="90" spans="3:21">
      <c r="C90" s="154"/>
      <c r="D90" s="153" t="s">
        <v>92</v>
      </c>
      <c r="E90" s="152">
        <v>0</v>
      </c>
      <c r="F90" s="152">
        <v>0</v>
      </c>
      <c r="G90" s="152">
        <v>0</v>
      </c>
      <c r="H90" s="152">
        <v>0</v>
      </c>
      <c r="I90" s="312">
        <v>0</v>
      </c>
      <c r="J90" s="314">
        <f t="shared" si="20"/>
        <v>0</v>
      </c>
      <c r="K90" s="315"/>
      <c r="L90" s="152">
        <v>0</v>
      </c>
      <c r="M90" s="152">
        <v>0</v>
      </c>
      <c r="N90" s="313">
        <f t="shared" si="25"/>
        <v>0</v>
      </c>
      <c r="O90" s="315"/>
      <c r="P90" s="152">
        <v>0</v>
      </c>
      <c r="Q90" s="152">
        <v>0</v>
      </c>
      <c r="R90" s="314">
        <f t="shared" si="26"/>
        <v>0</v>
      </c>
      <c r="S90" s="315"/>
      <c r="T90" s="314">
        <f t="shared" si="28"/>
        <v>0</v>
      </c>
      <c r="U90" s="315"/>
    </row>
    <row r="91" spans="3:21">
      <c r="C91" s="154"/>
      <c r="D91" s="153" t="s">
        <v>93</v>
      </c>
      <c r="E91" s="152">
        <v>0</v>
      </c>
      <c r="F91" s="152">
        <v>0</v>
      </c>
      <c r="G91" s="152">
        <v>0</v>
      </c>
      <c r="H91" s="152">
        <v>0</v>
      </c>
      <c r="I91" s="312">
        <v>0</v>
      </c>
      <c r="J91" s="314">
        <f t="shared" si="20"/>
        <v>0</v>
      </c>
      <c r="K91" s="315"/>
      <c r="L91" s="152">
        <v>0</v>
      </c>
      <c r="M91" s="152">
        <v>0</v>
      </c>
      <c r="N91" s="313">
        <f t="shared" si="25"/>
        <v>0</v>
      </c>
      <c r="O91" s="315"/>
      <c r="P91" s="152">
        <v>0</v>
      </c>
      <c r="Q91" s="152">
        <v>0</v>
      </c>
      <c r="R91" s="314">
        <f t="shared" si="26"/>
        <v>0</v>
      </c>
      <c r="S91" s="315"/>
      <c r="T91" s="314">
        <f t="shared" si="28"/>
        <v>0</v>
      </c>
      <c r="U91" s="315"/>
    </row>
    <row r="92" spans="3:21">
      <c r="C92" s="154"/>
      <c r="D92" s="153" t="s">
        <v>94</v>
      </c>
      <c r="E92" s="152">
        <v>0</v>
      </c>
      <c r="F92" s="152">
        <v>0</v>
      </c>
      <c r="G92" s="152">
        <v>0</v>
      </c>
      <c r="H92" s="152">
        <v>0</v>
      </c>
      <c r="I92" s="312">
        <v>0</v>
      </c>
      <c r="J92" s="314">
        <f t="shared" si="20"/>
        <v>0</v>
      </c>
      <c r="K92" s="315"/>
      <c r="L92" s="152">
        <v>0</v>
      </c>
      <c r="M92" s="152">
        <v>0</v>
      </c>
      <c r="N92" s="313">
        <f t="shared" si="25"/>
        <v>0</v>
      </c>
      <c r="O92" s="315"/>
      <c r="P92" s="152">
        <v>0</v>
      </c>
      <c r="Q92" s="152">
        <v>0</v>
      </c>
      <c r="R92" s="314">
        <f t="shared" si="26"/>
        <v>0</v>
      </c>
      <c r="S92" s="315"/>
      <c r="T92" s="314">
        <f t="shared" si="28"/>
        <v>0</v>
      </c>
      <c r="U92" s="315"/>
    </row>
    <row r="93" spans="3:21">
      <c r="C93" s="154"/>
      <c r="D93" s="153" t="s">
        <v>95</v>
      </c>
      <c r="E93" s="152">
        <v>0</v>
      </c>
      <c r="F93" s="152">
        <v>0</v>
      </c>
      <c r="G93" s="152">
        <v>0</v>
      </c>
      <c r="H93" s="152">
        <v>0</v>
      </c>
      <c r="I93" s="312">
        <v>0</v>
      </c>
      <c r="J93" s="314">
        <f t="shared" si="20"/>
        <v>0</v>
      </c>
      <c r="K93" s="315"/>
      <c r="L93" s="152">
        <v>0</v>
      </c>
      <c r="M93" s="152">
        <v>0</v>
      </c>
      <c r="N93" s="313">
        <f t="shared" si="25"/>
        <v>0</v>
      </c>
      <c r="O93" s="315"/>
      <c r="P93" s="152">
        <v>0</v>
      </c>
      <c r="Q93" s="152">
        <v>0</v>
      </c>
      <c r="R93" s="314">
        <f t="shared" si="26"/>
        <v>0</v>
      </c>
      <c r="S93" s="315"/>
      <c r="T93" s="314">
        <f t="shared" si="28"/>
        <v>0</v>
      </c>
      <c r="U93" s="315"/>
    </row>
    <row r="94" spans="3:21">
      <c r="C94" s="154"/>
      <c r="D94" s="153" t="s">
        <v>96</v>
      </c>
      <c r="E94" s="152">
        <v>0</v>
      </c>
      <c r="F94" s="152">
        <v>0</v>
      </c>
      <c r="G94" s="152">
        <v>0</v>
      </c>
      <c r="H94" s="152">
        <v>0</v>
      </c>
      <c r="I94" s="312">
        <v>0</v>
      </c>
      <c r="J94" s="314">
        <f t="shared" si="20"/>
        <v>0</v>
      </c>
      <c r="K94" s="315"/>
      <c r="L94" s="152">
        <v>0</v>
      </c>
      <c r="M94" s="152">
        <v>0</v>
      </c>
      <c r="N94" s="313">
        <f t="shared" si="25"/>
        <v>0</v>
      </c>
      <c r="O94" s="315"/>
      <c r="P94" s="152">
        <v>0</v>
      </c>
      <c r="Q94" s="152">
        <v>0</v>
      </c>
      <c r="R94" s="314">
        <f t="shared" si="26"/>
        <v>0</v>
      </c>
      <c r="S94" s="315"/>
      <c r="T94" s="314">
        <f t="shared" si="28"/>
        <v>0</v>
      </c>
      <c r="U94" s="315"/>
    </row>
    <row r="95" spans="3:21">
      <c r="C95" s="154"/>
      <c r="D95" s="141" t="s">
        <v>97</v>
      </c>
      <c r="E95" s="152">
        <v>0</v>
      </c>
      <c r="F95" s="152">
        <v>0</v>
      </c>
      <c r="G95" s="152">
        <v>0</v>
      </c>
      <c r="H95" s="152">
        <v>0</v>
      </c>
      <c r="I95" s="312">
        <v>0</v>
      </c>
      <c r="J95" s="314">
        <f t="shared" si="20"/>
        <v>0</v>
      </c>
      <c r="K95" s="315"/>
      <c r="L95" s="152">
        <v>0</v>
      </c>
      <c r="M95" s="152">
        <v>0</v>
      </c>
      <c r="N95" s="313">
        <f t="shared" si="25"/>
        <v>0</v>
      </c>
      <c r="O95" s="315"/>
      <c r="P95" s="152">
        <v>0</v>
      </c>
      <c r="Q95" s="152">
        <v>0</v>
      </c>
      <c r="R95" s="314">
        <f t="shared" si="26"/>
        <v>0</v>
      </c>
      <c r="S95" s="315"/>
      <c r="T95" s="314">
        <f t="shared" si="28"/>
        <v>0</v>
      </c>
      <c r="U95" s="315"/>
    </row>
    <row r="96" spans="3:21">
      <c r="C96" s="154"/>
      <c r="D96" s="141" t="s">
        <v>98</v>
      </c>
      <c r="E96" s="152">
        <v>0</v>
      </c>
      <c r="F96" s="152">
        <v>0</v>
      </c>
      <c r="G96" s="152">
        <v>0</v>
      </c>
      <c r="H96" s="152">
        <v>0</v>
      </c>
      <c r="I96" s="312">
        <v>0</v>
      </c>
      <c r="J96" s="314">
        <f t="shared" si="20"/>
        <v>0</v>
      </c>
      <c r="K96" s="315"/>
      <c r="L96" s="152">
        <v>0</v>
      </c>
      <c r="M96" s="152">
        <v>0</v>
      </c>
      <c r="N96" s="313">
        <f t="shared" si="25"/>
        <v>0</v>
      </c>
      <c r="O96" s="315"/>
      <c r="P96" s="152">
        <v>0</v>
      </c>
      <c r="Q96" s="152">
        <v>0</v>
      </c>
      <c r="R96" s="314">
        <f t="shared" si="26"/>
        <v>0</v>
      </c>
      <c r="S96" s="315"/>
      <c r="T96" s="314">
        <f t="shared" si="28"/>
        <v>0</v>
      </c>
      <c r="U96" s="315"/>
    </row>
    <row r="97" spans="3:21">
      <c r="C97" s="154"/>
      <c r="D97" s="141" t="s">
        <v>99</v>
      </c>
      <c r="E97" s="152">
        <v>0</v>
      </c>
      <c r="F97" s="152">
        <v>0</v>
      </c>
      <c r="G97" s="152">
        <v>0</v>
      </c>
      <c r="H97" s="152">
        <v>0</v>
      </c>
      <c r="I97" s="312">
        <v>0</v>
      </c>
      <c r="J97" s="314">
        <f t="shared" si="20"/>
        <v>0</v>
      </c>
      <c r="K97" s="315"/>
      <c r="L97" s="152">
        <v>0</v>
      </c>
      <c r="M97" s="152">
        <v>0</v>
      </c>
      <c r="N97" s="313">
        <f t="shared" si="25"/>
        <v>0</v>
      </c>
      <c r="O97" s="315"/>
      <c r="P97" s="152">
        <v>0</v>
      </c>
      <c r="Q97" s="152">
        <v>0</v>
      </c>
      <c r="R97" s="314">
        <f t="shared" si="26"/>
        <v>0</v>
      </c>
      <c r="S97" s="315"/>
      <c r="T97" s="314">
        <f t="shared" si="28"/>
        <v>0</v>
      </c>
      <c r="U97" s="315"/>
    </row>
    <row r="98" spans="3:21">
      <c r="C98" s="154"/>
      <c r="D98" s="141" t="s">
        <v>100</v>
      </c>
      <c r="E98" s="152">
        <v>0</v>
      </c>
      <c r="F98" s="152">
        <v>0</v>
      </c>
      <c r="G98" s="152">
        <v>0</v>
      </c>
      <c r="H98" s="152">
        <v>0</v>
      </c>
      <c r="I98" s="312">
        <v>0</v>
      </c>
      <c r="J98" s="314">
        <f t="shared" si="20"/>
        <v>0</v>
      </c>
      <c r="K98" s="315"/>
      <c r="L98" s="152">
        <v>0</v>
      </c>
      <c r="M98" s="152">
        <v>0</v>
      </c>
      <c r="N98" s="313">
        <f t="shared" si="25"/>
        <v>0</v>
      </c>
      <c r="O98" s="315"/>
      <c r="P98" s="152">
        <v>0</v>
      </c>
      <c r="Q98" s="152">
        <v>0</v>
      </c>
      <c r="R98" s="314">
        <f t="shared" si="26"/>
        <v>0</v>
      </c>
      <c r="S98" s="315"/>
      <c r="T98" s="314">
        <f t="shared" si="28"/>
        <v>0</v>
      </c>
      <c r="U98" s="315"/>
    </row>
    <row r="99" spans="3:21">
      <c r="C99" s="154"/>
      <c r="D99" s="141" t="s">
        <v>101</v>
      </c>
      <c r="E99" s="152">
        <v>0</v>
      </c>
      <c r="F99" s="152">
        <v>0</v>
      </c>
      <c r="G99" s="152">
        <v>0</v>
      </c>
      <c r="H99" s="152">
        <v>0</v>
      </c>
      <c r="I99" s="312">
        <v>0</v>
      </c>
      <c r="J99" s="314">
        <f t="shared" si="20"/>
        <v>0</v>
      </c>
      <c r="K99" s="315"/>
      <c r="L99" s="152">
        <v>0</v>
      </c>
      <c r="M99" s="152">
        <v>0</v>
      </c>
      <c r="N99" s="313">
        <f t="shared" si="25"/>
        <v>0</v>
      </c>
      <c r="O99" s="315"/>
      <c r="P99" s="152">
        <v>0</v>
      </c>
      <c r="Q99" s="152">
        <v>0</v>
      </c>
      <c r="R99" s="314">
        <f t="shared" si="26"/>
        <v>0</v>
      </c>
      <c r="S99" s="315"/>
      <c r="T99" s="314">
        <f t="shared" si="28"/>
        <v>0</v>
      </c>
      <c r="U99" s="315"/>
    </row>
    <row r="100" spans="3:21">
      <c r="C100" s="154"/>
      <c r="D100" s="141" t="s">
        <v>102</v>
      </c>
      <c r="E100" s="152">
        <v>0</v>
      </c>
      <c r="F100" s="152">
        <v>0</v>
      </c>
      <c r="G100" s="152">
        <v>0</v>
      </c>
      <c r="H100" s="152">
        <v>0</v>
      </c>
      <c r="I100" s="312">
        <v>0</v>
      </c>
      <c r="J100" s="314">
        <f t="shared" si="20"/>
        <v>0</v>
      </c>
      <c r="K100" s="315"/>
      <c r="L100" s="152">
        <v>0</v>
      </c>
      <c r="M100" s="152">
        <v>0</v>
      </c>
      <c r="N100" s="313">
        <f t="shared" si="25"/>
        <v>0</v>
      </c>
      <c r="O100" s="315"/>
      <c r="P100" s="152">
        <v>0</v>
      </c>
      <c r="Q100" s="152">
        <v>0</v>
      </c>
      <c r="R100" s="314">
        <f t="shared" si="26"/>
        <v>0</v>
      </c>
      <c r="S100" s="315"/>
      <c r="T100" s="314">
        <f t="shared" si="28"/>
        <v>0</v>
      </c>
      <c r="U100" s="315"/>
    </row>
    <row r="101" spans="3:21">
      <c r="C101" s="154"/>
      <c r="D101" s="141" t="s">
        <v>103</v>
      </c>
      <c r="E101" s="152">
        <v>0</v>
      </c>
      <c r="F101" s="152">
        <v>0</v>
      </c>
      <c r="G101" s="152">
        <v>0</v>
      </c>
      <c r="H101" s="152">
        <v>0</v>
      </c>
      <c r="I101" s="312">
        <v>0</v>
      </c>
      <c r="J101" s="314">
        <f t="shared" si="20"/>
        <v>0</v>
      </c>
      <c r="K101" s="315"/>
      <c r="L101" s="152">
        <v>0</v>
      </c>
      <c r="M101" s="152">
        <v>0</v>
      </c>
      <c r="N101" s="313">
        <f t="shared" si="25"/>
        <v>0</v>
      </c>
      <c r="O101" s="315"/>
      <c r="P101" s="152">
        <v>0</v>
      </c>
      <c r="Q101" s="152">
        <v>0</v>
      </c>
      <c r="R101" s="314">
        <f t="shared" si="26"/>
        <v>0</v>
      </c>
      <c r="S101" s="315"/>
      <c r="T101" s="314">
        <f t="shared" si="28"/>
        <v>0</v>
      </c>
      <c r="U101" s="315"/>
    </row>
    <row r="102" spans="3:21">
      <c r="C102" s="154"/>
      <c r="D102" s="141" t="s">
        <v>104</v>
      </c>
      <c r="E102" s="152">
        <v>0</v>
      </c>
      <c r="F102" s="152">
        <v>0</v>
      </c>
      <c r="G102" s="152">
        <v>0</v>
      </c>
      <c r="H102" s="152">
        <v>0</v>
      </c>
      <c r="I102" s="312">
        <v>0</v>
      </c>
      <c r="J102" s="314">
        <f t="shared" si="20"/>
        <v>0</v>
      </c>
      <c r="K102" s="315"/>
      <c r="L102" s="152">
        <v>0</v>
      </c>
      <c r="M102" s="152">
        <v>0</v>
      </c>
      <c r="N102" s="313">
        <f t="shared" si="25"/>
        <v>0</v>
      </c>
      <c r="O102" s="315"/>
      <c r="P102" s="152">
        <v>0</v>
      </c>
      <c r="Q102" s="152">
        <v>0</v>
      </c>
      <c r="R102" s="314">
        <f t="shared" si="26"/>
        <v>0</v>
      </c>
      <c r="S102" s="315"/>
      <c r="T102" s="314">
        <f t="shared" si="28"/>
        <v>0</v>
      </c>
      <c r="U102" s="315"/>
    </row>
    <row r="103" spans="3:21">
      <c r="C103" s="154"/>
      <c r="D103" s="141" t="s">
        <v>105</v>
      </c>
      <c r="E103" s="152">
        <v>0</v>
      </c>
      <c r="F103" s="152">
        <v>0</v>
      </c>
      <c r="G103" s="152">
        <v>0</v>
      </c>
      <c r="H103" s="152">
        <v>0</v>
      </c>
      <c r="I103" s="312">
        <v>0</v>
      </c>
      <c r="J103" s="314">
        <f t="shared" si="20"/>
        <v>0</v>
      </c>
      <c r="K103" s="315"/>
      <c r="L103" s="152">
        <v>0</v>
      </c>
      <c r="M103" s="152">
        <v>0</v>
      </c>
      <c r="N103" s="313">
        <f t="shared" si="25"/>
        <v>0</v>
      </c>
      <c r="O103" s="315"/>
      <c r="P103" s="152">
        <v>0</v>
      </c>
      <c r="Q103" s="152">
        <v>0</v>
      </c>
      <c r="R103" s="314">
        <f t="shared" si="26"/>
        <v>0</v>
      </c>
      <c r="S103" s="315"/>
      <c r="T103" s="314">
        <f t="shared" si="28"/>
        <v>0</v>
      </c>
      <c r="U103" s="315"/>
    </row>
    <row r="104" spans="3:21">
      <c r="C104" s="154"/>
      <c r="D104" s="141" t="s">
        <v>106</v>
      </c>
      <c r="E104" s="152">
        <v>0</v>
      </c>
      <c r="F104" s="152">
        <v>0</v>
      </c>
      <c r="G104" s="152">
        <v>0</v>
      </c>
      <c r="H104" s="152">
        <v>0</v>
      </c>
      <c r="I104" s="312">
        <v>0</v>
      </c>
      <c r="J104" s="314">
        <f t="shared" si="20"/>
        <v>0</v>
      </c>
      <c r="K104" s="315"/>
      <c r="L104" s="152">
        <v>0</v>
      </c>
      <c r="M104" s="152">
        <v>0</v>
      </c>
      <c r="N104" s="313">
        <f t="shared" si="25"/>
        <v>0</v>
      </c>
      <c r="O104" s="315"/>
      <c r="P104" s="152">
        <v>0</v>
      </c>
      <c r="Q104" s="152">
        <v>0</v>
      </c>
      <c r="R104" s="314">
        <f t="shared" si="26"/>
        <v>0</v>
      </c>
      <c r="S104" s="315"/>
      <c r="T104" s="314">
        <f t="shared" si="28"/>
        <v>0</v>
      </c>
      <c r="U104" s="315"/>
    </row>
    <row r="105" spans="3:21">
      <c r="C105" s="154"/>
      <c r="D105" s="141" t="s">
        <v>107</v>
      </c>
      <c r="E105" s="152">
        <v>0</v>
      </c>
      <c r="F105" s="152">
        <v>0</v>
      </c>
      <c r="G105" s="152">
        <v>0</v>
      </c>
      <c r="H105" s="152">
        <v>0</v>
      </c>
      <c r="I105" s="312">
        <v>0</v>
      </c>
      <c r="J105" s="314">
        <f t="shared" si="20"/>
        <v>0</v>
      </c>
      <c r="K105" s="315"/>
      <c r="L105" s="152">
        <v>0</v>
      </c>
      <c r="M105" s="152">
        <v>0</v>
      </c>
      <c r="N105" s="313">
        <f t="shared" si="25"/>
        <v>0</v>
      </c>
      <c r="O105" s="315"/>
      <c r="P105" s="152">
        <v>0</v>
      </c>
      <c r="Q105" s="152">
        <v>0</v>
      </c>
      <c r="R105" s="314">
        <f t="shared" si="26"/>
        <v>0</v>
      </c>
      <c r="S105" s="315"/>
      <c r="T105" s="314">
        <f t="shared" si="28"/>
        <v>0</v>
      </c>
      <c r="U105" s="315"/>
    </row>
    <row r="106" spans="3:21">
      <c r="C106" s="154"/>
      <c r="D106" s="141" t="s">
        <v>108</v>
      </c>
      <c r="E106" s="152">
        <v>0</v>
      </c>
      <c r="F106" s="152">
        <v>0</v>
      </c>
      <c r="G106" s="152">
        <v>0</v>
      </c>
      <c r="H106" s="152">
        <v>0</v>
      </c>
      <c r="I106" s="312">
        <v>0</v>
      </c>
      <c r="J106" s="314">
        <f t="shared" si="20"/>
        <v>0</v>
      </c>
      <c r="K106" s="315"/>
      <c r="L106" s="152">
        <v>0</v>
      </c>
      <c r="M106" s="152">
        <v>0</v>
      </c>
      <c r="N106" s="313">
        <f t="shared" si="25"/>
        <v>0</v>
      </c>
      <c r="O106" s="315"/>
      <c r="P106" s="152">
        <v>0</v>
      </c>
      <c r="Q106" s="152">
        <v>0</v>
      </c>
      <c r="R106" s="314">
        <f t="shared" si="26"/>
        <v>0</v>
      </c>
      <c r="S106" s="315"/>
      <c r="T106" s="314">
        <f t="shared" si="28"/>
        <v>0</v>
      </c>
      <c r="U106" s="315"/>
    </row>
    <row r="107" spans="3:21">
      <c r="C107" s="154"/>
      <c r="D107" s="141" t="s">
        <v>109</v>
      </c>
      <c r="E107" s="152">
        <v>0</v>
      </c>
      <c r="F107" s="152">
        <v>0</v>
      </c>
      <c r="G107" s="152">
        <v>0</v>
      </c>
      <c r="H107" s="152">
        <v>0</v>
      </c>
      <c r="I107" s="312">
        <v>0</v>
      </c>
      <c r="J107" s="314">
        <f t="shared" si="20"/>
        <v>0</v>
      </c>
      <c r="K107" s="315"/>
      <c r="L107" s="152">
        <v>0</v>
      </c>
      <c r="M107" s="152">
        <v>0</v>
      </c>
      <c r="N107" s="313">
        <f t="shared" si="25"/>
        <v>0</v>
      </c>
      <c r="O107" s="315"/>
      <c r="P107" s="152">
        <v>0</v>
      </c>
      <c r="Q107" s="152">
        <v>0</v>
      </c>
      <c r="R107" s="314">
        <f t="shared" si="26"/>
        <v>0</v>
      </c>
      <c r="S107" s="315"/>
      <c r="T107" s="314">
        <f t="shared" si="28"/>
        <v>0</v>
      </c>
      <c r="U107" s="315"/>
    </row>
    <row r="108" spans="3:21">
      <c r="C108" s="154"/>
      <c r="D108" s="141" t="s">
        <v>110</v>
      </c>
      <c r="E108" s="152">
        <v>0</v>
      </c>
      <c r="F108" s="152">
        <v>0</v>
      </c>
      <c r="G108" s="152">
        <v>0</v>
      </c>
      <c r="H108" s="152">
        <v>0</v>
      </c>
      <c r="I108" s="312">
        <v>0</v>
      </c>
      <c r="J108" s="314">
        <f t="shared" si="20"/>
        <v>0</v>
      </c>
      <c r="K108" s="315"/>
      <c r="L108" s="152">
        <v>0</v>
      </c>
      <c r="M108" s="152">
        <v>0</v>
      </c>
      <c r="N108" s="313">
        <f t="shared" si="25"/>
        <v>0</v>
      </c>
      <c r="O108" s="315"/>
      <c r="P108" s="152">
        <v>0</v>
      </c>
      <c r="Q108" s="152">
        <v>0</v>
      </c>
      <c r="R108" s="314">
        <f t="shared" si="26"/>
        <v>0</v>
      </c>
      <c r="S108" s="315"/>
      <c r="T108" s="314">
        <f t="shared" si="28"/>
        <v>0</v>
      </c>
      <c r="U108" s="315"/>
    </row>
    <row r="109" spans="3:21">
      <c r="D109" s="141" t="s">
        <v>111</v>
      </c>
      <c r="E109" s="152">
        <v>0</v>
      </c>
      <c r="F109" s="152">
        <v>0</v>
      </c>
      <c r="G109" s="152">
        <v>0</v>
      </c>
      <c r="H109" s="152">
        <v>0</v>
      </c>
      <c r="I109" s="312">
        <v>0</v>
      </c>
      <c r="J109" s="314">
        <f t="shared" si="20"/>
        <v>0</v>
      </c>
      <c r="K109" s="315"/>
      <c r="L109" s="152">
        <v>0</v>
      </c>
      <c r="M109" s="152">
        <v>0</v>
      </c>
      <c r="N109" s="313">
        <f t="shared" si="25"/>
        <v>0</v>
      </c>
      <c r="O109" s="315"/>
      <c r="P109" s="152">
        <v>0</v>
      </c>
      <c r="Q109" s="152">
        <v>0</v>
      </c>
      <c r="R109" s="314">
        <f t="shared" si="26"/>
        <v>0</v>
      </c>
      <c r="S109" s="315"/>
      <c r="T109" s="314">
        <f t="shared" si="28"/>
        <v>0</v>
      </c>
      <c r="U109" s="315"/>
    </row>
    <row r="110" spans="3:21">
      <c r="D110" s="141" t="s">
        <v>112</v>
      </c>
      <c r="E110" s="152">
        <v>0</v>
      </c>
      <c r="F110" s="152">
        <v>0</v>
      </c>
      <c r="G110" s="152">
        <v>0</v>
      </c>
      <c r="H110" s="152">
        <v>0</v>
      </c>
      <c r="I110" s="312">
        <v>0</v>
      </c>
      <c r="J110" s="314">
        <f t="shared" si="20"/>
        <v>0</v>
      </c>
      <c r="K110" s="315"/>
      <c r="L110" s="152">
        <v>0</v>
      </c>
      <c r="M110" s="152">
        <v>0</v>
      </c>
      <c r="N110" s="313">
        <f t="shared" si="25"/>
        <v>0</v>
      </c>
      <c r="O110" s="315"/>
      <c r="P110" s="152">
        <v>0</v>
      </c>
      <c r="Q110" s="152">
        <v>0</v>
      </c>
      <c r="R110" s="314">
        <f t="shared" si="26"/>
        <v>0</v>
      </c>
      <c r="S110" s="315"/>
      <c r="T110" s="314">
        <f t="shared" si="28"/>
        <v>0</v>
      </c>
      <c r="U110" s="315"/>
    </row>
    <row r="111" spans="3:21">
      <c r="D111" s="141" t="s">
        <v>113</v>
      </c>
      <c r="E111" s="152">
        <v>0</v>
      </c>
      <c r="F111" s="152">
        <v>0</v>
      </c>
      <c r="G111" s="152">
        <v>0</v>
      </c>
      <c r="H111" s="152">
        <v>0</v>
      </c>
      <c r="I111" s="312">
        <v>0</v>
      </c>
      <c r="J111" s="314">
        <f t="shared" si="20"/>
        <v>0</v>
      </c>
      <c r="K111" s="315"/>
      <c r="L111" s="152">
        <v>0</v>
      </c>
      <c r="M111" s="152">
        <v>0</v>
      </c>
      <c r="N111" s="313">
        <f t="shared" si="25"/>
        <v>0</v>
      </c>
      <c r="O111" s="315"/>
      <c r="P111" s="152">
        <v>0</v>
      </c>
      <c r="Q111" s="152">
        <v>0</v>
      </c>
      <c r="R111" s="314">
        <f t="shared" si="26"/>
        <v>0</v>
      </c>
      <c r="S111" s="315"/>
      <c r="T111" s="314">
        <f t="shared" si="28"/>
        <v>0</v>
      </c>
      <c r="U111" s="315"/>
    </row>
    <row r="112" spans="3:21">
      <c r="D112" s="141" t="s">
        <v>114</v>
      </c>
      <c r="E112" s="152">
        <v>0</v>
      </c>
      <c r="F112" s="152">
        <v>0</v>
      </c>
      <c r="G112" s="152">
        <v>0</v>
      </c>
      <c r="H112" s="152">
        <v>0</v>
      </c>
      <c r="I112" s="312">
        <v>0</v>
      </c>
      <c r="J112" s="314">
        <f t="shared" si="20"/>
        <v>0</v>
      </c>
      <c r="K112" s="315"/>
      <c r="L112" s="152">
        <v>0</v>
      </c>
      <c r="M112" s="152">
        <v>0</v>
      </c>
      <c r="N112" s="313">
        <f t="shared" si="25"/>
        <v>0</v>
      </c>
      <c r="O112" s="315"/>
      <c r="P112" s="152">
        <v>0</v>
      </c>
      <c r="Q112" s="152">
        <v>0</v>
      </c>
      <c r="R112" s="314">
        <f t="shared" si="26"/>
        <v>0</v>
      </c>
      <c r="S112" s="315"/>
      <c r="T112" s="314">
        <f t="shared" si="28"/>
        <v>0</v>
      </c>
      <c r="U112" s="315"/>
    </row>
    <row r="113" spans="3:21">
      <c r="D113" s="141" t="s">
        <v>115</v>
      </c>
      <c r="E113" s="152">
        <v>0</v>
      </c>
      <c r="F113" s="152">
        <v>0</v>
      </c>
      <c r="G113" s="152">
        <v>0</v>
      </c>
      <c r="H113" s="152">
        <v>0</v>
      </c>
      <c r="I113" s="312">
        <v>0</v>
      </c>
      <c r="J113" s="314">
        <f t="shared" si="20"/>
        <v>0</v>
      </c>
      <c r="K113" s="315"/>
      <c r="L113" s="152">
        <v>0</v>
      </c>
      <c r="M113" s="152">
        <v>0</v>
      </c>
      <c r="N113" s="313">
        <f t="shared" si="25"/>
        <v>0</v>
      </c>
      <c r="O113" s="315"/>
      <c r="P113" s="152">
        <v>0</v>
      </c>
      <c r="Q113" s="152">
        <v>0</v>
      </c>
      <c r="R113" s="314">
        <f t="shared" si="26"/>
        <v>0</v>
      </c>
      <c r="S113" s="315"/>
      <c r="T113" s="314">
        <f t="shared" si="28"/>
        <v>0</v>
      </c>
      <c r="U113" s="315"/>
    </row>
    <row r="114" spans="3:21">
      <c r="D114" s="141" t="s">
        <v>116</v>
      </c>
      <c r="E114" s="152">
        <v>0</v>
      </c>
      <c r="F114" s="152">
        <v>0</v>
      </c>
      <c r="G114" s="152">
        <v>0</v>
      </c>
      <c r="H114" s="152">
        <v>0</v>
      </c>
      <c r="I114" s="312">
        <v>0</v>
      </c>
      <c r="J114" s="314">
        <f t="shared" si="20"/>
        <v>0</v>
      </c>
      <c r="K114" s="315"/>
      <c r="L114" s="152">
        <v>0</v>
      </c>
      <c r="M114" s="152">
        <v>0</v>
      </c>
      <c r="N114" s="313">
        <f t="shared" si="25"/>
        <v>0</v>
      </c>
      <c r="O114" s="315"/>
      <c r="P114" s="152">
        <v>0</v>
      </c>
      <c r="Q114" s="152">
        <v>0</v>
      </c>
      <c r="R114" s="314">
        <f t="shared" si="26"/>
        <v>0</v>
      </c>
      <c r="S114" s="315"/>
      <c r="T114" s="314">
        <f t="shared" si="28"/>
        <v>0</v>
      </c>
      <c r="U114" s="315"/>
    </row>
    <row r="115" spans="3:21">
      <c r="D115" s="141" t="s">
        <v>117</v>
      </c>
      <c r="E115" s="152">
        <v>0</v>
      </c>
      <c r="F115" s="152">
        <v>0</v>
      </c>
      <c r="G115" s="152">
        <v>0</v>
      </c>
      <c r="H115" s="152">
        <v>0</v>
      </c>
      <c r="I115" s="312">
        <v>0</v>
      </c>
      <c r="J115" s="314">
        <f t="shared" si="20"/>
        <v>0</v>
      </c>
      <c r="K115" s="315"/>
      <c r="L115" s="152">
        <v>0</v>
      </c>
      <c r="M115" s="152">
        <v>0</v>
      </c>
      <c r="N115" s="313">
        <f t="shared" si="25"/>
        <v>0</v>
      </c>
      <c r="O115" s="315"/>
      <c r="P115" s="152">
        <v>0</v>
      </c>
      <c r="Q115" s="152">
        <v>0</v>
      </c>
      <c r="R115" s="314">
        <f t="shared" si="26"/>
        <v>0</v>
      </c>
      <c r="S115" s="315"/>
      <c r="T115" s="314">
        <f t="shared" si="28"/>
        <v>0</v>
      </c>
      <c r="U115" s="315"/>
    </row>
    <row r="116" spans="3:21">
      <c r="D116" s="242" t="s">
        <v>400</v>
      </c>
      <c r="E116" s="152">
        <v>0</v>
      </c>
      <c r="F116" s="152">
        <v>0</v>
      </c>
      <c r="G116" s="152">
        <v>0</v>
      </c>
      <c r="H116" s="152">
        <v>0</v>
      </c>
      <c r="I116" s="312">
        <v>0</v>
      </c>
      <c r="J116" s="314">
        <f t="shared" si="20"/>
        <v>0</v>
      </c>
      <c r="K116" s="315"/>
      <c r="L116" s="152">
        <v>0</v>
      </c>
      <c r="M116" s="152">
        <v>0</v>
      </c>
      <c r="N116" s="313">
        <f t="shared" si="25"/>
        <v>0</v>
      </c>
      <c r="O116" s="315"/>
      <c r="P116" s="152">
        <v>0</v>
      </c>
      <c r="Q116" s="152">
        <v>0</v>
      </c>
      <c r="R116" s="314">
        <f t="shared" si="26"/>
        <v>0</v>
      </c>
      <c r="S116" s="315"/>
      <c r="T116" s="314">
        <f t="shared" si="28"/>
        <v>0</v>
      </c>
      <c r="U116" s="315"/>
    </row>
    <row r="117" spans="3:21">
      <c r="D117" s="242" t="s">
        <v>409</v>
      </c>
      <c r="E117" s="152">
        <v>0</v>
      </c>
      <c r="F117" s="152">
        <v>0</v>
      </c>
      <c r="G117" s="152">
        <v>0</v>
      </c>
      <c r="H117" s="152">
        <v>0</v>
      </c>
      <c r="I117" s="312">
        <v>0</v>
      </c>
      <c r="J117" s="314">
        <f t="shared" si="20"/>
        <v>0</v>
      </c>
      <c r="K117" s="315"/>
      <c r="L117" s="152">
        <v>0</v>
      </c>
      <c r="M117" s="152">
        <v>0</v>
      </c>
      <c r="N117" s="313">
        <f t="shared" si="25"/>
        <v>0</v>
      </c>
      <c r="O117" s="315"/>
      <c r="P117" s="152">
        <v>0</v>
      </c>
      <c r="Q117" s="152">
        <v>0</v>
      </c>
      <c r="R117" s="314">
        <f t="shared" si="26"/>
        <v>0</v>
      </c>
      <c r="S117" s="315"/>
      <c r="T117" s="314">
        <f t="shared" si="28"/>
        <v>0</v>
      </c>
      <c r="U117" s="315"/>
    </row>
    <row r="118" spans="3:21">
      <c r="D118" s="242" t="s">
        <v>408</v>
      </c>
      <c r="E118" s="152">
        <v>0</v>
      </c>
      <c r="F118" s="152">
        <v>0</v>
      </c>
      <c r="G118" s="152">
        <v>0</v>
      </c>
      <c r="H118" s="152">
        <v>0</v>
      </c>
      <c r="I118" s="312">
        <v>0</v>
      </c>
      <c r="J118" s="314">
        <f t="shared" si="20"/>
        <v>0</v>
      </c>
      <c r="K118" s="315"/>
      <c r="L118" s="152">
        <v>0</v>
      </c>
      <c r="M118" s="152">
        <v>0</v>
      </c>
      <c r="N118" s="313">
        <f t="shared" si="25"/>
        <v>0</v>
      </c>
      <c r="O118" s="315"/>
      <c r="P118" s="152">
        <v>0</v>
      </c>
      <c r="Q118" s="152">
        <v>0</v>
      </c>
      <c r="R118" s="314">
        <f t="shared" si="26"/>
        <v>0</v>
      </c>
      <c r="S118" s="315"/>
      <c r="T118" s="314">
        <f t="shared" si="28"/>
        <v>0</v>
      </c>
      <c r="U118" s="315"/>
    </row>
    <row r="119" spans="3:21">
      <c r="C119" s="150" t="s">
        <v>26</v>
      </c>
      <c r="D119" s="150" t="s">
        <v>26</v>
      </c>
      <c r="E119" s="316">
        <f t="shared" ref="E119:J119" si="29">SUM(E15:E115)</f>
        <v>9970492</v>
      </c>
      <c r="F119" s="316">
        <f t="shared" si="29"/>
        <v>9689122.0044308212</v>
      </c>
      <c r="G119" s="316">
        <f t="shared" si="29"/>
        <v>8622864.1573561281</v>
      </c>
      <c r="H119" s="316">
        <f t="shared" si="29"/>
        <v>8679177.0990355872</v>
      </c>
      <c r="I119" s="316">
        <v>8331280.6179737411</v>
      </c>
      <c r="J119" s="316">
        <f t="shared" si="29"/>
        <v>45292935.878796279</v>
      </c>
      <c r="K119" s="315"/>
      <c r="L119" s="316">
        <v>8117760.9836075557</v>
      </c>
      <c r="M119" s="316">
        <f>SUM(M15:M115)</f>
        <v>7749112.9189241314</v>
      </c>
      <c r="N119" s="316">
        <f>SUM(N15:N115)</f>
        <v>15864048.460324399</v>
      </c>
      <c r="O119" s="315"/>
      <c r="P119" s="316">
        <f>SUM(P15:P115)</f>
        <v>7749112.9189241314</v>
      </c>
      <c r="Q119" s="316">
        <f>SUM(Q15:Q115)</f>
        <v>7749112.9189241314</v>
      </c>
      <c r="R119" s="316">
        <f>SUM(R15:R115)</f>
        <v>15498225.837848263</v>
      </c>
      <c r="S119" s="315"/>
      <c r="T119" s="316">
        <f>SUM(T15:T115)</f>
        <v>76655210.176968932</v>
      </c>
      <c r="U119" s="315"/>
    </row>
    <row r="120" spans="3:21">
      <c r="E120" s="315"/>
      <c r="F120" s="315"/>
      <c r="G120" s="315"/>
      <c r="H120" s="315"/>
      <c r="I120" s="315"/>
      <c r="J120" s="315"/>
      <c r="K120" s="315"/>
      <c r="L120" s="325"/>
      <c r="M120" s="315"/>
      <c r="N120" s="325"/>
      <c r="O120" s="315"/>
      <c r="P120" s="315"/>
      <c r="Q120" s="315"/>
      <c r="R120" s="315"/>
      <c r="S120" s="315"/>
      <c r="T120" s="315"/>
      <c r="U120" s="315"/>
    </row>
    <row r="121" spans="3:21">
      <c r="C121" s="150" t="s">
        <v>118</v>
      </c>
      <c r="D121" s="150"/>
      <c r="E121" s="148">
        <f t="shared" ref="E121:J121" si="30">E119+E12</f>
        <v>13052710</v>
      </c>
      <c r="F121" s="148">
        <f t="shared" si="30"/>
        <v>12673680.693946093</v>
      </c>
      <c r="G121" s="148">
        <f t="shared" si="30"/>
        <v>11562143.169864843</v>
      </c>
      <c r="H121" s="316">
        <f t="shared" si="30"/>
        <v>11613351.946710199</v>
      </c>
      <c r="I121" s="316">
        <v>11299491.382799529</v>
      </c>
      <c r="J121" s="316">
        <f t="shared" si="30"/>
        <v>60201377.193320662</v>
      </c>
      <c r="K121" s="315"/>
      <c r="L121" s="316">
        <v>11137184.99703183</v>
      </c>
      <c r="M121" s="316">
        <f>M119+M12</f>
        <v>10570812.91892413</v>
      </c>
      <c r="N121" s="316">
        <f>N119+N12</f>
        <v>21705172.473748676</v>
      </c>
      <c r="O121" s="315"/>
      <c r="P121" s="316">
        <f>P119+P12</f>
        <v>10570812.91892413</v>
      </c>
      <c r="Q121" s="316">
        <f>Q119+Q12</f>
        <v>10570812.91892413</v>
      </c>
      <c r="R121" s="316">
        <f>R119+R12</f>
        <v>21141625.837848261</v>
      </c>
      <c r="S121" s="315"/>
      <c r="T121" s="316">
        <f>T119+T12</f>
        <v>103048175.50491759</v>
      </c>
      <c r="U121" s="315"/>
    </row>
    <row r="122" spans="3:21">
      <c r="E122" s="315"/>
      <c r="F122" s="315"/>
      <c r="G122" s="315"/>
    </row>
    <row r="123" spans="3:21">
      <c r="E123" s="315"/>
      <c r="F123" s="315"/>
      <c r="G123" s="315"/>
      <c r="L123" s="323"/>
    </row>
    <row r="124" spans="3:21">
      <c r="E124" s="315"/>
      <c r="F124" s="315"/>
      <c r="G124" s="315"/>
    </row>
    <row r="125" spans="3:21">
      <c r="G125" s="149"/>
    </row>
    <row r="126" spans="3:21">
      <c r="F126" s="132"/>
    </row>
    <row r="127" spans="3:21">
      <c r="F127" s="9"/>
    </row>
    <row r="128" spans="3:21">
      <c r="F128" s="149"/>
    </row>
  </sheetData>
  <mergeCells count="6">
    <mergeCell ref="L4:N4"/>
    <mergeCell ref="P4:R4"/>
    <mergeCell ref="B6:D6"/>
    <mergeCell ref="B2:D2"/>
    <mergeCell ref="B3:D3"/>
    <mergeCell ref="B5:D5"/>
  </mergeCells>
  <pageMargins left="0.25" right="0.25" top="0.45463541666666701" bottom="0.75" header="0.3" footer="0.3"/>
  <pageSetup scale="68" fitToHeight="0" orientation="landscape" r:id="rId1"/>
  <headerFooter>
    <oddHeader>&amp;L&amp;"Calibri (Body),Regular"VA-180112-ATOS &amp;R&amp;"Calibri (Body),Regular"Modification &amp;KFF000026&amp;K000000 - Exhibit 4.1-a (Pricing and Volumes Matrix)</oddHeader>
    <oddFooter>&amp;L&amp;"Calibri (Body),Regular"&amp;A&amp;R&amp;"Calibri (Body),Regular"&amp;P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Q127"/>
  <sheetViews>
    <sheetView showRuler="0" topLeftCell="A13" zoomScale="70" zoomScaleNormal="70" zoomScalePageLayoutView="70" workbookViewId="0">
      <selection activeCell="D50" sqref="D50"/>
    </sheetView>
  </sheetViews>
  <sheetFormatPr defaultColWidth="9.33203125" defaultRowHeight="13.2"/>
  <cols>
    <col min="1" max="1" width="1.6640625" style="38" customWidth="1"/>
    <col min="2" max="2" width="3.33203125" style="38" customWidth="1"/>
    <col min="3" max="3" width="4.21875" style="38" customWidth="1"/>
    <col min="4" max="4" width="71.44140625" style="38" customWidth="1"/>
    <col min="5" max="5" width="51.77734375" style="38" customWidth="1"/>
    <col min="6" max="6" width="14.6640625" style="38" customWidth="1"/>
    <col min="7" max="9" width="14.33203125" style="38" customWidth="1"/>
    <col min="10" max="10" width="14.33203125" style="245" customWidth="1"/>
    <col min="11" max="11" width="14.33203125" style="38" customWidth="1"/>
    <col min="12" max="12" width="1.6640625" style="38" customWidth="1"/>
    <col min="13" max="13" width="18.33203125" style="38" customWidth="1"/>
    <col min="14" max="14" width="19.21875" style="38" customWidth="1"/>
    <col min="15" max="15" width="1.33203125" style="38" customWidth="1"/>
    <col min="16" max="17" width="14.33203125" style="38" customWidth="1"/>
    <col min="18" max="18" width="9.33203125" style="38" customWidth="1"/>
    <col min="19" max="16384" width="9.33203125" style="38"/>
  </cols>
  <sheetData>
    <row r="1" spans="1:17">
      <c r="A1" s="38" t="s">
        <v>0</v>
      </c>
    </row>
    <row r="2" spans="1:17" ht="17.399999999999999">
      <c r="B2" s="401" t="s">
        <v>120</v>
      </c>
      <c r="C2" s="401"/>
      <c r="D2" s="401"/>
      <c r="E2" s="401"/>
      <c r="F2" s="401"/>
      <c r="G2" s="401"/>
      <c r="H2" s="401"/>
      <c r="I2" s="401"/>
      <c r="J2" s="401"/>
      <c r="K2" s="401"/>
      <c r="L2" s="401"/>
      <c r="M2" s="401"/>
      <c r="N2" s="401"/>
      <c r="O2" s="401"/>
      <c r="P2" s="401"/>
      <c r="Q2" s="401"/>
    </row>
    <row r="3" spans="1:17" ht="16.2" thickBot="1">
      <c r="B3" s="91"/>
      <c r="C3" s="9"/>
      <c r="D3" s="9"/>
      <c r="E3" s="9"/>
      <c r="F3" s="9"/>
      <c r="G3" s="9"/>
      <c r="H3" s="9"/>
      <c r="I3" s="9"/>
      <c r="J3" s="246"/>
      <c r="K3" s="9"/>
      <c r="M3" s="331"/>
    </row>
    <row r="4" spans="1:17" ht="18" thickBot="1">
      <c r="B4" s="37"/>
      <c r="C4" s="11"/>
      <c r="D4" s="91"/>
      <c r="E4" s="91"/>
      <c r="F4" s="91"/>
      <c r="G4" s="9"/>
      <c r="H4" s="9"/>
      <c r="I4" s="9"/>
      <c r="J4" s="246"/>
      <c r="K4" s="9"/>
      <c r="M4" s="407" t="s">
        <v>3</v>
      </c>
      <c r="N4" s="408"/>
      <c r="P4" s="407" t="s">
        <v>4</v>
      </c>
      <c r="Q4" s="408"/>
    </row>
    <row r="5" spans="1:17" ht="30" customHeight="1" thickBot="1">
      <c r="B5" s="403" t="s">
        <v>5</v>
      </c>
      <c r="C5" s="404"/>
      <c r="D5" s="404"/>
      <c r="E5" s="58" t="s">
        <v>121</v>
      </c>
      <c r="F5" s="58" t="s">
        <v>122</v>
      </c>
      <c r="G5" s="58" t="s">
        <v>6</v>
      </c>
      <c r="H5" s="59" t="s">
        <v>7</v>
      </c>
      <c r="I5" s="58" t="s">
        <v>8</v>
      </c>
      <c r="J5" s="247" t="s">
        <v>9</v>
      </c>
      <c r="K5" s="60" t="s">
        <v>10</v>
      </c>
      <c r="M5" s="62" t="s">
        <v>12</v>
      </c>
      <c r="N5" s="62" t="s">
        <v>13</v>
      </c>
      <c r="P5" s="61" t="s">
        <v>15</v>
      </c>
      <c r="Q5" s="62" t="s">
        <v>16</v>
      </c>
    </row>
    <row r="6" spans="1:17" ht="14.4" thickBot="1">
      <c r="B6" s="399" t="s">
        <v>19</v>
      </c>
      <c r="C6" s="400"/>
      <c r="D6" s="400"/>
      <c r="E6" s="224"/>
      <c r="F6" s="224"/>
      <c r="G6" s="163"/>
      <c r="H6" s="163"/>
      <c r="I6" s="163"/>
      <c r="J6" s="248"/>
      <c r="K6" s="163"/>
      <c r="M6" s="164"/>
      <c r="N6" s="165"/>
      <c r="P6" s="164"/>
      <c r="Q6" s="165"/>
    </row>
    <row r="7" spans="1:17" ht="14.4" thickBot="1">
      <c r="C7" s="63" t="s">
        <v>20</v>
      </c>
      <c r="D7" s="64"/>
      <c r="E7" s="65"/>
      <c r="F7" s="65"/>
      <c r="G7" s="65"/>
      <c r="H7" s="65"/>
      <c r="I7" s="65"/>
      <c r="J7" s="249"/>
      <c r="K7" s="66"/>
      <c r="M7" s="88"/>
      <c r="N7" s="66"/>
      <c r="P7" s="88"/>
      <c r="Q7" s="66"/>
    </row>
    <row r="8" spans="1:17">
      <c r="C8" s="116"/>
      <c r="D8" s="153" t="s">
        <v>21</v>
      </c>
      <c r="E8" s="166" t="s">
        <v>123</v>
      </c>
      <c r="F8" s="167" t="s">
        <v>124</v>
      </c>
      <c r="G8" s="152">
        <v>0</v>
      </c>
      <c r="H8" s="152">
        <v>0</v>
      </c>
      <c r="I8" s="152">
        <v>0</v>
      </c>
      <c r="J8" s="250">
        <v>0</v>
      </c>
      <c r="K8" s="152">
        <v>0</v>
      </c>
      <c r="L8" s="155"/>
      <c r="M8" s="152">
        <v>0</v>
      </c>
      <c r="N8" s="152">
        <v>0</v>
      </c>
      <c r="O8" s="155"/>
      <c r="P8" s="152">
        <v>0</v>
      </c>
      <c r="Q8" s="152">
        <v>0</v>
      </c>
    </row>
    <row r="9" spans="1:17">
      <c r="C9" s="116"/>
      <c r="D9" s="153" t="s">
        <v>22</v>
      </c>
      <c r="E9" s="166" t="s">
        <v>123</v>
      </c>
      <c r="F9" s="167" t="s">
        <v>124</v>
      </c>
      <c r="G9" s="152">
        <v>0</v>
      </c>
      <c r="H9" s="152">
        <v>0</v>
      </c>
      <c r="I9" s="152">
        <v>0</v>
      </c>
      <c r="J9" s="250">
        <v>0</v>
      </c>
      <c r="K9" s="152">
        <v>0</v>
      </c>
      <c r="L9" s="155"/>
      <c r="M9" s="152">
        <v>0</v>
      </c>
      <c r="N9" s="152">
        <v>0</v>
      </c>
      <c r="O9" s="155"/>
      <c r="P9" s="152">
        <v>0</v>
      </c>
      <c r="Q9" s="152">
        <v>0</v>
      </c>
    </row>
    <row r="10" spans="1:17">
      <c r="C10" s="116"/>
      <c r="D10" s="153" t="s">
        <v>23</v>
      </c>
      <c r="E10" s="166" t="s">
        <v>125</v>
      </c>
      <c r="F10" s="167" t="s">
        <v>126</v>
      </c>
      <c r="G10" s="152">
        <v>41806</v>
      </c>
      <c r="H10" s="152">
        <v>42554.111182936183</v>
      </c>
      <c r="I10" s="152">
        <v>42062.988433166429</v>
      </c>
      <c r="J10" s="250">
        <v>42525.437085629019</v>
      </c>
      <c r="K10" s="152">
        <v>43873.234522398619</v>
      </c>
      <c r="L10" s="149"/>
      <c r="M10" s="152">
        <v>45189.431558070581</v>
      </c>
      <c r="N10" s="152">
        <v>40155</v>
      </c>
      <c r="O10" s="149"/>
      <c r="P10" s="152">
        <v>40155</v>
      </c>
      <c r="Q10" s="152">
        <v>40155</v>
      </c>
    </row>
    <row r="11" spans="1:17">
      <c r="C11" s="168"/>
      <c r="D11" s="153" t="s">
        <v>24</v>
      </c>
      <c r="E11" s="166" t="s">
        <v>127</v>
      </c>
      <c r="F11" s="167">
        <v>0.2</v>
      </c>
      <c r="G11" s="152">
        <v>2.2200000000000002</v>
      </c>
      <c r="H11" s="152">
        <v>2.2319179555048443</v>
      </c>
      <c r="I11" s="152">
        <v>2.1973765775325984</v>
      </c>
      <c r="J11" s="250">
        <v>2.1800000000000002</v>
      </c>
      <c r="K11" s="152">
        <v>2.1878533103230122</v>
      </c>
      <c r="L11" s="149"/>
      <c r="M11" s="152">
        <v>2.2075439901159193</v>
      </c>
      <c r="N11" s="152">
        <v>2.13</v>
      </c>
      <c r="O11" s="149"/>
      <c r="P11" s="152">
        <v>2.13</v>
      </c>
      <c r="Q11" s="152">
        <v>2.13</v>
      </c>
    </row>
    <row r="12" spans="1:17">
      <c r="B12" s="116"/>
      <c r="C12" s="116"/>
      <c r="D12" s="160"/>
      <c r="E12" s="160"/>
      <c r="F12" s="160"/>
      <c r="G12" s="159"/>
      <c r="H12" s="159"/>
      <c r="I12" s="159"/>
      <c r="J12" s="251"/>
      <c r="K12" s="159"/>
      <c r="L12" s="149"/>
      <c r="M12" s="159"/>
      <c r="N12" s="159"/>
      <c r="O12" s="149"/>
      <c r="P12" s="159"/>
      <c r="Q12" s="159"/>
    </row>
    <row r="13" spans="1:17" ht="13.8" thickBot="1">
      <c r="B13" s="116"/>
      <c r="C13" s="116"/>
      <c r="D13" s="160"/>
      <c r="E13" s="160"/>
      <c r="F13" s="160"/>
      <c r="G13" s="159"/>
      <c r="H13" s="159"/>
      <c r="I13" s="159"/>
      <c r="J13" s="251"/>
      <c r="K13" s="159"/>
      <c r="L13" s="149"/>
      <c r="M13" s="159"/>
      <c r="N13" s="159"/>
      <c r="O13" s="149"/>
      <c r="P13" s="159"/>
      <c r="Q13" s="159"/>
    </row>
    <row r="14" spans="1:17" ht="14.4" thickBot="1">
      <c r="C14" s="63" t="s">
        <v>26</v>
      </c>
      <c r="D14" s="64"/>
      <c r="E14" s="65"/>
      <c r="F14" s="65"/>
      <c r="G14" s="157"/>
      <c r="H14" s="157"/>
      <c r="I14" s="157"/>
      <c r="J14" s="252"/>
      <c r="K14" s="156"/>
      <c r="L14" s="149"/>
      <c r="M14" s="158"/>
      <c r="N14" s="158"/>
      <c r="O14" s="149"/>
      <c r="P14" s="158"/>
      <c r="Q14" s="156"/>
    </row>
    <row r="15" spans="1:17">
      <c r="D15" s="153" t="s">
        <v>27</v>
      </c>
      <c r="E15" s="166" t="s">
        <v>128</v>
      </c>
      <c r="F15" s="167">
        <v>0.2</v>
      </c>
      <c r="G15" s="152">
        <v>0.9</v>
      </c>
      <c r="H15" s="152">
        <v>0.90322106905536315</v>
      </c>
      <c r="I15" s="152">
        <v>0.88467354796339304</v>
      </c>
      <c r="J15" s="250">
        <v>0.88844838668147974</v>
      </c>
      <c r="K15" s="152">
        <v>0.8857028350894488</v>
      </c>
      <c r="L15" s="149"/>
      <c r="M15" s="152">
        <v>0.8910170520999855</v>
      </c>
      <c r="N15" s="152">
        <v>0.87</v>
      </c>
      <c r="O15" s="149"/>
      <c r="P15" s="152">
        <v>0.87</v>
      </c>
      <c r="Q15" s="152">
        <v>0.87</v>
      </c>
    </row>
    <row r="16" spans="1:17">
      <c r="D16" s="153" t="s">
        <v>28</v>
      </c>
      <c r="E16" s="166" t="s">
        <v>129</v>
      </c>
      <c r="F16" s="167">
        <v>0.2</v>
      </c>
      <c r="G16" s="152">
        <v>2.98</v>
      </c>
      <c r="H16" s="152">
        <v>2.995997976308304</v>
      </c>
      <c r="I16" s="152">
        <v>2.9432750488051318</v>
      </c>
      <c r="J16" s="250">
        <v>2.9316644492935491</v>
      </c>
      <c r="K16" s="152">
        <v>2.9376809706684579</v>
      </c>
      <c r="L16" s="149"/>
      <c r="M16" s="152">
        <v>2.9641200994044739</v>
      </c>
      <c r="N16" s="152">
        <v>2.86</v>
      </c>
      <c r="O16" s="149"/>
      <c r="P16" s="152">
        <v>2.86</v>
      </c>
      <c r="Q16" s="152">
        <v>2.86</v>
      </c>
    </row>
    <row r="17" spans="1:17">
      <c r="A17" s="274"/>
      <c r="D17" s="153" t="s">
        <v>29</v>
      </c>
      <c r="E17" s="166" t="s">
        <v>130</v>
      </c>
      <c r="F17" s="167">
        <v>0.2</v>
      </c>
      <c r="G17" s="152">
        <v>6.64</v>
      </c>
      <c r="H17" s="152">
        <v>6.6637643316973456</v>
      </c>
      <c r="I17" s="152">
        <v>5.45</v>
      </c>
      <c r="J17" s="250">
        <v>5.5023223947887105</v>
      </c>
      <c r="K17" s="152">
        <v>5.5483683347557422</v>
      </c>
      <c r="L17" s="149"/>
      <c r="M17" s="152">
        <v>5.5816585447642773</v>
      </c>
      <c r="N17" s="152">
        <v>5.45</v>
      </c>
      <c r="O17" s="149"/>
      <c r="P17" s="152">
        <v>5.45</v>
      </c>
      <c r="Q17" s="237">
        <v>5.45</v>
      </c>
    </row>
    <row r="18" spans="1:17" s="184" customFormat="1">
      <c r="A18" s="277"/>
      <c r="D18" s="213" t="s">
        <v>31</v>
      </c>
      <c r="E18" s="278" t="s">
        <v>131</v>
      </c>
      <c r="F18" s="167">
        <v>0.2</v>
      </c>
      <c r="G18" s="152">
        <v>8.9600000000000009</v>
      </c>
      <c r="H18" s="152">
        <v>9.0081012978934254</v>
      </c>
      <c r="I18" s="152">
        <v>8.8499845645578947</v>
      </c>
      <c r="J18" s="152">
        <v>8.82542585081449</v>
      </c>
      <c r="K18" s="152">
        <v>0</v>
      </c>
      <c r="L18" s="276"/>
      <c r="M18" s="152">
        <v>0</v>
      </c>
      <c r="N18" s="152">
        <v>0</v>
      </c>
      <c r="O18" s="276"/>
      <c r="P18" s="152">
        <v>0</v>
      </c>
      <c r="Q18" s="152">
        <v>0</v>
      </c>
    </row>
    <row r="19" spans="1:17" s="184" customFormat="1">
      <c r="A19" s="277"/>
      <c r="D19" s="213" t="s">
        <v>32</v>
      </c>
      <c r="E19" s="278" t="s">
        <v>131</v>
      </c>
      <c r="F19" s="167">
        <v>0.2</v>
      </c>
      <c r="G19" s="152">
        <v>17.55</v>
      </c>
      <c r="H19" s="152">
        <v>17.612810846579581</v>
      </c>
      <c r="I19" s="152">
        <v>17.2913466192845</v>
      </c>
      <c r="J19" s="152">
        <v>17.193495483165457</v>
      </c>
      <c r="K19" s="152">
        <v>0</v>
      </c>
      <c r="L19" s="276"/>
      <c r="M19" s="152">
        <v>0</v>
      </c>
      <c r="N19" s="152">
        <v>0</v>
      </c>
      <c r="O19" s="276"/>
      <c r="P19" s="152">
        <v>0</v>
      </c>
      <c r="Q19" s="152">
        <v>0</v>
      </c>
    </row>
    <row r="20" spans="1:17" s="184" customFormat="1">
      <c r="A20" s="277"/>
      <c r="D20" s="213" t="s">
        <v>33</v>
      </c>
      <c r="E20" s="278" t="s">
        <v>131</v>
      </c>
      <c r="F20" s="167" t="s">
        <v>124</v>
      </c>
      <c r="G20" s="152">
        <v>0</v>
      </c>
      <c r="H20" s="152">
        <v>0</v>
      </c>
      <c r="I20" s="152">
        <v>0</v>
      </c>
      <c r="J20" s="152">
        <v>11.99</v>
      </c>
      <c r="K20" s="152">
        <v>11.840619999999999</v>
      </c>
      <c r="L20" s="276"/>
      <c r="M20" s="237">
        <v>11.9117</v>
      </c>
      <c r="N20" s="152">
        <v>11.77</v>
      </c>
      <c r="O20" s="276"/>
      <c r="P20" s="152">
        <v>11.77</v>
      </c>
      <c r="Q20" s="152">
        <v>11.77</v>
      </c>
    </row>
    <row r="21" spans="1:17">
      <c r="D21" s="129" t="s">
        <v>34</v>
      </c>
      <c r="E21" s="166" t="s">
        <v>133</v>
      </c>
      <c r="F21" s="167" t="s">
        <v>134</v>
      </c>
      <c r="G21" s="152">
        <v>6285</v>
      </c>
      <c r="H21" s="152">
        <v>6329.987597806572</v>
      </c>
      <c r="I21" s="152">
        <v>6225.5057628865707</v>
      </c>
      <c r="J21" s="250">
        <v>6215.3488534417775</v>
      </c>
      <c r="K21" s="152">
        <v>6256.3341971244681</v>
      </c>
      <c r="L21" s="149"/>
      <c r="M21" s="152">
        <v>6331.410207489962</v>
      </c>
      <c r="N21" s="152">
        <v>6037</v>
      </c>
      <c r="O21" s="149"/>
      <c r="P21" s="152">
        <v>6037</v>
      </c>
      <c r="Q21" s="152">
        <v>6037</v>
      </c>
    </row>
    <row r="22" spans="1:17">
      <c r="D22" s="129" t="s">
        <v>35</v>
      </c>
      <c r="E22" s="166" t="s">
        <v>133</v>
      </c>
      <c r="F22" s="167" t="s">
        <v>134</v>
      </c>
      <c r="G22" s="152">
        <v>17637</v>
      </c>
      <c r="H22" s="152">
        <v>17763.244433176533</v>
      </c>
      <c r="I22" s="152">
        <v>17467.798961969398</v>
      </c>
      <c r="J22" s="250">
        <v>17440.281113683544</v>
      </c>
      <c r="K22" s="152">
        <v>17555.458224165726</v>
      </c>
      <c r="L22" s="149"/>
      <c r="M22" s="152">
        <v>17766.123722855715</v>
      </c>
      <c r="N22" s="152">
        <v>16940</v>
      </c>
      <c r="O22" s="149"/>
      <c r="P22" s="152">
        <v>16940</v>
      </c>
      <c r="Q22" s="152">
        <v>16940</v>
      </c>
    </row>
    <row r="23" spans="1:17">
      <c r="D23" s="129" t="s">
        <v>36</v>
      </c>
      <c r="E23" s="166" t="s">
        <v>133</v>
      </c>
      <c r="F23" s="167" t="s">
        <v>134</v>
      </c>
      <c r="G23" s="152">
        <v>26492</v>
      </c>
      <c r="H23" s="152">
        <v>26681.627914254845</v>
      </c>
      <c r="I23" s="152">
        <v>26238.081268841095</v>
      </c>
      <c r="J23" s="250">
        <v>26197.624070189242</v>
      </c>
      <c r="K23" s="152">
        <v>26370.495275804074</v>
      </c>
      <c r="L23" s="149"/>
      <c r="M23" s="152">
        <v>26686.941219113727</v>
      </c>
      <c r="N23" s="152">
        <v>25446</v>
      </c>
      <c r="O23" s="149"/>
      <c r="P23" s="152">
        <v>25446</v>
      </c>
      <c r="Q23" s="152">
        <v>25446</v>
      </c>
    </row>
    <row r="24" spans="1:17">
      <c r="D24" s="129" t="s">
        <v>135</v>
      </c>
      <c r="E24" s="166" t="s">
        <v>136</v>
      </c>
      <c r="F24" s="167" t="s">
        <v>124</v>
      </c>
      <c r="G24" s="237" t="s">
        <v>137</v>
      </c>
      <c r="H24" s="237" t="s">
        <v>137</v>
      </c>
      <c r="I24" s="152">
        <v>8866.39</v>
      </c>
      <c r="J24" s="250">
        <v>8972.7866799999993</v>
      </c>
      <c r="K24" s="152">
        <v>9123.5045502673147</v>
      </c>
      <c r="L24" s="149"/>
      <c r="M24" s="152">
        <v>9232.9866048705226</v>
      </c>
      <c r="N24" s="152">
        <v>8866.39</v>
      </c>
      <c r="O24" s="149"/>
      <c r="P24" s="152">
        <v>8866.39</v>
      </c>
      <c r="Q24" s="152">
        <v>8866.39</v>
      </c>
    </row>
    <row r="25" spans="1:17">
      <c r="D25" s="129" t="s">
        <v>138</v>
      </c>
      <c r="E25" s="166" t="s">
        <v>136</v>
      </c>
      <c r="F25" s="167" t="s">
        <v>124</v>
      </c>
      <c r="G25" s="237" t="s">
        <v>137</v>
      </c>
      <c r="H25" s="237" t="s">
        <v>137</v>
      </c>
      <c r="I25" s="152">
        <v>4433.1899999999996</v>
      </c>
      <c r="J25" s="250">
        <v>4486.3882799999992</v>
      </c>
      <c r="K25" s="152">
        <v>4561.7471301397245</v>
      </c>
      <c r="L25" s="149"/>
      <c r="M25" s="152">
        <v>4616.488095701402</v>
      </c>
      <c r="N25" s="152">
        <v>4433.1899999999996</v>
      </c>
      <c r="O25" s="149"/>
      <c r="P25" s="152">
        <v>4433.1899999999996</v>
      </c>
      <c r="Q25" s="152">
        <v>4433.1899999999996</v>
      </c>
    </row>
    <row r="26" spans="1:17">
      <c r="D26" s="153" t="s">
        <v>39</v>
      </c>
      <c r="E26" s="166" t="s">
        <v>139</v>
      </c>
      <c r="F26" s="167">
        <v>0.2</v>
      </c>
      <c r="G26" s="152">
        <v>12.13</v>
      </c>
      <c r="H26" s="152">
        <v>12.173412852935062</v>
      </c>
      <c r="I26" s="152">
        <v>5.88</v>
      </c>
      <c r="J26" s="250">
        <v>5.9364505837353425</v>
      </c>
      <c r="K26" s="152">
        <v>5.9861295061217916</v>
      </c>
      <c r="L26" s="149"/>
      <c r="M26" s="152">
        <v>6.0220462831585229</v>
      </c>
      <c r="N26" s="152">
        <v>5.88</v>
      </c>
      <c r="O26" s="149"/>
      <c r="P26" s="152">
        <v>5.88</v>
      </c>
      <c r="Q26" s="152">
        <v>5.88</v>
      </c>
    </row>
    <row r="27" spans="1:17">
      <c r="D27" s="129" t="s">
        <v>40</v>
      </c>
      <c r="E27" s="166" t="s">
        <v>133</v>
      </c>
      <c r="F27" s="167" t="s">
        <v>134</v>
      </c>
      <c r="G27" s="152">
        <v>1182</v>
      </c>
      <c r="H27" s="152">
        <v>1186.230337359377</v>
      </c>
      <c r="I27" s="152">
        <v>1164.1499642518286</v>
      </c>
      <c r="J27" s="250">
        <v>1158.0117040041559</v>
      </c>
      <c r="K27" s="152">
        <v>1155.4858825592235</v>
      </c>
      <c r="L27" s="149"/>
      <c r="M27" s="152">
        <v>1162.4187978545788</v>
      </c>
      <c r="N27" s="152">
        <v>1135</v>
      </c>
      <c r="O27" s="149"/>
      <c r="P27" s="152">
        <v>1135</v>
      </c>
      <c r="Q27" s="152">
        <v>1135</v>
      </c>
    </row>
    <row r="28" spans="1:17">
      <c r="D28" s="129" t="s">
        <v>41</v>
      </c>
      <c r="E28" s="166" t="s">
        <v>133</v>
      </c>
      <c r="F28" s="167" t="s">
        <v>134</v>
      </c>
      <c r="G28" s="152">
        <v>3548</v>
      </c>
      <c r="H28" s="152">
        <v>3560.6981700093647</v>
      </c>
      <c r="I28" s="152">
        <v>3495.4658253053608</v>
      </c>
      <c r="J28" s="250">
        <v>3475.0447124518787</v>
      </c>
      <c r="K28" s="152">
        <v>3469.5117953848753</v>
      </c>
      <c r="L28" s="149"/>
      <c r="M28" s="152">
        <v>3490.3288661571846</v>
      </c>
      <c r="N28" s="152">
        <v>3408</v>
      </c>
      <c r="O28" s="149"/>
      <c r="P28" s="152">
        <v>3408</v>
      </c>
      <c r="Q28" s="152">
        <v>3408</v>
      </c>
    </row>
    <row r="29" spans="1:17">
      <c r="D29" s="129" t="s">
        <v>42</v>
      </c>
      <c r="E29" s="166" t="s">
        <v>133</v>
      </c>
      <c r="F29" s="167" t="s">
        <v>134</v>
      </c>
      <c r="G29" s="152">
        <v>7889</v>
      </c>
      <c r="H29" s="152">
        <v>7917.2344597530664</v>
      </c>
      <c r="I29" s="152">
        <v>7773.063491878358</v>
      </c>
      <c r="J29" s="250">
        <v>7727.4817632500526</v>
      </c>
      <c r="K29" s="152">
        <v>7714.7771083998196</v>
      </c>
      <c r="L29" s="149"/>
      <c r="M29" s="152">
        <v>7761.0657710502192</v>
      </c>
      <c r="N29" s="152">
        <v>7578</v>
      </c>
      <c r="O29" s="149"/>
      <c r="P29" s="152">
        <v>7578</v>
      </c>
      <c r="Q29" s="152">
        <v>7578</v>
      </c>
    </row>
    <row r="30" spans="1:17">
      <c r="D30" s="153" t="s">
        <v>43</v>
      </c>
      <c r="E30" s="67" t="s">
        <v>140</v>
      </c>
      <c r="F30" s="167">
        <v>0.1</v>
      </c>
      <c r="G30" s="152">
        <v>95.09</v>
      </c>
      <c r="H30" s="152">
        <v>95.940809601318023</v>
      </c>
      <c r="I30" s="152">
        <v>94.419320633939364</v>
      </c>
      <c r="J30" s="250">
        <v>94.471529929618356</v>
      </c>
      <c r="K30" s="152">
        <v>95.491077072546545</v>
      </c>
      <c r="L30" s="149"/>
      <c r="M30" s="152">
        <v>96.923443228634738</v>
      </c>
      <c r="N30" s="152">
        <v>91.33</v>
      </c>
      <c r="O30" s="149"/>
      <c r="P30" s="152">
        <v>91.33</v>
      </c>
      <c r="Q30" s="152">
        <v>91.33</v>
      </c>
    </row>
    <row r="31" spans="1:17">
      <c r="D31" s="141" t="s">
        <v>44</v>
      </c>
      <c r="E31" s="67" t="s">
        <v>140</v>
      </c>
      <c r="F31" s="167" t="s">
        <v>141</v>
      </c>
      <c r="G31" s="152">
        <v>4148</v>
      </c>
      <c r="H31" s="152">
        <v>4185.1138734490178</v>
      </c>
      <c r="I31" s="152">
        <v>4119.0656619120364</v>
      </c>
      <c r="J31" s="250">
        <v>4120.904460019342</v>
      </c>
      <c r="K31" s="152">
        <v>4165.5146288954938</v>
      </c>
      <c r="L31" s="149"/>
      <c r="M31" s="152">
        <v>4227.9973483289259</v>
      </c>
      <c r="N31" s="152">
        <v>3984</v>
      </c>
      <c r="O31" s="149"/>
      <c r="P31" s="152">
        <v>3984</v>
      </c>
      <c r="Q31" s="152">
        <v>3984</v>
      </c>
    </row>
    <row r="32" spans="1:17">
      <c r="D32" s="141" t="s">
        <v>142</v>
      </c>
      <c r="E32" s="67" t="s">
        <v>140</v>
      </c>
      <c r="F32" s="167" t="s">
        <v>141</v>
      </c>
      <c r="G32" s="152">
        <v>29154</v>
      </c>
      <c r="H32" s="152">
        <v>29414.852909000161</v>
      </c>
      <c r="I32" s="152">
        <v>28951.002466540904</v>
      </c>
      <c r="J32" s="250">
        <v>28966.14877029003</v>
      </c>
      <c r="K32" s="152">
        <v>29277.796344962757</v>
      </c>
      <c r="L32" s="149"/>
      <c r="M32" s="152">
        <v>29716.963290137192</v>
      </c>
      <c r="N32" s="152">
        <v>28002</v>
      </c>
      <c r="O32" s="149"/>
      <c r="P32" s="152">
        <v>28002</v>
      </c>
      <c r="Q32" s="152">
        <v>28002</v>
      </c>
    </row>
    <row r="33" spans="4:17">
      <c r="D33" s="213" t="s">
        <v>46</v>
      </c>
      <c r="E33" s="67" t="s">
        <v>140</v>
      </c>
      <c r="F33" s="167" t="s">
        <v>124</v>
      </c>
      <c r="G33" s="152">
        <v>28.64</v>
      </c>
      <c r="H33" s="152">
        <v>28.896253938182227</v>
      </c>
      <c r="I33" s="152">
        <v>29.0209201862634</v>
      </c>
      <c r="J33" s="250">
        <v>29.329697747254958</v>
      </c>
      <c r="K33" s="152">
        <v>29.9448641996905</v>
      </c>
      <c r="L33" s="149"/>
      <c r="M33" s="152">
        <v>30.394037162685851</v>
      </c>
      <c r="N33" s="152">
        <v>28.64</v>
      </c>
      <c r="O33" s="149"/>
      <c r="P33" s="152">
        <v>28.64</v>
      </c>
      <c r="Q33" s="152">
        <v>28.64</v>
      </c>
    </row>
    <row r="34" spans="4:17">
      <c r="D34" s="213" t="s">
        <v>47</v>
      </c>
      <c r="E34" s="67" t="s">
        <v>140</v>
      </c>
      <c r="F34" s="167" t="s">
        <v>124</v>
      </c>
      <c r="G34" s="152">
        <v>1945.77</v>
      </c>
      <c r="H34" s="152">
        <v>1963.1796098218167</v>
      </c>
      <c r="I34" s="152">
        <v>1971.6492971657028</v>
      </c>
      <c r="J34" s="250">
        <v>1992.6273039691439</v>
      </c>
      <c r="K34" s="152">
        <v>2034.4210340025063</v>
      </c>
      <c r="L34" s="149"/>
      <c r="M34" s="152">
        <v>2064.9373495125437</v>
      </c>
      <c r="N34" s="152">
        <v>1945.77</v>
      </c>
      <c r="O34" s="149"/>
      <c r="P34" s="152">
        <v>1945.77</v>
      </c>
      <c r="Q34" s="152">
        <v>1945.77</v>
      </c>
    </row>
    <row r="35" spans="4:17">
      <c r="D35" s="213" t="s">
        <v>48</v>
      </c>
      <c r="E35" s="67" t="s">
        <v>140</v>
      </c>
      <c r="F35" s="167" t="s">
        <v>124</v>
      </c>
      <c r="G35" s="152">
        <v>13079.64</v>
      </c>
      <c r="H35" s="152">
        <v>13196.66895460914</v>
      </c>
      <c r="I35" s="152">
        <v>13253.602950595607</v>
      </c>
      <c r="J35" s="250">
        <v>13275.834599999998</v>
      </c>
      <c r="K35" s="152">
        <v>13554.816984774832</v>
      </c>
      <c r="L35" s="149"/>
      <c r="M35" s="152">
        <v>13758.139239546454</v>
      </c>
      <c r="N35" s="152">
        <v>13079.64</v>
      </c>
      <c r="O35" s="149"/>
      <c r="P35" s="152">
        <v>13079.64</v>
      </c>
      <c r="Q35" s="152">
        <v>13079.64</v>
      </c>
    </row>
    <row r="36" spans="4:17">
      <c r="D36" s="141" t="s">
        <v>49</v>
      </c>
      <c r="E36" s="67" t="s">
        <v>143</v>
      </c>
      <c r="F36" s="194" t="s">
        <v>124</v>
      </c>
      <c r="G36" s="196">
        <v>3405.5</v>
      </c>
      <c r="H36" s="196">
        <v>3405.5</v>
      </c>
      <c r="I36" s="196">
        <v>3420.192247263215</v>
      </c>
      <c r="J36" s="257">
        <v>3456.5824999999995</v>
      </c>
      <c r="K36" s="152">
        <v>3529.2201652071994</v>
      </c>
      <c r="L36" s="9"/>
      <c r="M36" s="196">
        <v>3582.1584676853072</v>
      </c>
      <c r="N36" s="196">
        <v>3405.5</v>
      </c>
      <c r="O36" s="9"/>
      <c r="P36" s="196">
        <v>3405.5</v>
      </c>
      <c r="Q36" s="196">
        <v>3405.5</v>
      </c>
    </row>
    <row r="37" spans="4:17">
      <c r="D37" s="141" t="s">
        <v>50</v>
      </c>
      <c r="E37" s="67" t="s">
        <v>143</v>
      </c>
      <c r="F37" s="194" t="s">
        <v>124</v>
      </c>
      <c r="G37" s="196">
        <v>22890</v>
      </c>
      <c r="H37" s="196">
        <v>22890</v>
      </c>
      <c r="I37" s="196">
        <v>22988.753645530756</v>
      </c>
      <c r="J37" s="257">
        <v>23233.35</v>
      </c>
      <c r="K37" s="152">
        <v>23721.582610950754</v>
      </c>
      <c r="L37" s="9"/>
      <c r="M37" s="196">
        <v>24077.406350115012</v>
      </c>
      <c r="N37" s="196">
        <v>22890</v>
      </c>
      <c r="O37" s="9"/>
      <c r="P37" s="196">
        <v>22890</v>
      </c>
      <c r="Q37" s="196">
        <v>22890</v>
      </c>
    </row>
    <row r="38" spans="4:17">
      <c r="D38" s="141" t="s">
        <v>51</v>
      </c>
      <c r="E38" s="67" t="s">
        <v>143</v>
      </c>
      <c r="F38" s="194" t="s">
        <v>124</v>
      </c>
      <c r="G38" s="196">
        <v>7259</v>
      </c>
      <c r="H38" s="196">
        <v>7259</v>
      </c>
      <c r="I38" s="196">
        <v>7290.3172875888049</v>
      </c>
      <c r="J38" s="257">
        <v>7367.8849999999993</v>
      </c>
      <c r="K38" s="152">
        <v>7522.7159533810191</v>
      </c>
      <c r="L38" s="9"/>
      <c r="M38" s="196">
        <v>7635.5566926817337</v>
      </c>
      <c r="N38" s="196">
        <v>7259</v>
      </c>
      <c r="O38" s="9"/>
      <c r="P38" s="196">
        <v>7259</v>
      </c>
      <c r="Q38" s="196">
        <v>7259</v>
      </c>
    </row>
    <row r="39" spans="4:17">
      <c r="D39" s="141" t="s">
        <v>52</v>
      </c>
      <c r="E39" s="67" t="s">
        <v>143</v>
      </c>
      <c r="F39" s="194" t="s">
        <v>124</v>
      </c>
      <c r="G39" s="196">
        <v>51019.5</v>
      </c>
      <c r="H39" s="196">
        <v>51019.5</v>
      </c>
      <c r="I39" s="196">
        <v>51239.611909923828</v>
      </c>
      <c r="J39" s="257">
        <v>51784.792499999996</v>
      </c>
      <c r="K39" s="152">
        <v>52873.01371862831</v>
      </c>
      <c r="L39" s="9"/>
      <c r="M39" s="196">
        <v>53666.10892440773</v>
      </c>
      <c r="N39" s="196">
        <v>51019.5</v>
      </c>
      <c r="O39" s="9"/>
      <c r="P39" s="196">
        <v>51019.5</v>
      </c>
      <c r="Q39" s="196">
        <v>51019.5</v>
      </c>
    </row>
    <row r="40" spans="4:17">
      <c r="D40" s="141" t="s">
        <v>53</v>
      </c>
      <c r="E40" s="67" t="s">
        <v>143</v>
      </c>
      <c r="F40" s="194" t="s">
        <v>124</v>
      </c>
      <c r="G40" s="196">
        <v>3080</v>
      </c>
      <c r="H40" s="196">
        <v>3080</v>
      </c>
      <c r="I40" s="196">
        <v>3093.2879523038323</v>
      </c>
      <c r="J40" s="257">
        <v>3126.2</v>
      </c>
      <c r="K40" s="152">
        <v>3191.8949078955143</v>
      </c>
      <c r="L40" s="9"/>
      <c r="M40" s="196">
        <v>3239.7733315139467</v>
      </c>
      <c r="N40" s="196">
        <v>3080</v>
      </c>
      <c r="O40" s="9"/>
      <c r="P40" s="196">
        <v>3080</v>
      </c>
      <c r="Q40" s="196">
        <v>3080</v>
      </c>
    </row>
    <row r="41" spans="4:17">
      <c r="D41" s="141" t="s">
        <v>54</v>
      </c>
      <c r="E41" s="67" t="s">
        <v>143</v>
      </c>
      <c r="F41" s="194" t="s">
        <v>124</v>
      </c>
      <c r="G41" s="196">
        <v>22765</v>
      </c>
      <c r="H41" s="196">
        <v>22765</v>
      </c>
      <c r="I41" s="196">
        <v>22863.214361752191</v>
      </c>
      <c r="J41" s="257">
        <v>23106.474999999999</v>
      </c>
      <c r="K41" s="152">
        <v>23592.041421506943</v>
      </c>
      <c r="L41" s="9"/>
      <c r="M41" s="196">
        <v>23945.922042829545</v>
      </c>
      <c r="N41" s="196">
        <v>22765</v>
      </c>
      <c r="O41" s="9"/>
      <c r="P41" s="196">
        <v>22765</v>
      </c>
      <c r="Q41" s="196">
        <v>22765</v>
      </c>
    </row>
    <row r="42" spans="4:17">
      <c r="D42" s="141" t="s">
        <v>55</v>
      </c>
      <c r="E42" s="67" t="s">
        <v>143</v>
      </c>
      <c r="F42" s="194" t="s">
        <v>124</v>
      </c>
      <c r="G42" s="196">
        <v>6351.31</v>
      </c>
      <c r="H42" s="196">
        <v>6351.31</v>
      </c>
      <c r="I42" s="196">
        <v>6378.7112676450834</v>
      </c>
      <c r="J42" s="257">
        <v>6446.5796499999997</v>
      </c>
      <c r="K42" s="152">
        <v>6582.0500154109941</v>
      </c>
      <c r="L42" s="9"/>
      <c r="M42" s="196">
        <v>6680.7807656421583</v>
      </c>
      <c r="N42" s="196">
        <v>6351.31</v>
      </c>
      <c r="O42" s="9"/>
      <c r="P42" s="196">
        <v>6351.31</v>
      </c>
      <c r="Q42" s="196">
        <v>6351.31</v>
      </c>
    </row>
    <row r="43" spans="4:17">
      <c r="D43" s="141" t="s">
        <v>56</v>
      </c>
      <c r="E43" s="67" t="s">
        <v>143</v>
      </c>
      <c r="F43" s="194" t="s">
        <v>124</v>
      </c>
      <c r="G43" s="196">
        <v>45843.91</v>
      </c>
      <c r="H43" s="196">
        <v>45843.91</v>
      </c>
      <c r="I43" s="196">
        <v>46041.693016071818</v>
      </c>
      <c r="J43" s="257">
        <v>46531.568650000001</v>
      </c>
      <c r="K43" s="152">
        <v>47509.397041240343</v>
      </c>
      <c r="L43" s="9"/>
      <c r="M43" s="196">
        <v>48222.03799685894</v>
      </c>
      <c r="N43" s="196">
        <v>45843.91</v>
      </c>
      <c r="O43" s="9"/>
      <c r="P43" s="196">
        <v>45843.91</v>
      </c>
      <c r="Q43" s="196">
        <v>45843.91</v>
      </c>
    </row>
    <row r="44" spans="4:17">
      <c r="D44" s="141" t="s">
        <v>57</v>
      </c>
      <c r="E44" s="235" t="s">
        <v>144</v>
      </c>
      <c r="F44" s="194" t="s">
        <v>124</v>
      </c>
      <c r="G44" s="196">
        <v>20833.330000000002</v>
      </c>
      <c r="H44" s="196">
        <v>20833.330000000002</v>
      </c>
      <c r="I44" s="196">
        <v>20923.210615379874</v>
      </c>
      <c r="J44" s="257">
        <v>21145.829949999999</v>
      </c>
      <c r="K44" s="152">
        <v>21590.194786203527</v>
      </c>
      <c r="L44" s="9"/>
      <c r="M44" s="196">
        <v>21914.047707996579</v>
      </c>
      <c r="N44" s="196">
        <v>20833.330000000002</v>
      </c>
      <c r="O44" s="9"/>
      <c r="P44" s="196">
        <v>20833.330000000002</v>
      </c>
      <c r="Q44" s="196">
        <v>20833.330000000002</v>
      </c>
    </row>
    <row r="45" spans="4:17">
      <c r="D45" s="141" t="s">
        <v>58</v>
      </c>
      <c r="E45" s="235" t="s">
        <v>144</v>
      </c>
      <c r="F45" s="194" t="s">
        <v>124</v>
      </c>
      <c r="G45" s="196">
        <v>6944.44</v>
      </c>
      <c r="H45" s="196">
        <v>6944.44</v>
      </c>
      <c r="I45" s="196">
        <v>6974.4001907457223</v>
      </c>
      <c r="J45" s="257">
        <v>7111.6734016741348</v>
      </c>
      <c r="K45" s="152">
        <v>7260.8349421403173</v>
      </c>
      <c r="L45" s="9"/>
      <c r="M45" s="196">
        <v>7369.7474662724208</v>
      </c>
      <c r="N45" s="196">
        <v>6944.44</v>
      </c>
      <c r="O45" s="9"/>
      <c r="P45" s="196">
        <v>6944.44</v>
      </c>
      <c r="Q45" s="196">
        <v>6944.44</v>
      </c>
    </row>
    <row r="46" spans="4:17">
      <c r="D46" s="129" t="s">
        <v>145</v>
      </c>
      <c r="E46" s="166" t="s">
        <v>123</v>
      </c>
      <c r="F46" s="167" t="s">
        <v>124</v>
      </c>
      <c r="G46" s="152">
        <v>0</v>
      </c>
      <c r="H46" s="152">
        <v>0</v>
      </c>
      <c r="I46" s="152">
        <v>0</v>
      </c>
      <c r="J46" s="250">
        <v>0</v>
      </c>
      <c r="K46" s="152">
        <v>0</v>
      </c>
      <c r="L46" s="155"/>
      <c r="M46" s="152">
        <v>0</v>
      </c>
      <c r="N46" s="152">
        <v>0</v>
      </c>
      <c r="O46" s="155"/>
      <c r="P46" s="152">
        <v>0</v>
      </c>
      <c r="Q46" s="152">
        <v>0</v>
      </c>
    </row>
    <row r="47" spans="4:17" ht="26.4">
      <c r="D47" s="153" t="s">
        <v>60</v>
      </c>
      <c r="E47" s="212" t="s">
        <v>146</v>
      </c>
      <c r="F47" s="167" t="s">
        <v>124</v>
      </c>
      <c r="G47" s="152">
        <v>5180</v>
      </c>
      <c r="H47" s="152">
        <v>5244.886646637483</v>
      </c>
      <c r="I47" s="152">
        <v>5170.6268785013435</v>
      </c>
      <c r="J47" s="250">
        <v>5195.8256934374494</v>
      </c>
      <c r="K47" s="152">
        <v>5294.3783813154678</v>
      </c>
      <c r="L47" s="149"/>
      <c r="M47" s="152">
        <v>5405.5603273230927</v>
      </c>
      <c r="N47" s="152">
        <v>4975</v>
      </c>
      <c r="O47" s="149"/>
      <c r="P47" s="152">
        <v>4975</v>
      </c>
      <c r="Q47" s="152">
        <v>4975</v>
      </c>
    </row>
    <row r="48" spans="4:17" s="294" customFormat="1">
      <c r="D48" s="129" t="s">
        <v>413</v>
      </c>
      <c r="E48" s="54" t="s">
        <v>147</v>
      </c>
      <c r="F48" s="167">
        <v>0.2</v>
      </c>
      <c r="G48" s="152">
        <v>36.909999999999997</v>
      </c>
      <c r="H48" s="152">
        <v>37.009074715694545</v>
      </c>
      <c r="I48" s="152">
        <v>36.314028195691577</v>
      </c>
      <c r="J48" s="152">
        <v>36.067699618371243</v>
      </c>
      <c r="K48" s="152">
        <v>35.929111712659534</v>
      </c>
      <c r="L48" s="293"/>
      <c r="M48" s="152">
        <v>36.090792715366504</v>
      </c>
      <c r="N48" s="152">
        <v>35.450000000000003</v>
      </c>
      <c r="O48" s="149"/>
      <c r="P48" s="152">
        <v>35.450000000000003</v>
      </c>
      <c r="Q48" s="152">
        <v>35.450000000000003</v>
      </c>
    </row>
    <row r="49" spans="4:17">
      <c r="D49" s="129" t="s">
        <v>61</v>
      </c>
      <c r="E49" s="166" t="s">
        <v>123</v>
      </c>
      <c r="F49" s="167" t="s">
        <v>124</v>
      </c>
      <c r="G49" s="152">
        <v>0</v>
      </c>
      <c r="H49" s="152">
        <v>0</v>
      </c>
      <c r="I49" s="152">
        <v>0</v>
      </c>
      <c r="J49" s="250">
        <v>0</v>
      </c>
      <c r="K49" s="152">
        <v>0</v>
      </c>
      <c r="L49" s="155"/>
      <c r="M49" s="152">
        <v>0</v>
      </c>
      <c r="N49" s="152">
        <v>0</v>
      </c>
      <c r="O49" s="155"/>
      <c r="P49" s="152">
        <v>0</v>
      </c>
      <c r="Q49" s="152">
        <v>0</v>
      </c>
    </row>
    <row r="50" spans="4:17">
      <c r="D50" s="364" t="s">
        <v>419</v>
      </c>
      <c r="E50" s="365" t="s">
        <v>148</v>
      </c>
      <c r="F50" s="373">
        <v>0.2</v>
      </c>
      <c r="G50" s="366">
        <v>0.99</v>
      </c>
      <c r="H50" s="366">
        <v>0.99531476394134932</v>
      </c>
      <c r="I50" s="366">
        <v>0.97773177991129379</v>
      </c>
      <c r="J50" s="366">
        <v>0.97384009388297821</v>
      </c>
      <c r="K50" s="366">
        <v>0.97580311962763455</v>
      </c>
      <c r="L50" s="149"/>
      <c r="M50" s="366">
        <v>0.9845853477042833</v>
      </c>
      <c r="N50" s="369">
        <v>0.95</v>
      </c>
      <c r="O50" s="378"/>
      <c r="P50" s="369">
        <v>0.95</v>
      </c>
      <c r="Q50" s="369">
        <v>0.95</v>
      </c>
    </row>
    <row r="51" spans="4:17">
      <c r="D51" s="129" t="s">
        <v>63</v>
      </c>
      <c r="E51" s="166" t="s">
        <v>149</v>
      </c>
      <c r="F51" s="167">
        <v>0.2</v>
      </c>
      <c r="G51" s="152">
        <v>0.68</v>
      </c>
      <c r="H51" s="152">
        <v>0.68243369661960773</v>
      </c>
      <c r="I51" s="152">
        <v>0.66350516097254475</v>
      </c>
      <c r="J51" s="250">
        <v>0.66633629001110983</v>
      </c>
      <c r="K51" s="152">
        <v>0.66173200322774917</v>
      </c>
      <c r="L51" s="149"/>
      <c r="M51" s="152">
        <v>0.66570239524711561</v>
      </c>
      <c r="N51" s="152">
        <v>0.65</v>
      </c>
      <c r="O51" s="149"/>
      <c r="P51" s="152">
        <v>0.65</v>
      </c>
      <c r="Q51" s="152">
        <v>0.65</v>
      </c>
    </row>
    <row r="52" spans="4:17">
      <c r="D52" s="129" t="s">
        <v>64</v>
      </c>
      <c r="E52" s="166" t="s">
        <v>140</v>
      </c>
      <c r="F52" s="167">
        <v>0.2</v>
      </c>
      <c r="G52" s="152">
        <v>1.07</v>
      </c>
      <c r="H52" s="152">
        <v>1.0738294932102652</v>
      </c>
      <c r="I52" s="152">
        <v>1.0555763924563213</v>
      </c>
      <c r="J52" s="250">
        <v>1.0499844569872034</v>
      </c>
      <c r="K52" s="152">
        <v>1.0485907128070486</v>
      </c>
      <c r="L52" s="149"/>
      <c r="M52" s="152">
        <v>1.0548822570838909</v>
      </c>
      <c r="N52" s="152">
        <v>1.03</v>
      </c>
      <c r="O52" s="149"/>
      <c r="P52" s="152">
        <v>1.03</v>
      </c>
      <c r="Q52" s="152">
        <v>1.03</v>
      </c>
    </row>
    <row r="53" spans="4:17">
      <c r="D53" s="129" t="s">
        <v>65</v>
      </c>
      <c r="E53" s="166" t="s">
        <v>123</v>
      </c>
      <c r="F53" s="167" t="s">
        <v>124</v>
      </c>
      <c r="G53" s="152">
        <v>0</v>
      </c>
      <c r="H53" s="152">
        <v>0</v>
      </c>
      <c r="I53" s="152">
        <v>0</v>
      </c>
      <c r="J53" s="250">
        <v>0</v>
      </c>
      <c r="K53" s="152">
        <v>0</v>
      </c>
      <c r="L53" s="149"/>
      <c r="M53" s="152">
        <v>0</v>
      </c>
      <c r="N53" s="152">
        <v>0</v>
      </c>
      <c r="O53" s="149"/>
      <c r="P53" s="152">
        <v>0</v>
      </c>
      <c r="Q53" s="152">
        <v>0</v>
      </c>
    </row>
    <row r="54" spans="4:17" ht="12.75" customHeight="1">
      <c r="D54" s="153" t="s">
        <v>66</v>
      </c>
      <c r="E54" s="54" t="s">
        <v>133</v>
      </c>
      <c r="F54" s="167" t="s">
        <v>134</v>
      </c>
      <c r="G54" s="152">
        <v>5255</v>
      </c>
      <c r="H54" s="152">
        <v>5269.1055982382777</v>
      </c>
      <c r="I54" s="152">
        <v>5275.9253018622958</v>
      </c>
      <c r="J54" s="250">
        <v>5292.8165734303502</v>
      </c>
      <c r="K54" s="152">
        <v>5326.0220606495304</v>
      </c>
      <c r="L54" s="149"/>
      <c r="M54" s="152">
        <v>5349.9891599224529</v>
      </c>
      <c r="N54" s="152">
        <v>5255</v>
      </c>
      <c r="O54" s="149"/>
      <c r="P54" s="152">
        <v>5255</v>
      </c>
      <c r="Q54" s="152">
        <v>5255</v>
      </c>
    </row>
    <row r="55" spans="4:17" ht="12.75" customHeight="1">
      <c r="D55" s="153" t="s">
        <v>67</v>
      </c>
      <c r="E55" s="54" t="s">
        <v>150</v>
      </c>
      <c r="F55" s="167" t="s">
        <v>141</v>
      </c>
      <c r="G55" s="152">
        <v>1774</v>
      </c>
      <c r="H55" s="152">
        <v>1778.7618137535119</v>
      </c>
      <c r="I55" s="152">
        <v>1781.0640314945219</v>
      </c>
      <c r="J55" s="250">
        <v>1781.9829999999999</v>
      </c>
      <c r="K55" s="152">
        <v>1797.9758583429623</v>
      </c>
      <c r="L55" s="149"/>
      <c r="M55" s="152">
        <v>1806.0667497055056</v>
      </c>
      <c r="N55" s="152">
        <v>1774</v>
      </c>
      <c r="O55" s="149"/>
      <c r="P55" s="152">
        <v>1774</v>
      </c>
      <c r="Q55" s="152">
        <v>1774</v>
      </c>
    </row>
    <row r="56" spans="4:17" ht="12.75" customHeight="1">
      <c r="D56" s="153" t="s">
        <v>68</v>
      </c>
      <c r="E56" s="54" t="s">
        <v>133</v>
      </c>
      <c r="F56" s="167" t="s">
        <v>134</v>
      </c>
      <c r="G56" s="152">
        <v>3804</v>
      </c>
      <c r="H56" s="152">
        <v>3814.2107889055014</v>
      </c>
      <c r="I56" s="152">
        <v>3819.1474497210606</v>
      </c>
      <c r="J56" s="250">
        <v>3821.1179999999999</v>
      </c>
      <c r="K56" s="152">
        <v>3855.411592523466</v>
      </c>
      <c r="L56" s="149"/>
      <c r="M56" s="152">
        <v>3872.7609446898214</v>
      </c>
      <c r="N56" s="152">
        <v>3804</v>
      </c>
      <c r="O56" s="149"/>
      <c r="P56" s="152">
        <v>3804</v>
      </c>
      <c r="Q56" s="152">
        <v>3804</v>
      </c>
    </row>
    <row r="57" spans="4:17">
      <c r="D57" s="129" t="s">
        <v>69</v>
      </c>
      <c r="E57" s="67" t="s">
        <v>133</v>
      </c>
      <c r="F57" s="194" t="s">
        <v>124</v>
      </c>
      <c r="G57" s="152">
        <v>0</v>
      </c>
      <c r="H57" s="152">
        <v>0</v>
      </c>
      <c r="I57" s="217" t="s">
        <v>151</v>
      </c>
      <c r="J57" s="250">
        <v>0</v>
      </c>
      <c r="K57" s="152">
        <v>0</v>
      </c>
      <c r="M57" s="152">
        <v>0</v>
      </c>
      <c r="N57" s="142">
        <v>0</v>
      </c>
      <c r="P57" s="142">
        <v>0</v>
      </c>
      <c r="Q57" s="142">
        <v>0</v>
      </c>
    </row>
    <row r="58" spans="4:17">
      <c r="D58" s="129" t="s">
        <v>70</v>
      </c>
      <c r="E58" s="67" t="s">
        <v>133</v>
      </c>
      <c r="F58" s="194" t="s">
        <v>124</v>
      </c>
      <c r="G58" s="152">
        <v>0</v>
      </c>
      <c r="H58" s="152">
        <v>0</v>
      </c>
      <c r="I58" s="217" t="s">
        <v>151</v>
      </c>
      <c r="J58" s="250">
        <v>0</v>
      </c>
      <c r="K58" s="152">
        <v>0</v>
      </c>
      <c r="M58" s="152">
        <v>0</v>
      </c>
      <c r="N58" s="142">
        <v>0</v>
      </c>
      <c r="P58" s="142">
        <v>0</v>
      </c>
      <c r="Q58" s="142">
        <v>0</v>
      </c>
    </row>
    <row r="59" spans="4:17" ht="13.35" customHeight="1">
      <c r="D59" s="129" t="s">
        <v>71</v>
      </c>
      <c r="E59" s="67" t="s">
        <v>133</v>
      </c>
      <c r="F59" s="194" t="s">
        <v>124</v>
      </c>
      <c r="G59" s="152">
        <v>0</v>
      </c>
      <c r="H59" s="152">
        <v>0</v>
      </c>
      <c r="I59" s="217" t="s">
        <v>151</v>
      </c>
      <c r="J59" s="250">
        <v>0</v>
      </c>
      <c r="K59" s="152">
        <v>0</v>
      </c>
      <c r="M59" s="152">
        <v>0</v>
      </c>
      <c r="N59" s="142">
        <v>0</v>
      </c>
      <c r="P59" s="142">
        <v>0</v>
      </c>
      <c r="Q59" s="142">
        <v>0</v>
      </c>
    </row>
    <row r="60" spans="4:17" ht="26.4">
      <c r="D60" s="300" t="s">
        <v>391</v>
      </c>
      <c r="E60" s="54" t="s">
        <v>152</v>
      </c>
      <c r="F60" s="195"/>
      <c r="G60" s="152">
        <v>0</v>
      </c>
      <c r="H60" s="204">
        <v>1580</v>
      </c>
      <c r="I60" s="204">
        <v>1584.0899281766342</v>
      </c>
      <c r="J60" s="258">
        <v>1594.2199999999998</v>
      </c>
      <c r="K60" s="204">
        <v>1614.2868442760166</v>
      </c>
      <c r="L60" s="198"/>
      <c r="M60" s="204">
        <v>1628.8154258745005</v>
      </c>
      <c r="N60" s="204">
        <v>0</v>
      </c>
      <c r="O60" s="298"/>
      <c r="P60" s="204">
        <v>0</v>
      </c>
      <c r="Q60" s="204">
        <v>0</v>
      </c>
    </row>
    <row r="61" spans="4:17" ht="26.4">
      <c r="D61" s="300" t="s">
        <v>392</v>
      </c>
      <c r="E61" s="54" t="s">
        <v>153</v>
      </c>
      <c r="F61" s="195"/>
      <c r="G61" s="152">
        <v>0</v>
      </c>
      <c r="H61" s="204">
        <v>1363</v>
      </c>
      <c r="I61" s="204">
        <v>1366.5282101928813</v>
      </c>
      <c r="J61" s="258">
        <v>1375.2669999999998</v>
      </c>
      <c r="K61" s="204">
        <v>1392.5778283216523</v>
      </c>
      <c r="L61" s="198"/>
      <c r="M61" s="204">
        <v>1405.1110287765471</v>
      </c>
      <c r="N61" s="204">
        <v>0</v>
      </c>
      <c r="O61" s="298"/>
      <c r="P61" s="204">
        <v>0</v>
      </c>
      <c r="Q61" s="204">
        <v>0</v>
      </c>
    </row>
    <row r="62" spans="4:17">
      <c r="D62" s="214" t="s">
        <v>393</v>
      </c>
      <c r="E62" s="54" t="s">
        <v>154</v>
      </c>
      <c r="F62" s="195"/>
      <c r="G62" s="152">
        <v>0</v>
      </c>
      <c r="H62" s="204">
        <v>1753</v>
      </c>
      <c r="I62" s="204">
        <v>1757.5377494263541</v>
      </c>
      <c r="J62" s="258">
        <v>1768.7769999999998</v>
      </c>
      <c r="K62" s="204">
        <v>1791.0410367188967</v>
      </c>
      <c r="L62" s="198"/>
      <c r="M62" s="204">
        <v>1807.1604060493667</v>
      </c>
      <c r="N62" s="204">
        <v>0</v>
      </c>
      <c r="O62" s="298"/>
      <c r="P62" s="204">
        <v>0</v>
      </c>
      <c r="Q62" s="204">
        <v>0</v>
      </c>
    </row>
    <row r="63" spans="4:17">
      <c r="D63" s="214" t="s">
        <v>394</v>
      </c>
      <c r="E63" s="54" t="s">
        <v>155</v>
      </c>
      <c r="F63" s="195"/>
      <c r="G63" s="152">
        <v>0</v>
      </c>
      <c r="H63" s="204">
        <v>9380</v>
      </c>
      <c r="I63" s="204">
        <v>9404.2807128460936</v>
      </c>
      <c r="J63" s="258">
        <v>9464.4199999999983</v>
      </c>
      <c r="K63" s="204">
        <v>9583.5510122209089</v>
      </c>
      <c r="L63" s="198"/>
      <c r="M63" s="204">
        <v>9669.8029713308952</v>
      </c>
      <c r="N63" s="204">
        <v>0</v>
      </c>
      <c r="O63" s="298"/>
      <c r="P63" s="204">
        <v>0</v>
      </c>
      <c r="Q63" s="204">
        <v>0</v>
      </c>
    </row>
    <row r="64" spans="4:17">
      <c r="D64" s="213" t="s">
        <v>395</v>
      </c>
      <c r="E64" s="166" t="s">
        <v>123</v>
      </c>
      <c r="F64" s="167" t="s">
        <v>124</v>
      </c>
      <c r="G64" s="152">
        <v>0</v>
      </c>
      <c r="H64" s="152">
        <v>0</v>
      </c>
      <c r="I64" s="152">
        <v>0</v>
      </c>
      <c r="J64" s="250">
        <v>0</v>
      </c>
      <c r="K64" s="152">
        <v>0</v>
      </c>
      <c r="L64" s="149"/>
      <c r="M64" s="152">
        <v>0</v>
      </c>
      <c r="N64" s="152">
        <v>0</v>
      </c>
      <c r="O64" s="149"/>
      <c r="P64" s="152">
        <v>0</v>
      </c>
      <c r="Q64" s="152">
        <v>0</v>
      </c>
    </row>
    <row r="65" spans="4:17">
      <c r="D65" s="153" t="s">
        <v>72</v>
      </c>
      <c r="E65" s="166" t="s">
        <v>156</v>
      </c>
      <c r="F65" s="167" t="s">
        <v>124</v>
      </c>
      <c r="G65" s="152">
        <v>0</v>
      </c>
      <c r="H65" s="152">
        <v>0</v>
      </c>
      <c r="I65" s="152">
        <v>0</v>
      </c>
      <c r="J65" s="250">
        <v>0</v>
      </c>
      <c r="K65" s="152">
        <v>0</v>
      </c>
      <c r="L65" s="149"/>
      <c r="M65" s="152">
        <v>0</v>
      </c>
      <c r="N65" s="152">
        <v>0</v>
      </c>
      <c r="O65" s="149"/>
      <c r="P65" s="152">
        <v>0</v>
      </c>
      <c r="Q65" s="152">
        <v>0</v>
      </c>
    </row>
    <row r="66" spans="4:17" ht="26.4">
      <c r="D66" s="301" t="s">
        <v>396</v>
      </c>
      <c r="E66" s="291" t="s">
        <v>123</v>
      </c>
      <c r="F66" s="167" t="s">
        <v>124</v>
      </c>
      <c r="G66" s="152">
        <v>0</v>
      </c>
      <c r="H66" s="152">
        <v>0</v>
      </c>
      <c r="I66" s="152">
        <v>0</v>
      </c>
      <c r="J66" s="152">
        <v>0</v>
      </c>
      <c r="K66" s="152">
        <v>64203.74</v>
      </c>
      <c r="L66" s="149"/>
      <c r="M66" s="152">
        <v>65364.607822939986</v>
      </c>
      <c r="N66" s="152">
        <v>64203.74</v>
      </c>
      <c r="O66" s="149"/>
      <c r="P66" s="152">
        <v>64203.74</v>
      </c>
      <c r="Q66" s="152">
        <v>64203.74</v>
      </c>
    </row>
    <row r="67" spans="4:17" s="294" customFormat="1">
      <c r="D67" s="302" t="s">
        <v>397</v>
      </c>
      <c r="E67" s="303" t="s">
        <v>154</v>
      </c>
      <c r="F67" s="167" t="s">
        <v>124</v>
      </c>
      <c r="G67" s="152">
        <v>0</v>
      </c>
      <c r="H67" s="152">
        <v>0</v>
      </c>
      <c r="I67" s="152">
        <v>0</v>
      </c>
      <c r="J67" s="152">
        <v>0</v>
      </c>
      <c r="K67" s="152">
        <v>2596.8200000000002</v>
      </c>
      <c r="L67" s="149"/>
      <c r="M67" s="152">
        <v>2643.7731024199998</v>
      </c>
      <c r="N67" s="152">
        <v>2596.8200000000002</v>
      </c>
      <c r="O67" s="149"/>
      <c r="P67" s="152">
        <v>2596.8200000000002</v>
      </c>
      <c r="Q67" s="152">
        <v>2596.8200000000002</v>
      </c>
    </row>
    <row r="68" spans="4:17" s="294" customFormat="1">
      <c r="D68" s="302" t="s">
        <v>398</v>
      </c>
      <c r="E68" s="303" t="s">
        <v>152</v>
      </c>
      <c r="F68" s="167" t="s">
        <v>124</v>
      </c>
      <c r="G68" s="152">
        <v>0</v>
      </c>
      <c r="H68" s="152">
        <v>0</v>
      </c>
      <c r="I68" s="152">
        <v>0</v>
      </c>
      <c r="J68" s="152">
        <v>0</v>
      </c>
      <c r="K68" s="152">
        <v>547.82000000000005</v>
      </c>
      <c r="L68" s="149"/>
      <c r="M68" s="152">
        <v>557.72513341999991</v>
      </c>
      <c r="N68" s="152">
        <v>547.82000000000005</v>
      </c>
      <c r="O68" s="149"/>
      <c r="P68" s="152">
        <v>547.82000000000005</v>
      </c>
      <c r="Q68" s="152">
        <v>547.82000000000005</v>
      </c>
    </row>
    <row r="69" spans="4:17" s="294" customFormat="1">
      <c r="D69" s="301" t="s">
        <v>399</v>
      </c>
      <c r="E69" s="303" t="s">
        <v>153</v>
      </c>
      <c r="F69" s="167" t="s">
        <v>124</v>
      </c>
      <c r="G69" s="152">
        <v>0</v>
      </c>
      <c r="H69" s="152">
        <v>0</v>
      </c>
      <c r="I69" s="152">
        <v>0</v>
      </c>
      <c r="J69" s="152">
        <v>0</v>
      </c>
      <c r="K69" s="152">
        <v>1618.74</v>
      </c>
      <c r="L69" s="149"/>
      <c r="M69" s="152">
        <v>1648.0084379399996</v>
      </c>
      <c r="N69" s="152">
        <v>1618.74</v>
      </c>
      <c r="O69" s="149"/>
      <c r="P69" s="152">
        <v>1618.74</v>
      </c>
      <c r="Q69" s="152">
        <v>1618.74</v>
      </c>
    </row>
    <row r="70" spans="4:17">
      <c r="D70" s="129" t="s">
        <v>73</v>
      </c>
      <c r="E70" s="166" t="s">
        <v>139</v>
      </c>
      <c r="F70" s="167">
        <v>0.2</v>
      </c>
      <c r="G70" s="152">
        <v>0</v>
      </c>
      <c r="H70" s="152">
        <v>0.23082316209192616</v>
      </c>
      <c r="I70" s="152">
        <v>0.83</v>
      </c>
      <c r="J70" s="250">
        <v>0.83796836471094116</v>
      </c>
      <c r="K70" s="152">
        <v>0.84498086566004882</v>
      </c>
      <c r="L70" s="149"/>
      <c r="M70" s="152">
        <v>0.85005075085400916</v>
      </c>
      <c r="N70" s="152">
        <v>0.83</v>
      </c>
      <c r="O70" s="149"/>
      <c r="P70" s="152">
        <v>0.83</v>
      </c>
      <c r="Q70" s="152">
        <v>0.83</v>
      </c>
    </row>
    <row r="71" spans="4:17" ht="12.75" customHeight="1">
      <c r="D71" s="129" t="s">
        <v>74</v>
      </c>
      <c r="E71" s="166" t="s">
        <v>140</v>
      </c>
      <c r="F71" s="167" t="s">
        <v>157</v>
      </c>
      <c r="G71" s="152">
        <v>0</v>
      </c>
      <c r="H71" s="152">
        <v>0</v>
      </c>
      <c r="I71" s="152">
        <v>0</v>
      </c>
      <c r="J71" s="250">
        <v>0</v>
      </c>
      <c r="K71" s="152">
        <v>0</v>
      </c>
      <c r="L71" s="149"/>
      <c r="M71" s="152">
        <v>0</v>
      </c>
      <c r="N71" s="152">
        <v>0</v>
      </c>
      <c r="O71" s="149"/>
      <c r="P71" s="152">
        <v>0</v>
      </c>
      <c r="Q71" s="152">
        <v>0</v>
      </c>
    </row>
    <row r="72" spans="4:17" s="184" customFormat="1" ht="12.75" customHeight="1">
      <c r="D72" s="214" t="s">
        <v>75</v>
      </c>
      <c r="E72" s="278" t="s">
        <v>156</v>
      </c>
      <c r="F72" s="167" t="s">
        <v>124</v>
      </c>
      <c r="G72" s="152">
        <v>0</v>
      </c>
      <c r="H72" s="152">
        <v>0</v>
      </c>
      <c r="I72" s="152">
        <v>0</v>
      </c>
      <c r="J72" s="152">
        <v>0</v>
      </c>
      <c r="K72" s="152">
        <v>0</v>
      </c>
      <c r="L72" s="276"/>
      <c r="M72" s="152">
        <v>0</v>
      </c>
      <c r="N72" s="152">
        <v>0</v>
      </c>
      <c r="O72" s="276"/>
      <c r="P72" s="152">
        <v>0</v>
      </c>
      <c r="Q72" s="152">
        <v>0</v>
      </c>
    </row>
    <row r="73" spans="4:17" s="184" customFormat="1">
      <c r="D73" s="213" t="s">
        <v>76</v>
      </c>
      <c r="E73" s="278" t="s">
        <v>123</v>
      </c>
      <c r="F73" s="167" t="s">
        <v>124</v>
      </c>
      <c r="G73" s="152">
        <v>0</v>
      </c>
      <c r="H73" s="152">
        <v>0</v>
      </c>
      <c r="I73" s="152">
        <v>0</v>
      </c>
      <c r="J73" s="152">
        <v>0</v>
      </c>
      <c r="K73" s="152">
        <v>0</v>
      </c>
      <c r="L73" s="276"/>
      <c r="M73" s="152">
        <v>0</v>
      </c>
      <c r="N73" s="152">
        <v>0</v>
      </c>
      <c r="O73" s="276"/>
      <c r="P73" s="152">
        <v>0</v>
      </c>
      <c r="Q73" s="152">
        <v>0</v>
      </c>
    </row>
    <row r="74" spans="4:17" ht="12.75" customHeight="1">
      <c r="D74" s="129" t="s">
        <v>77</v>
      </c>
      <c r="E74" s="166" t="s">
        <v>156</v>
      </c>
      <c r="F74" s="167" t="s">
        <v>124</v>
      </c>
      <c r="G74" s="152">
        <v>1289</v>
      </c>
      <c r="H74" s="152">
        <v>1292.4599650103025</v>
      </c>
      <c r="I74" s="152">
        <v>1268.0292400099106</v>
      </c>
      <c r="J74" s="250">
        <v>1258.9953790272004</v>
      </c>
      <c r="K74" s="152">
        <v>1254.73174330811</v>
      </c>
      <c r="L74" s="149"/>
      <c r="M74" s="152">
        <v>1260.3780361529966</v>
      </c>
      <c r="N74" s="152">
        <v>1238</v>
      </c>
      <c r="O74" s="149"/>
      <c r="P74" s="152">
        <v>1238</v>
      </c>
      <c r="Q74" s="152">
        <v>1238</v>
      </c>
    </row>
    <row r="75" spans="4:17" ht="12.75" customHeight="1">
      <c r="D75" s="129" t="s">
        <v>78</v>
      </c>
      <c r="E75" s="166" t="s">
        <v>156</v>
      </c>
      <c r="F75" s="167" t="s">
        <v>124</v>
      </c>
      <c r="G75" s="152">
        <v>1736</v>
      </c>
      <c r="H75" s="152">
        <v>1740.6598132334254</v>
      </c>
      <c r="I75" s="152">
        <v>1708.7773289761424</v>
      </c>
      <c r="J75" s="250">
        <v>1697.1257709286663</v>
      </c>
      <c r="K75" s="152">
        <v>1690.5432535039804</v>
      </c>
      <c r="L75" s="149"/>
      <c r="M75" s="152">
        <v>1698.1506981447483</v>
      </c>
      <c r="N75" s="152">
        <v>1668</v>
      </c>
      <c r="O75" s="149"/>
      <c r="P75" s="152">
        <v>1668</v>
      </c>
      <c r="Q75" s="152">
        <v>1668</v>
      </c>
    </row>
    <row r="76" spans="4:17" ht="12.75" customHeight="1">
      <c r="D76" s="129" t="s">
        <v>79</v>
      </c>
      <c r="E76" s="166" t="s">
        <v>156</v>
      </c>
      <c r="F76" s="167" t="s">
        <v>124</v>
      </c>
      <c r="G76" s="152">
        <v>1225</v>
      </c>
      <c r="H76" s="152">
        <v>1228.2881746606834</v>
      </c>
      <c r="I76" s="152">
        <v>1204.7783753063284</v>
      </c>
      <c r="J76" s="250">
        <v>1196.5492082274513</v>
      </c>
      <c r="K76" s="152">
        <v>1191.8938046287055</v>
      </c>
      <c r="L76" s="149"/>
      <c r="M76" s="152">
        <v>1197.2573267495347</v>
      </c>
      <c r="N76" s="152">
        <v>1176</v>
      </c>
      <c r="O76" s="149"/>
      <c r="P76" s="152">
        <v>1176</v>
      </c>
      <c r="Q76" s="152">
        <v>1176</v>
      </c>
    </row>
    <row r="77" spans="4:17" ht="12.75" customHeight="1">
      <c r="D77" s="129" t="s">
        <v>80</v>
      </c>
      <c r="E77" s="166" t="s">
        <v>156</v>
      </c>
      <c r="F77" s="167" t="s">
        <v>124</v>
      </c>
      <c r="G77" s="152">
        <v>1225</v>
      </c>
      <c r="H77" s="152">
        <v>1228.2881746606834</v>
      </c>
      <c r="I77" s="152">
        <v>1204.7783753063284</v>
      </c>
      <c r="J77" s="250">
        <v>1196.5492082274513</v>
      </c>
      <c r="K77" s="152">
        <v>1191.8938046287055</v>
      </c>
      <c r="L77" s="149"/>
      <c r="M77" s="152">
        <v>1197.2573267495347</v>
      </c>
      <c r="N77" s="152">
        <v>1176</v>
      </c>
      <c r="O77" s="149"/>
      <c r="P77" s="152">
        <v>1176</v>
      </c>
      <c r="Q77" s="152">
        <v>1176</v>
      </c>
    </row>
    <row r="78" spans="4:17" ht="12.75" customHeight="1">
      <c r="D78" s="129" t="s">
        <v>81</v>
      </c>
      <c r="E78" s="166" t="s">
        <v>156</v>
      </c>
      <c r="F78" s="167" t="s">
        <v>124</v>
      </c>
      <c r="G78" s="152">
        <v>713</v>
      </c>
      <c r="H78" s="152">
        <v>714.91385186372827</v>
      </c>
      <c r="I78" s="152">
        <v>701.78340361593621</v>
      </c>
      <c r="J78" s="250">
        <v>696.97984182945811</v>
      </c>
      <c r="K78" s="152">
        <v>694.25787089342123</v>
      </c>
      <c r="L78" s="149"/>
      <c r="M78" s="152">
        <v>697.38203131244154</v>
      </c>
      <c r="N78" s="152">
        <v>685</v>
      </c>
      <c r="O78" s="149"/>
      <c r="P78" s="152">
        <v>685</v>
      </c>
      <c r="Q78" s="152">
        <v>685</v>
      </c>
    </row>
    <row r="79" spans="4:17" ht="12.75" customHeight="1">
      <c r="D79" s="129" t="s">
        <v>82</v>
      </c>
      <c r="E79" s="166" t="s">
        <v>156</v>
      </c>
      <c r="F79" s="167" t="s">
        <v>124</v>
      </c>
      <c r="G79" s="152">
        <v>3016</v>
      </c>
      <c r="H79" s="152">
        <v>3024.095620225813</v>
      </c>
      <c r="I79" s="152">
        <v>2966.7667491918332</v>
      </c>
      <c r="J79" s="250">
        <v>2947.0563832268708</v>
      </c>
      <c r="K79" s="152">
        <v>2935.1398454121863</v>
      </c>
      <c r="L79" s="149"/>
      <c r="M79" s="152">
        <v>2948.3479747165416</v>
      </c>
      <c r="N79" s="152">
        <v>2896</v>
      </c>
      <c r="O79" s="149"/>
      <c r="P79" s="152">
        <v>2896</v>
      </c>
      <c r="Q79" s="152">
        <v>2896</v>
      </c>
    </row>
    <row r="80" spans="4:17" ht="12.75" customHeight="1">
      <c r="D80" s="153" t="s">
        <v>83</v>
      </c>
      <c r="E80" s="166" t="s">
        <v>156</v>
      </c>
      <c r="F80" s="167" t="s">
        <v>124</v>
      </c>
      <c r="G80" s="152">
        <v>444</v>
      </c>
      <c r="H80" s="152">
        <v>445.19179555048441</v>
      </c>
      <c r="I80" s="152">
        <v>436.73216104854401</v>
      </c>
      <c r="J80" s="250">
        <v>434.10160668857873</v>
      </c>
      <c r="K80" s="152">
        <v>432.77096477589902</v>
      </c>
      <c r="L80" s="149"/>
      <c r="M80" s="152">
        <v>434.71843411739059</v>
      </c>
      <c r="N80" s="152">
        <v>427</v>
      </c>
      <c r="O80" s="149"/>
      <c r="P80" s="152">
        <v>427</v>
      </c>
      <c r="Q80" s="152">
        <v>427</v>
      </c>
    </row>
    <row r="81" spans="4:17" ht="25.35" customHeight="1">
      <c r="D81" s="243" t="s">
        <v>158</v>
      </c>
      <c r="E81" s="166" t="s">
        <v>156</v>
      </c>
      <c r="F81" s="167" t="s">
        <v>124</v>
      </c>
      <c r="G81" s="152">
        <v>416</v>
      </c>
      <c r="H81" s="152">
        <v>417.11663727252591</v>
      </c>
      <c r="I81" s="152">
        <v>408.62066562472967</v>
      </c>
      <c r="J81" s="250">
        <v>405.90011019836942</v>
      </c>
      <c r="K81" s="152">
        <v>404.39254085616795</v>
      </c>
      <c r="L81" s="149"/>
      <c r="M81" s="152">
        <v>406.2123072900207</v>
      </c>
      <c r="N81" s="152">
        <v>399</v>
      </c>
      <c r="O81" s="149"/>
      <c r="P81" s="152">
        <v>399</v>
      </c>
      <c r="Q81" s="152">
        <v>399</v>
      </c>
    </row>
    <row r="82" spans="4:17" ht="12.75" customHeight="1">
      <c r="D82" s="153" t="s">
        <v>84</v>
      </c>
      <c r="E82" s="166" t="s">
        <v>156</v>
      </c>
      <c r="F82" s="167" t="s">
        <v>124</v>
      </c>
      <c r="G82" s="152">
        <v>23.38</v>
      </c>
      <c r="H82" s="152">
        <v>23.442757162095326</v>
      </c>
      <c r="I82" s="152">
        <v>23.001227148556652</v>
      </c>
      <c r="J82" s="250">
        <v>22.843212157069523</v>
      </c>
      <c r="K82" s="152">
        <v>22.753414892784388</v>
      </c>
      <c r="L82" s="149"/>
      <c r="M82" s="152">
        <v>22.855805259801915</v>
      </c>
      <c r="N82" s="152">
        <v>22.45</v>
      </c>
      <c r="O82" s="149"/>
      <c r="P82" s="152">
        <v>22.45</v>
      </c>
      <c r="Q82" s="152">
        <v>22.45</v>
      </c>
    </row>
    <row r="83" spans="4:17" ht="12.75" customHeight="1">
      <c r="D83" s="244" t="s">
        <v>85</v>
      </c>
      <c r="E83" s="166" t="s">
        <v>156</v>
      </c>
      <c r="F83" s="167" t="s">
        <v>124</v>
      </c>
      <c r="G83" s="152">
        <v>125</v>
      </c>
      <c r="H83" s="152">
        <v>125.33552802660033</v>
      </c>
      <c r="I83" s="152">
        <v>122.48580148947671</v>
      </c>
      <c r="J83" s="250">
        <v>121.870752689833</v>
      </c>
      <c r="K83" s="152">
        <v>121.6218167988475</v>
      </c>
      <c r="L83" s="149"/>
      <c r="M83" s="152">
        <v>122.16911497444232</v>
      </c>
      <c r="N83" s="152">
        <v>120</v>
      </c>
      <c r="O83" s="149"/>
      <c r="P83" s="152">
        <v>120</v>
      </c>
      <c r="Q83" s="152">
        <v>120</v>
      </c>
    </row>
    <row r="84" spans="4:17" ht="12.75" customHeight="1">
      <c r="D84" s="153" t="s">
        <v>86</v>
      </c>
      <c r="E84" s="166" t="s">
        <v>156</v>
      </c>
      <c r="F84" s="167" t="s">
        <v>124</v>
      </c>
      <c r="G84" s="152">
        <v>13.92</v>
      </c>
      <c r="H84" s="152">
        <v>13.957364401042213</v>
      </c>
      <c r="I84" s="152">
        <v>13.694314199315265</v>
      </c>
      <c r="J84" s="250">
        <v>13.597150093493765</v>
      </c>
      <c r="K84" s="152">
        <v>13.550697421671591</v>
      </c>
      <c r="L84" s="149"/>
      <c r="M84" s="152">
        <v>13.611675560069115</v>
      </c>
      <c r="N84" s="152">
        <v>13.37</v>
      </c>
      <c r="O84" s="149"/>
      <c r="P84" s="152">
        <v>13.37</v>
      </c>
      <c r="Q84" s="152">
        <v>13.37</v>
      </c>
    </row>
    <row r="85" spans="4:17" ht="12.75" customHeight="1">
      <c r="D85" s="244" t="s">
        <v>87</v>
      </c>
      <c r="E85" s="166" t="s">
        <v>156</v>
      </c>
      <c r="F85" s="167" t="s">
        <v>124</v>
      </c>
      <c r="G85" s="152">
        <v>74.2</v>
      </c>
      <c r="H85" s="152">
        <v>74.399169436589958</v>
      </c>
      <c r="I85" s="152">
        <v>73.009569543563487</v>
      </c>
      <c r="J85" s="250">
        <v>72.508061868934519</v>
      </c>
      <c r="K85" s="152">
        <v>72.233224027115511</v>
      </c>
      <c r="L85" s="149"/>
      <c r="M85" s="152">
        <v>72.558273535237532</v>
      </c>
      <c r="N85" s="152">
        <v>71.27</v>
      </c>
      <c r="O85" s="149"/>
      <c r="P85" s="152">
        <v>71.27</v>
      </c>
      <c r="Q85" s="152">
        <v>71.27</v>
      </c>
    </row>
    <row r="86" spans="4:17" ht="12.75" customHeight="1">
      <c r="D86" s="153" t="s">
        <v>88</v>
      </c>
      <c r="E86" s="166" t="s">
        <v>156</v>
      </c>
      <c r="F86" s="167" t="s">
        <v>124</v>
      </c>
      <c r="G86" s="152">
        <v>1357</v>
      </c>
      <c r="H86" s="152">
        <v>1360.6424922567733</v>
      </c>
      <c r="I86" s="152">
        <v>1335.2960326311804</v>
      </c>
      <c r="J86" s="250">
        <v>1325.4703350398365</v>
      </c>
      <c r="K86" s="152">
        <v>1320.6102274074858</v>
      </c>
      <c r="L86" s="149"/>
      <c r="M86" s="152">
        <v>1326.5529734308195</v>
      </c>
      <c r="N86" s="152">
        <v>1303</v>
      </c>
      <c r="O86" s="149"/>
      <c r="P86" s="152">
        <v>1303</v>
      </c>
      <c r="Q86" s="152">
        <v>1303</v>
      </c>
    </row>
    <row r="87" spans="4:17">
      <c r="D87" s="153" t="s">
        <v>89</v>
      </c>
      <c r="E87" s="212" t="s">
        <v>159</v>
      </c>
      <c r="F87" s="167" t="s">
        <v>124</v>
      </c>
      <c r="G87" s="152">
        <v>6.76</v>
      </c>
      <c r="H87" s="152">
        <v>6.7781453556785456</v>
      </c>
      <c r="I87" s="152">
        <v>6.7869181808923154</v>
      </c>
      <c r="J87" s="250">
        <v>6.8086470097790999</v>
      </c>
      <c r="K87" s="152">
        <v>6.8513623463350761</v>
      </c>
      <c r="L87" s="149"/>
      <c r="M87" s="152">
        <v>6.8821934768935842</v>
      </c>
      <c r="N87" s="152">
        <v>6.76</v>
      </c>
      <c r="O87" s="149"/>
      <c r="P87" s="152">
        <v>6.76</v>
      </c>
      <c r="Q87" s="152">
        <v>6.76</v>
      </c>
    </row>
    <row r="88" spans="4:17">
      <c r="D88" s="153" t="s">
        <v>90</v>
      </c>
      <c r="E88" s="212" t="s">
        <v>160</v>
      </c>
      <c r="F88" s="167" t="s">
        <v>124</v>
      </c>
      <c r="G88" s="152">
        <v>0.38</v>
      </c>
      <c r="H88" s="152">
        <v>0.38102000520086504</v>
      </c>
      <c r="I88" s="152">
        <v>0.38151315218033727</v>
      </c>
      <c r="J88" s="250">
        <v>0.38273459522426895</v>
      </c>
      <c r="K88" s="152">
        <v>0.38513575319635046</v>
      </c>
      <c r="L88" s="149"/>
      <c r="M88" s="152">
        <v>0.38686886408573401</v>
      </c>
      <c r="N88" s="152">
        <v>0.38</v>
      </c>
      <c r="O88" s="149"/>
      <c r="P88" s="152">
        <v>0.38</v>
      </c>
      <c r="Q88" s="152">
        <v>0.38</v>
      </c>
    </row>
    <row r="89" spans="4:17" ht="12.75" customHeight="1">
      <c r="D89" s="153" t="s">
        <v>91</v>
      </c>
      <c r="E89" s="166" t="s">
        <v>139</v>
      </c>
      <c r="F89" s="167" t="s">
        <v>161</v>
      </c>
      <c r="G89" s="152">
        <v>3.22</v>
      </c>
      <c r="H89" s="152">
        <v>3.22</v>
      </c>
      <c r="I89" s="152">
        <v>3.22</v>
      </c>
      <c r="J89" s="250">
        <v>3.22</v>
      </c>
      <c r="K89" s="152">
        <v>3.1039049999999997</v>
      </c>
      <c r="L89" s="149"/>
      <c r="M89" s="152">
        <v>3.1178725724999992</v>
      </c>
      <c r="N89" s="152">
        <v>3.09</v>
      </c>
      <c r="O89" s="149"/>
      <c r="P89" s="152">
        <v>3.09</v>
      </c>
      <c r="Q89" s="152">
        <v>3.09</v>
      </c>
    </row>
    <row r="90" spans="4:17" ht="12.75" customHeight="1">
      <c r="D90" s="153" t="s">
        <v>162</v>
      </c>
      <c r="E90" s="166" t="s">
        <v>163</v>
      </c>
      <c r="F90" s="167" t="s">
        <v>164</v>
      </c>
      <c r="G90" s="152" t="s">
        <v>165</v>
      </c>
      <c r="H90" s="152" t="s">
        <v>166</v>
      </c>
      <c r="I90" s="152">
        <v>6300</v>
      </c>
      <c r="J90" s="250">
        <v>6345.3367102970906</v>
      </c>
      <c r="K90" s="152">
        <v>6385.1453819394937</v>
      </c>
      <c r="L90" s="149"/>
      <c r="M90" s="152">
        <v>6413.8785361582222</v>
      </c>
      <c r="N90" s="152">
        <v>6300</v>
      </c>
      <c r="O90" s="149"/>
      <c r="P90" s="152">
        <v>6300</v>
      </c>
      <c r="Q90" s="152">
        <v>6300</v>
      </c>
    </row>
    <row r="91" spans="4:17" ht="12.75" customHeight="1">
      <c r="D91" s="153" t="s">
        <v>93</v>
      </c>
      <c r="E91" s="166" t="s">
        <v>133</v>
      </c>
      <c r="F91" s="167" t="s">
        <v>124</v>
      </c>
      <c r="G91" s="152">
        <v>457</v>
      </c>
      <c r="H91" s="152">
        <v>457</v>
      </c>
      <c r="I91" s="152">
        <v>457</v>
      </c>
      <c r="J91" s="250">
        <v>457</v>
      </c>
      <c r="K91" s="152">
        <v>457</v>
      </c>
      <c r="L91" s="149"/>
      <c r="M91" s="152">
        <v>457</v>
      </c>
      <c r="N91" s="152">
        <v>457</v>
      </c>
      <c r="O91" s="149"/>
      <c r="P91" s="152">
        <v>457</v>
      </c>
      <c r="Q91" s="152">
        <v>457</v>
      </c>
    </row>
    <row r="92" spans="4:17" ht="12.75" customHeight="1">
      <c r="D92" s="153" t="s">
        <v>94</v>
      </c>
      <c r="E92" s="166" t="s">
        <v>133</v>
      </c>
      <c r="F92" s="167" t="s">
        <v>124</v>
      </c>
      <c r="G92" s="152">
        <v>2202</v>
      </c>
      <c r="H92" s="152">
        <v>2202</v>
      </c>
      <c r="I92" s="152">
        <v>2202</v>
      </c>
      <c r="J92" s="250">
        <v>2202</v>
      </c>
      <c r="K92" s="152">
        <v>2202</v>
      </c>
      <c r="L92" s="149"/>
      <c r="M92" s="152">
        <v>2202</v>
      </c>
      <c r="N92" s="152">
        <v>2202</v>
      </c>
      <c r="O92" s="149"/>
      <c r="P92" s="152">
        <v>2202</v>
      </c>
      <c r="Q92" s="152">
        <v>2202</v>
      </c>
    </row>
    <row r="93" spans="4:17" ht="12.75" customHeight="1">
      <c r="D93" s="153" t="s">
        <v>95</v>
      </c>
      <c r="E93" s="166" t="s">
        <v>133</v>
      </c>
      <c r="F93" s="167" t="s">
        <v>124</v>
      </c>
      <c r="G93" s="152">
        <v>4382</v>
      </c>
      <c r="H93" s="152">
        <v>4382</v>
      </c>
      <c r="I93" s="152">
        <v>4382</v>
      </c>
      <c r="J93" s="250">
        <v>4382</v>
      </c>
      <c r="K93" s="152">
        <v>4382</v>
      </c>
      <c r="L93" s="149"/>
      <c r="M93" s="152">
        <v>4382</v>
      </c>
      <c r="N93" s="152">
        <v>4382</v>
      </c>
      <c r="O93" s="149"/>
      <c r="P93" s="152">
        <v>4382</v>
      </c>
      <c r="Q93" s="152">
        <v>4382</v>
      </c>
    </row>
    <row r="94" spans="4:17" ht="12.75" customHeight="1">
      <c r="D94" s="153" t="s">
        <v>96</v>
      </c>
      <c r="E94" s="166" t="s">
        <v>133</v>
      </c>
      <c r="F94" s="167" t="s">
        <v>124</v>
      </c>
      <c r="G94" s="152">
        <v>8994</v>
      </c>
      <c r="H94" s="152">
        <v>8994</v>
      </c>
      <c r="I94" s="152">
        <v>8994</v>
      </c>
      <c r="J94" s="250">
        <v>8994</v>
      </c>
      <c r="K94" s="152">
        <v>8994</v>
      </c>
      <c r="L94" s="149"/>
      <c r="M94" s="152">
        <v>8994</v>
      </c>
      <c r="N94" s="152">
        <v>8994</v>
      </c>
      <c r="O94" s="149"/>
      <c r="P94" s="152">
        <v>8994</v>
      </c>
      <c r="Q94" s="152">
        <v>8994</v>
      </c>
    </row>
    <row r="95" spans="4:17" ht="12.75" customHeight="1">
      <c r="D95" s="153" t="s">
        <v>97</v>
      </c>
      <c r="E95" s="166" t="s">
        <v>133</v>
      </c>
      <c r="F95" s="167" t="s">
        <v>124</v>
      </c>
      <c r="G95" s="152">
        <v>15493</v>
      </c>
      <c r="H95" s="152">
        <v>15493</v>
      </c>
      <c r="I95" s="152">
        <v>15493</v>
      </c>
      <c r="J95" s="250">
        <v>15493</v>
      </c>
      <c r="K95" s="152">
        <v>15493</v>
      </c>
      <c r="L95" s="149"/>
      <c r="M95" s="152">
        <v>15493</v>
      </c>
      <c r="N95" s="152">
        <v>15493</v>
      </c>
      <c r="O95" s="149"/>
      <c r="P95" s="152">
        <v>15493</v>
      </c>
      <c r="Q95" s="152">
        <v>15493</v>
      </c>
    </row>
    <row r="96" spans="4:17" ht="12.75" customHeight="1">
      <c r="D96" s="153" t="s">
        <v>98</v>
      </c>
      <c r="E96" s="166" t="s">
        <v>156</v>
      </c>
      <c r="F96" s="167" t="s">
        <v>124</v>
      </c>
      <c r="G96" s="152">
        <v>4250</v>
      </c>
      <c r="H96" s="152">
        <v>4250</v>
      </c>
      <c r="I96" s="152">
        <v>4250</v>
      </c>
      <c r="J96" s="250">
        <v>4250</v>
      </c>
      <c r="K96" s="152">
        <v>4250</v>
      </c>
      <c r="L96" s="149"/>
      <c r="M96" s="152">
        <v>4250</v>
      </c>
      <c r="N96" s="152">
        <v>4250</v>
      </c>
      <c r="O96" s="149"/>
      <c r="P96" s="152">
        <v>4250</v>
      </c>
      <c r="Q96" s="152">
        <v>4250</v>
      </c>
    </row>
    <row r="97" spans="4:17" ht="12.75" customHeight="1">
      <c r="D97" s="153" t="s">
        <v>99</v>
      </c>
      <c r="E97" s="166" t="s">
        <v>156</v>
      </c>
      <c r="F97" s="167" t="s">
        <v>124</v>
      </c>
      <c r="G97" s="152">
        <v>1803</v>
      </c>
      <c r="H97" s="152">
        <v>1803</v>
      </c>
      <c r="I97" s="152">
        <v>1803</v>
      </c>
      <c r="J97" s="250">
        <v>1803</v>
      </c>
      <c r="K97" s="152">
        <v>1803</v>
      </c>
      <c r="L97" s="149"/>
      <c r="M97" s="152">
        <v>1803</v>
      </c>
      <c r="N97" s="152">
        <v>1803</v>
      </c>
      <c r="O97" s="149"/>
      <c r="P97" s="152">
        <v>1803</v>
      </c>
      <c r="Q97" s="152">
        <v>1803</v>
      </c>
    </row>
    <row r="98" spans="4:17" ht="12.75" customHeight="1">
      <c r="D98" s="141" t="s">
        <v>100</v>
      </c>
      <c r="E98" s="67" t="s">
        <v>167</v>
      </c>
      <c r="F98" s="167" t="s">
        <v>124</v>
      </c>
      <c r="G98" s="204">
        <v>12651</v>
      </c>
      <c r="H98" s="204">
        <v>12651</v>
      </c>
      <c r="I98" s="204">
        <v>12701.376021666965</v>
      </c>
      <c r="J98" s="258">
        <v>12742.040432058489</v>
      </c>
      <c r="K98" s="204">
        <v>12821.980036018498</v>
      </c>
      <c r="L98" s="206"/>
      <c r="M98" s="204">
        <v>12879.678946180582</v>
      </c>
      <c r="N98" s="204">
        <v>12651</v>
      </c>
      <c r="O98" s="206"/>
      <c r="P98" s="204">
        <v>12651</v>
      </c>
      <c r="Q98" s="204">
        <v>12651</v>
      </c>
    </row>
    <row r="99" spans="4:17" ht="12.75" customHeight="1">
      <c r="D99" s="141" t="s">
        <v>101</v>
      </c>
      <c r="E99" s="207" t="s">
        <v>168</v>
      </c>
      <c r="F99" s="167" t="s">
        <v>124</v>
      </c>
      <c r="G99" s="152">
        <v>0</v>
      </c>
      <c r="H99" s="204">
        <v>9321</v>
      </c>
      <c r="I99" s="204">
        <v>9358.1160301919044</v>
      </c>
      <c r="J99" s="258">
        <v>9388.0767423300276</v>
      </c>
      <c r="K99" s="204">
        <v>9446.9746198504799</v>
      </c>
      <c r="L99" s="149"/>
      <c r="M99" s="204">
        <v>9489.4860056398065</v>
      </c>
      <c r="N99" s="204">
        <v>9321</v>
      </c>
      <c r="O99" s="149"/>
      <c r="P99" s="204">
        <v>9321</v>
      </c>
      <c r="Q99" s="204">
        <v>9321</v>
      </c>
    </row>
    <row r="100" spans="4:17" ht="12.75" customHeight="1">
      <c r="D100" s="141" t="s">
        <v>102</v>
      </c>
      <c r="E100" s="67" t="s">
        <v>169</v>
      </c>
      <c r="F100" s="167" t="s">
        <v>124</v>
      </c>
      <c r="G100" s="204">
        <v>210</v>
      </c>
      <c r="H100" s="204">
        <v>210</v>
      </c>
      <c r="I100" s="204">
        <v>210</v>
      </c>
      <c r="J100" s="258">
        <v>210</v>
      </c>
      <c r="K100" s="204">
        <v>210</v>
      </c>
      <c r="L100" s="208"/>
      <c r="M100" s="204">
        <v>210</v>
      </c>
      <c r="N100" s="204">
        <v>210</v>
      </c>
      <c r="O100" s="208"/>
      <c r="P100" s="204">
        <v>210</v>
      </c>
      <c r="Q100" s="204">
        <v>210</v>
      </c>
    </row>
    <row r="101" spans="4:17" ht="12.75" customHeight="1">
      <c r="D101" s="141" t="s">
        <v>103</v>
      </c>
      <c r="E101" s="67" t="s">
        <v>170</v>
      </c>
      <c r="F101" s="167" t="s">
        <v>124</v>
      </c>
      <c r="G101" s="152">
        <v>0</v>
      </c>
      <c r="H101" s="204">
        <v>43</v>
      </c>
      <c r="I101" s="204">
        <v>43</v>
      </c>
      <c r="J101" s="258">
        <v>43</v>
      </c>
      <c r="K101" s="204">
        <v>43</v>
      </c>
      <c r="L101" s="149"/>
      <c r="M101" s="204">
        <v>43</v>
      </c>
      <c r="N101" s="204">
        <v>43</v>
      </c>
      <c r="O101" s="149"/>
      <c r="P101" s="204">
        <v>43</v>
      </c>
      <c r="Q101" s="204">
        <v>43</v>
      </c>
    </row>
    <row r="102" spans="4:17" ht="12.75" customHeight="1">
      <c r="D102" s="141" t="s">
        <v>104</v>
      </c>
      <c r="E102" s="67" t="s">
        <v>169</v>
      </c>
      <c r="F102" s="167" t="s">
        <v>124</v>
      </c>
      <c r="G102" s="204">
        <v>284</v>
      </c>
      <c r="H102" s="204">
        <v>284</v>
      </c>
      <c r="I102" s="204">
        <v>284</v>
      </c>
      <c r="J102" s="258">
        <v>284</v>
      </c>
      <c r="K102" s="204">
        <v>284</v>
      </c>
      <c r="L102" s="208"/>
      <c r="M102" s="204">
        <v>284</v>
      </c>
      <c r="N102" s="204">
        <v>284</v>
      </c>
      <c r="O102" s="208"/>
      <c r="P102" s="204">
        <v>284</v>
      </c>
      <c r="Q102" s="204">
        <v>284</v>
      </c>
    </row>
    <row r="103" spans="4:17" ht="12.75" customHeight="1">
      <c r="D103" s="141" t="s">
        <v>105</v>
      </c>
      <c r="E103" s="67" t="s">
        <v>170</v>
      </c>
      <c r="F103" s="167" t="s">
        <v>124</v>
      </c>
      <c r="G103" s="152">
        <v>0</v>
      </c>
      <c r="H103" s="204">
        <v>59</v>
      </c>
      <c r="I103" s="204">
        <v>59</v>
      </c>
      <c r="J103" s="258">
        <v>59</v>
      </c>
      <c r="K103" s="204">
        <v>59</v>
      </c>
      <c r="L103" s="149"/>
      <c r="M103" s="204">
        <v>59</v>
      </c>
      <c r="N103" s="204">
        <v>59</v>
      </c>
      <c r="O103" s="149"/>
      <c r="P103" s="204">
        <v>59</v>
      </c>
      <c r="Q103" s="204">
        <v>59</v>
      </c>
    </row>
    <row r="104" spans="4:17" ht="12.75" customHeight="1">
      <c r="D104" s="141" t="s">
        <v>106</v>
      </c>
      <c r="E104" s="67" t="s">
        <v>169</v>
      </c>
      <c r="F104" s="167" t="s">
        <v>124</v>
      </c>
      <c r="G104" s="204">
        <v>362</v>
      </c>
      <c r="H104" s="204">
        <v>362</v>
      </c>
      <c r="I104" s="204">
        <v>362</v>
      </c>
      <c r="J104" s="258">
        <v>362</v>
      </c>
      <c r="K104" s="204">
        <v>362</v>
      </c>
      <c r="L104" s="208"/>
      <c r="M104" s="204">
        <v>362</v>
      </c>
      <c r="N104" s="204">
        <v>362</v>
      </c>
      <c r="O104" s="208"/>
      <c r="P104" s="204">
        <v>362</v>
      </c>
      <c r="Q104" s="204">
        <v>362</v>
      </c>
    </row>
    <row r="105" spans="4:17" ht="12.75" customHeight="1">
      <c r="D105" s="141" t="s">
        <v>107</v>
      </c>
      <c r="E105" s="67" t="s">
        <v>170</v>
      </c>
      <c r="F105" s="167" t="s">
        <v>124</v>
      </c>
      <c r="G105" s="152">
        <v>0</v>
      </c>
      <c r="H105" s="204">
        <v>75</v>
      </c>
      <c r="I105" s="204">
        <v>75</v>
      </c>
      <c r="J105" s="258">
        <v>75</v>
      </c>
      <c r="K105" s="204">
        <v>75</v>
      </c>
      <c r="L105" s="149"/>
      <c r="M105" s="204">
        <v>75</v>
      </c>
      <c r="N105" s="204">
        <v>75</v>
      </c>
      <c r="O105" s="149"/>
      <c r="P105" s="204">
        <v>75</v>
      </c>
      <c r="Q105" s="204">
        <v>75</v>
      </c>
    </row>
    <row r="106" spans="4:17">
      <c r="D106" s="141" t="s">
        <v>108</v>
      </c>
      <c r="E106" s="67" t="s">
        <v>169</v>
      </c>
      <c r="F106" s="167" t="s">
        <v>124</v>
      </c>
      <c r="G106" s="204">
        <v>488</v>
      </c>
      <c r="H106" s="204">
        <v>488</v>
      </c>
      <c r="I106" s="204">
        <v>488</v>
      </c>
      <c r="J106" s="258">
        <v>488</v>
      </c>
      <c r="K106" s="204">
        <v>488</v>
      </c>
      <c r="L106" s="208"/>
      <c r="M106" s="204">
        <v>488</v>
      </c>
      <c r="N106" s="204">
        <v>488</v>
      </c>
      <c r="O106" s="208"/>
      <c r="P106" s="204">
        <v>488</v>
      </c>
      <c r="Q106" s="204">
        <v>488</v>
      </c>
    </row>
    <row r="107" spans="4:17">
      <c r="D107" s="141" t="s">
        <v>109</v>
      </c>
      <c r="E107" s="67" t="s">
        <v>170</v>
      </c>
      <c r="F107" s="167" t="s">
        <v>124</v>
      </c>
      <c r="G107" s="152">
        <v>0</v>
      </c>
      <c r="H107" s="204">
        <v>101</v>
      </c>
      <c r="I107" s="204">
        <v>101</v>
      </c>
      <c r="J107" s="258">
        <v>101</v>
      </c>
      <c r="K107" s="204">
        <v>101</v>
      </c>
      <c r="L107" s="149"/>
      <c r="M107" s="204">
        <v>101</v>
      </c>
      <c r="N107" s="204">
        <v>101</v>
      </c>
      <c r="O107" s="149"/>
      <c r="P107" s="204">
        <v>101</v>
      </c>
      <c r="Q107" s="204">
        <v>101</v>
      </c>
    </row>
    <row r="108" spans="4:17">
      <c r="D108" s="141" t="s">
        <v>110</v>
      </c>
      <c r="E108" s="67" t="s">
        <v>169</v>
      </c>
      <c r="F108" s="167" t="s">
        <v>124</v>
      </c>
      <c r="G108" s="205">
        <v>65.099999999999994</v>
      </c>
      <c r="H108" s="205">
        <v>65.099999999999994</v>
      </c>
      <c r="I108" s="205">
        <v>65.099999999999994</v>
      </c>
      <c r="J108" s="259">
        <v>65.099999999999994</v>
      </c>
      <c r="K108" s="205">
        <v>65.099999999999994</v>
      </c>
      <c r="L108" s="209"/>
      <c r="M108" s="205">
        <v>65.099999999999994</v>
      </c>
      <c r="N108" s="205">
        <v>65.099999999999994</v>
      </c>
      <c r="O108" s="209"/>
      <c r="P108" s="205">
        <v>65.099999999999994</v>
      </c>
      <c r="Q108" s="205">
        <v>65.099999999999994</v>
      </c>
    </row>
    <row r="109" spans="4:17">
      <c r="D109" s="141" t="s">
        <v>111</v>
      </c>
      <c r="E109" s="67" t="s">
        <v>170</v>
      </c>
      <c r="F109" s="167" t="s">
        <v>124</v>
      </c>
      <c r="G109" s="152">
        <v>0</v>
      </c>
      <c r="H109" s="205">
        <v>13.43</v>
      </c>
      <c r="I109" s="205">
        <v>13.43</v>
      </c>
      <c r="J109" s="259">
        <v>13.43</v>
      </c>
      <c r="K109" s="205">
        <v>13.43</v>
      </c>
      <c r="M109" s="205">
        <v>13.43</v>
      </c>
      <c r="N109" s="205">
        <v>13.43</v>
      </c>
      <c r="P109" s="205">
        <v>13.43</v>
      </c>
      <c r="Q109" s="205">
        <v>13.43</v>
      </c>
    </row>
    <row r="110" spans="4:17">
      <c r="D110" s="141" t="s">
        <v>112</v>
      </c>
      <c r="E110" s="67" t="s">
        <v>169</v>
      </c>
      <c r="F110" s="167" t="s">
        <v>124</v>
      </c>
      <c r="G110" s="142">
        <v>8640</v>
      </c>
      <c r="H110" s="142">
        <v>8640</v>
      </c>
      <c r="I110" s="204">
        <v>8640</v>
      </c>
      <c r="J110" s="258">
        <v>8640</v>
      </c>
      <c r="K110" s="204">
        <v>8640</v>
      </c>
      <c r="M110" s="204">
        <v>8640</v>
      </c>
      <c r="N110" s="204">
        <v>8640</v>
      </c>
      <c r="P110" s="204">
        <v>8640</v>
      </c>
      <c r="Q110" s="204">
        <v>8640</v>
      </c>
    </row>
    <row r="111" spans="4:17">
      <c r="D111" s="141" t="s">
        <v>113</v>
      </c>
      <c r="E111" s="67" t="s">
        <v>170</v>
      </c>
      <c r="F111" s="167" t="s">
        <v>124</v>
      </c>
      <c r="G111" s="152">
        <v>0</v>
      </c>
      <c r="H111" s="142">
        <v>1783</v>
      </c>
      <c r="I111" s="204">
        <v>1783</v>
      </c>
      <c r="J111" s="258">
        <v>1783</v>
      </c>
      <c r="K111" s="204">
        <v>1783</v>
      </c>
      <c r="M111" s="204">
        <v>1783</v>
      </c>
      <c r="N111" s="204">
        <v>1783</v>
      </c>
      <c r="P111" s="204">
        <v>1783</v>
      </c>
      <c r="Q111" s="204">
        <v>1783</v>
      </c>
    </row>
    <row r="112" spans="4:17">
      <c r="D112" s="211" t="s">
        <v>114</v>
      </c>
      <c r="E112" s="67" t="s">
        <v>171</v>
      </c>
      <c r="F112" s="167" t="s">
        <v>124</v>
      </c>
      <c r="G112" s="142" t="s">
        <v>172</v>
      </c>
      <c r="H112" s="142" t="s">
        <v>172</v>
      </c>
      <c r="I112" s="204">
        <v>1.25</v>
      </c>
      <c r="J112" s="258">
        <v>1.2575000000000001</v>
      </c>
      <c r="K112" s="204">
        <v>1.2680433690454307</v>
      </c>
      <c r="M112" s="204">
        <v>1.2756516292597033</v>
      </c>
      <c r="N112" s="204">
        <v>1.25</v>
      </c>
      <c r="P112" s="204">
        <v>1.25</v>
      </c>
      <c r="Q112" s="204">
        <v>1.25</v>
      </c>
    </row>
    <row r="113" spans="4:17">
      <c r="D113" s="211" t="s">
        <v>115</v>
      </c>
      <c r="E113" s="230" t="s">
        <v>173</v>
      </c>
      <c r="F113" s="231" t="s">
        <v>124</v>
      </c>
      <c r="G113" s="232" t="s">
        <v>172</v>
      </c>
      <c r="H113" s="232" t="s">
        <v>172</v>
      </c>
      <c r="I113" s="233">
        <v>50</v>
      </c>
      <c r="J113" s="260">
        <v>50.3</v>
      </c>
      <c r="K113" s="233">
        <v>50.721734761817231</v>
      </c>
      <c r="M113" s="233">
        <v>51.026065170388136</v>
      </c>
      <c r="N113" s="233">
        <v>50</v>
      </c>
      <c r="P113" s="233">
        <v>50</v>
      </c>
      <c r="Q113" s="233">
        <v>50</v>
      </c>
    </row>
    <row r="114" spans="4:17">
      <c r="D114" s="141" t="s">
        <v>174</v>
      </c>
      <c r="E114" s="67" t="s">
        <v>175</v>
      </c>
      <c r="F114" s="231" t="s">
        <v>124</v>
      </c>
      <c r="G114" s="232" t="s">
        <v>172</v>
      </c>
      <c r="H114" s="232" t="s">
        <v>172</v>
      </c>
      <c r="I114" s="204">
        <v>4000</v>
      </c>
      <c r="J114" s="258">
        <v>4024</v>
      </c>
      <c r="K114" s="204">
        <v>4057.738780945378</v>
      </c>
      <c r="L114" s="129"/>
      <c r="M114" s="204">
        <v>4082.0852136310509</v>
      </c>
      <c r="N114" s="204">
        <v>4000</v>
      </c>
      <c r="O114" s="129"/>
      <c r="P114" s="204">
        <v>4000</v>
      </c>
      <c r="Q114" s="204">
        <v>4000</v>
      </c>
    </row>
    <row r="115" spans="4:17">
      <c r="D115" s="211" t="s">
        <v>117</v>
      </c>
      <c r="E115" s="230" t="s">
        <v>176</v>
      </c>
      <c r="F115" s="231" t="s">
        <v>124</v>
      </c>
      <c r="G115" s="232" t="s">
        <v>172</v>
      </c>
      <c r="H115" s="232" t="s">
        <v>172</v>
      </c>
      <c r="I115" s="232" t="s">
        <v>172</v>
      </c>
      <c r="J115" s="232" t="s">
        <v>172</v>
      </c>
      <c r="K115" s="233">
        <v>1014.4346952363445</v>
      </c>
      <c r="L115" s="240"/>
      <c r="M115" s="233">
        <v>1020.5213034077627</v>
      </c>
      <c r="N115" s="233">
        <v>1000</v>
      </c>
      <c r="O115" s="240"/>
      <c r="P115" s="233">
        <v>1000</v>
      </c>
      <c r="Q115" s="233">
        <v>1000</v>
      </c>
    </row>
    <row r="116" spans="4:17" ht="34.049999999999997" customHeight="1">
      <c r="D116" s="305" t="s">
        <v>410</v>
      </c>
      <c r="E116" s="306" t="s">
        <v>175</v>
      </c>
      <c r="F116" s="167" t="s">
        <v>124</v>
      </c>
      <c r="G116" s="142" t="s">
        <v>172</v>
      </c>
      <c r="H116" s="142" t="s">
        <v>172</v>
      </c>
      <c r="I116" s="142" t="s">
        <v>172</v>
      </c>
      <c r="J116" s="142" t="s">
        <v>172</v>
      </c>
      <c r="K116" s="204">
        <v>4200</v>
      </c>
      <c r="L116" s="240"/>
      <c r="M116" s="204">
        <v>4250.5511999999999</v>
      </c>
      <c r="N116" s="204">
        <v>4200</v>
      </c>
      <c r="O116" s="240"/>
      <c r="P116" s="204">
        <v>4200</v>
      </c>
      <c r="Q116" s="204">
        <v>4200</v>
      </c>
    </row>
    <row r="117" spans="4:17" ht="17.399999999999999">
      <c r="D117" s="305" t="s">
        <v>411</v>
      </c>
      <c r="E117" s="306" t="s">
        <v>407</v>
      </c>
      <c r="F117" s="167" t="s">
        <v>124</v>
      </c>
      <c r="G117" s="142" t="s">
        <v>172</v>
      </c>
      <c r="H117" s="142" t="s">
        <v>172</v>
      </c>
      <c r="I117" s="142" t="s">
        <v>172</v>
      </c>
      <c r="J117" s="142" t="s">
        <v>172</v>
      </c>
      <c r="K117" s="204">
        <v>2100</v>
      </c>
      <c r="L117" s="240"/>
      <c r="M117" s="204">
        <v>2125.2755999999999</v>
      </c>
      <c r="N117" s="204">
        <v>2100</v>
      </c>
      <c r="O117" s="240"/>
      <c r="P117" s="204">
        <v>2100</v>
      </c>
      <c r="Q117" s="204">
        <v>2100</v>
      </c>
    </row>
    <row r="118" spans="4:17" ht="30.6" customHeight="1">
      <c r="D118" s="305" t="s">
        <v>412</v>
      </c>
      <c r="E118" s="306" t="s">
        <v>176</v>
      </c>
      <c r="F118" s="167" t="s">
        <v>124</v>
      </c>
      <c r="G118" s="142" t="s">
        <v>172</v>
      </c>
      <c r="H118" s="142" t="s">
        <v>172</v>
      </c>
      <c r="I118" s="142" t="s">
        <v>172</v>
      </c>
      <c r="J118" s="142" t="s">
        <v>172</v>
      </c>
      <c r="K118" s="204">
        <v>600</v>
      </c>
      <c r="L118" s="240"/>
      <c r="M118" s="204">
        <v>607.22159999999997</v>
      </c>
      <c r="N118" s="204">
        <v>600</v>
      </c>
      <c r="O118" s="240"/>
      <c r="P118" s="204">
        <v>600</v>
      </c>
      <c r="Q118" s="204">
        <v>600</v>
      </c>
    </row>
    <row r="119" spans="4:17">
      <c r="D119" s="38" t="s">
        <v>119</v>
      </c>
    </row>
    <row r="120" spans="4:17">
      <c r="M120" s="149"/>
    </row>
    <row r="121" spans="4:17">
      <c r="D121" s="38" t="s">
        <v>403</v>
      </c>
    </row>
    <row r="122" spans="4:17">
      <c r="D122" s="406" t="s">
        <v>404</v>
      </c>
      <c r="E122" s="406"/>
      <c r="J122" s="38"/>
    </row>
    <row r="123" spans="4:17" ht="40.950000000000003" customHeight="1">
      <c r="D123" s="405" t="s">
        <v>405</v>
      </c>
      <c r="E123" s="405"/>
      <c r="F123" s="405"/>
      <c r="J123" s="38"/>
    </row>
    <row r="124" spans="4:17">
      <c r="D124" s="406" t="s">
        <v>406</v>
      </c>
      <c r="E124" s="406"/>
      <c r="F124" s="406"/>
      <c r="G124" s="406"/>
      <c r="J124" s="38"/>
    </row>
    <row r="125" spans="4:17">
      <c r="D125" s="38" t="s">
        <v>177</v>
      </c>
    </row>
    <row r="126" spans="4:17">
      <c r="D126" s="38" t="s">
        <v>178</v>
      </c>
    </row>
    <row r="127" spans="4:17">
      <c r="D127" s="38" t="s">
        <v>179</v>
      </c>
    </row>
  </sheetData>
  <mergeCells count="8">
    <mergeCell ref="D123:F123"/>
    <mergeCell ref="D124:G124"/>
    <mergeCell ref="D122:E122"/>
    <mergeCell ref="B6:D6"/>
    <mergeCell ref="B2:Q2"/>
    <mergeCell ref="M4:N4"/>
    <mergeCell ref="P4:Q4"/>
    <mergeCell ref="B5:D5"/>
  </mergeCells>
  <pageMargins left="0.25" right="0.25" top="0.45463541666666701" bottom="0.75" header="0.3" footer="0.3"/>
  <pageSetup scale="66" fitToHeight="0" orientation="landscape" r:id="rId1"/>
  <headerFooter>
    <oddHeader>&amp;L&amp;"Calibri (Body),Regular"VA-180112-ATOS&amp;R&amp;"Calibri (Body),Regular"Modification &amp;KFF000026&amp;K000000 - Exhibit 4.1-a (Pricing and Volumes Matrix)</oddHeader>
    <oddFooter>&amp;L&amp;"Calibri (Body),Regular"&amp;A&amp;R&amp;"Calibri (Body),Regular"&amp;P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0000"/>
  </sheetPr>
  <dimension ref="A1:R127"/>
  <sheetViews>
    <sheetView showGridLines="0" topLeftCell="B1" zoomScale="70" zoomScaleNormal="70" zoomScalePageLayoutView="80" workbookViewId="0">
      <selection activeCell="E54" sqref="E54"/>
    </sheetView>
  </sheetViews>
  <sheetFormatPr defaultColWidth="9.33203125" defaultRowHeight="13.2"/>
  <cols>
    <col min="1" max="1" width="3.21875" style="1" customWidth="1"/>
    <col min="2" max="3" width="6.77734375" style="1" customWidth="1"/>
    <col min="4" max="4" width="69.33203125" style="1" bestFit="1" customWidth="1"/>
    <col min="5" max="5" width="74.6640625" style="1" customWidth="1"/>
    <col min="6" max="10" width="12.77734375" style="1" customWidth="1"/>
    <col min="11" max="11" width="1.77734375" style="1" customWidth="1"/>
    <col min="12" max="13" width="12.77734375" style="1" customWidth="1"/>
    <col min="14" max="14" width="2" style="1" customWidth="1"/>
    <col min="15" max="16" width="12.77734375" style="1" customWidth="1"/>
    <col min="17" max="16384" width="9.33203125" style="1"/>
  </cols>
  <sheetData>
    <row r="1" spans="1:18">
      <c r="A1" s="1" t="s">
        <v>0</v>
      </c>
    </row>
    <row r="2" spans="1:18" ht="17.399999999999999">
      <c r="B2" s="412" t="s">
        <v>180</v>
      </c>
      <c r="C2" s="412"/>
      <c r="D2" s="412"/>
      <c r="E2" s="412"/>
      <c r="F2" s="412"/>
      <c r="G2" s="412"/>
      <c r="H2" s="412"/>
      <c r="I2" s="412"/>
      <c r="J2" s="412"/>
      <c r="K2" s="412"/>
      <c r="L2" s="412"/>
      <c r="M2" s="412"/>
      <c r="N2" s="412"/>
      <c r="O2" s="412"/>
      <c r="P2" s="412"/>
    </row>
    <row r="3" spans="1:18" ht="16.2" thickBot="1">
      <c r="B3" s="413"/>
      <c r="C3" s="413"/>
      <c r="D3" s="413"/>
      <c r="E3" s="413"/>
      <c r="F3" s="413"/>
      <c r="G3" s="413"/>
    </row>
    <row r="4" spans="1:18" ht="18.75" customHeight="1" thickBot="1">
      <c r="B4" s="80"/>
      <c r="C4" s="2"/>
      <c r="D4" s="3"/>
      <c r="E4" s="3"/>
      <c r="F4" s="9"/>
      <c r="G4" s="9"/>
      <c r="H4" s="9"/>
      <c r="I4" s="9"/>
      <c r="J4" s="9"/>
      <c r="L4" s="407" t="s">
        <v>3</v>
      </c>
      <c r="M4" s="408"/>
      <c r="O4" s="407" t="s">
        <v>4</v>
      </c>
      <c r="P4" s="408"/>
    </row>
    <row r="5" spans="1:18" ht="30" customHeight="1" thickBot="1">
      <c r="B5" s="414" t="s">
        <v>5</v>
      </c>
      <c r="C5" s="415"/>
      <c r="D5" s="415"/>
      <c r="E5" s="58" t="s">
        <v>121</v>
      </c>
      <c r="F5" s="58" t="s">
        <v>6</v>
      </c>
      <c r="G5" s="59" t="s">
        <v>7</v>
      </c>
      <c r="H5" s="58" t="s">
        <v>8</v>
      </c>
      <c r="I5" s="58" t="s">
        <v>9</v>
      </c>
      <c r="J5" s="60" t="s">
        <v>10</v>
      </c>
      <c r="L5" s="61" t="s">
        <v>12</v>
      </c>
      <c r="M5" s="62" t="s">
        <v>13</v>
      </c>
      <c r="O5" s="61" t="s">
        <v>15</v>
      </c>
      <c r="P5" s="62" t="s">
        <v>16</v>
      </c>
    </row>
    <row r="6" spans="1:18" ht="14.4" thickBot="1">
      <c r="B6" s="410" t="s">
        <v>19</v>
      </c>
      <c r="C6" s="411"/>
      <c r="D6" s="411"/>
      <c r="E6" s="225"/>
      <c r="F6" s="143"/>
      <c r="G6" s="143"/>
      <c r="H6" s="143"/>
      <c r="I6" s="143"/>
      <c r="J6" s="143"/>
      <c r="L6" s="144"/>
      <c r="M6" s="145"/>
      <c r="O6" s="144"/>
      <c r="P6" s="145"/>
    </row>
    <row r="7" spans="1:18" s="38" customFormat="1" ht="14.4" thickBot="1">
      <c r="C7" s="63" t="s">
        <v>20</v>
      </c>
      <c r="D7" s="64"/>
      <c r="E7" s="65"/>
      <c r="F7" s="65"/>
      <c r="G7" s="65"/>
      <c r="H7" s="65"/>
      <c r="I7" s="65"/>
      <c r="J7" s="66"/>
      <c r="K7" s="1"/>
      <c r="L7" s="88"/>
      <c r="M7" s="66"/>
      <c r="N7" s="1"/>
      <c r="O7" s="88"/>
      <c r="P7" s="66"/>
    </row>
    <row r="8" spans="1:18">
      <c r="B8" s="4"/>
      <c r="C8" s="4"/>
      <c r="D8" s="141" t="s">
        <v>21</v>
      </c>
      <c r="E8" s="67" t="s">
        <v>123</v>
      </c>
      <c r="F8" s="140">
        <v>1</v>
      </c>
      <c r="G8" s="140">
        <v>1</v>
      </c>
      <c r="H8" s="140">
        <v>1</v>
      </c>
      <c r="I8" s="140">
        <v>1</v>
      </c>
      <c r="J8" s="140">
        <v>1</v>
      </c>
      <c r="L8" s="140">
        <v>1</v>
      </c>
      <c r="M8" s="140">
        <v>1</v>
      </c>
      <c r="O8" s="140">
        <v>1</v>
      </c>
      <c r="P8" s="140">
        <v>1</v>
      </c>
    </row>
    <row r="9" spans="1:18" ht="12.75" customHeight="1">
      <c r="B9" s="38"/>
      <c r="C9" s="4"/>
      <c r="D9" s="141" t="s">
        <v>22</v>
      </c>
      <c r="E9" s="67" t="s">
        <v>123</v>
      </c>
      <c r="F9" s="140">
        <v>1</v>
      </c>
      <c r="G9" s="140">
        <v>1</v>
      </c>
      <c r="H9" s="140">
        <v>1</v>
      </c>
      <c r="I9" s="140">
        <v>1</v>
      </c>
      <c r="J9" s="140">
        <v>1</v>
      </c>
      <c r="L9" s="140">
        <v>1</v>
      </c>
      <c r="M9" s="140">
        <v>1</v>
      </c>
      <c r="O9" s="140">
        <v>1</v>
      </c>
      <c r="P9" s="140">
        <v>1</v>
      </c>
    </row>
    <row r="10" spans="1:18" ht="12.75" customHeight="1">
      <c r="B10" s="38"/>
      <c r="C10" s="4"/>
      <c r="D10" s="141" t="s">
        <v>181</v>
      </c>
      <c r="E10" s="67" t="s">
        <v>125</v>
      </c>
      <c r="F10" s="140">
        <v>0</v>
      </c>
      <c r="G10" s="140">
        <v>0</v>
      </c>
      <c r="H10" s="140">
        <v>0</v>
      </c>
      <c r="I10" s="140">
        <v>0</v>
      </c>
      <c r="J10" s="140">
        <v>0</v>
      </c>
      <c r="L10" s="140">
        <v>0</v>
      </c>
      <c r="M10" s="140">
        <v>0</v>
      </c>
      <c r="O10" s="140">
        <v>0</v>
      </c>
      <c r="P10" s="140">
        <v>0</v>
      </c>
    </row>
    <row r="11" spans="1:18" ht="12.75" customHeight="1">
      <c r="B11" s="38"/>
      <c r="C11" s="146"/>
      <c r="D11" s="141" t="s">
        <v>24</v>
      </c>
      <c r="E11" s="67" t="s">
        <v>127</v>
      </c>
      <c r="F11" s="140">
        <v>87562</v>
      </c>
      <c r="G11" s="140">
        <v>87562</v>
      </c>
      <c r="H11" s="140">
        <v>87562</v>
      </c>
      <c r="I11" s="140">
        <v>87562</v>
      </c>
      <c r="J11" s="140">
        <v>87562</v>
      </c>
      <c r="L11" s="140">
        <v>87562</v>
      </c>
      <c r="M11" s="140">
        <v>87562</v>
      </c>
      <c r="O11" s="140">
        <v>87562</v>
      </c>
      <c r="P11" s="140">
        <v>87562</v>
      </c>
    </row>
    <row r="12" spans="1:18" ht="12.75" customHeight="1">
      <c r="B12" s="4"/>
      <c r="C12" s="4"/>
      <c r="D12" s="5"/>
      <c r="E12" s="5"/>
      <c r="F12" s="5"/>
      <c r="G12" s="5"/>
      <c r="H12" s="5"/>
      <c r="I12" s="5"/>
      <c r="J12" s="5"/>
      <c r="L12" s="5"/>
      <c r="O12" s="5"/>
      <c r="Q12" s="5"/>
      <c r="R12" s="5"/>
    </row>
    <row r="13" spans="1:18" ht="12.75" customHeight="1" thickBot="1">
      <c r="B13" s="4"/>
      <c r="C13" s="4"/>
      <c r="D13" s="5"/>
      <c r="E13" s="5"/>
      <c r="F13" s="5"/>
      <c r="G13" s="5"/>
      <c r="H13" s="5"/>
      <c r="I13" s="5"/>
      <c r="J13" s="5"/>
      <c r="L13" s="5"/>
      <c r="O13" s="5"/>
      <c r="Q13" s="5"/>
      <c r="R13" s="5"/>
    </row>
    <row r="14" spans="1:18" s="38" customFormat="1" ht="14.4" thickBot="1">
      <c r="C14" s="63" t="s">
        <v>26</v>
      </c>
      <c r="D14" s="64"/>
      <c r="E14" s="68"/>
      <c r="F14" s="65"/>
      <c r="G14" s="65"/>
      <c r="H14" s="65"/>
      <c r="I14" s="65"/>
      <c r="J14" s="66"/>
      <c r="K14" s="1"/>
      <c r="L14" s="88"/>
      <c r="M14" s="66"/>
      <c r="N14" s="1"/>
      <c r="O14" s="88"/>
      <c r="P14" s="66"/>
    </row>
    <row r="15" spans="1:18">
      <c r="B15" s="4"/>
      <c r="C15" s="4"/>
      <c r="D15" s="141" t="s">
        <v>27</v>
      </c>
      <c r="E15" s="67" t="s">
        <v>128</v>
      </c>
      <c r="F15" s="140">
        <v>25985</v>
      </c>
      <c r="G15" s="140">
        <v>25985</v>
      </c>
      <c r="H15" s="140">
        <v>25985</v>
      </c>
      <c r="I15" s="140">
        <v>25985</v>
      </c>
      <c r="J15" s="140">
        <v>25985</v>
      </c>
      <c r="L15" s="140">
        <v>25985</v>
      </c>
      <c r="M15" s="140">
        <v>25985</v>
      </c>
      <c r="O15" s="140">
        <v>25985</v>
      </c>
      <c r="P15" s="140">
        <v>25985</v>
      </c>
    </row>
    <row r="16" spans="1:18">
      <c r="B16" s="4"/>
      <c r="C16" s="4"/>
      <c r="D16" s="141" t="s">
        <v>28</v>
      </c>
      <c r="E16" s="67" t="s">
        <v>129</v>
      </c>
      <c r="F16" s="140">
        <v>57005</v>
      </c>
      <c r="G16" s="140">
        <v>57005</v>
      </c>
      <c r="H16" s="140">
        <v>57005</v>
      </c>
      <c r="I16" s="140">
        <v>57005</v>
      </c>
      <c r="J16" s="140">
        <v>57005</v>
      </c>
      <c r="L16" s="140">
        <v>57005</v>
      </c>
      <c r="M16" s="140">
        <v>57005</v>
      </c>
      <c r="O16" s="140">
        <v>57005</v>
      </c>
      <c r="P16" s="140">
        <v>57005</v>
      </c>
    </row>
    <row r="17" spans="2:16" ht="15.6">
      <c r="B17" s="4"/>
      <c r="C17" s="4"/>
      <c r="D17" s="141" t="s">
        <v>182</v>
      </c>
      <c r="E17" s="67" t="s">
        <v>130</v>
      </c>
      <c r="F17" s="140">
        <v>2997</v>
      </c>
      <c r="G17" s="140">
        <v>2997</v>
      </c>
      <c r="H17" s="238" t="s">
        <v>183</v>
      </c>
      <c r="I17" s="238" t="s">
        <v>183</v>
      </c>
      <c r="J17" s="238" t="s">
        <v>183</v>
      </c>
      <c r="L17" s="238" t="s">
        <v>183</v>
      </c>
      <c r="M17" s="238" t="s">
        <v>183</v>
      </c>
      <c r="O17" s="238" t="s">
        <v>183</v>
      </c>
      <c r="P17" s="238" t="s">
        <v>183</v>
      </c>
    </row>
    <row r="18" spans="2:16" s="281" customFormat="1">
      <c r="C18" s="290"/>
      <c r="D18" s="213" t="s">
        <v>31</v>
      </c>
      <c r="E18" s="291" t="s">
        <v>131</v>
      </c>
      <c r="F18" s="292">
        <v>2997</v>
      </c>
      <c r="G18" s="292">
        <v>2997</v>
      </c>
      <c r="H18" s="292">
        <v>2997</v>
      </c>
      <c r="I18" s="292">
        <v>2997</v>
      </c>
      <c r="J18" s="292">
        <v>0</v>
      </c>
      <c r="L18" s="292">
        <v>0</v>
      </c>
      <c r="M18" s="292">
        <v>0</v>
      </c>
      <c r="O18" s="292">
        <v>0</v>
      </c>
      <c r="P18" s="292">
        <v>0</v>
      </c>
    </row>
    <row r="19" spans="2:16" s="281" customFormat="1">
      <c r="C19" s="290"/>
      <c r="D19" s="213" t="s">
        <v>32</v>
      </c>
      <c r="E19" s="291" t="s">
        <v>131</v>
      </c>
      <c r="F19" s="292">
        <v>2997</v>
      </c>
      <c r="G19" s="292">
        <v>2997</v>
      </c>
      <c r="H19" s="292">
        <v>2997</v>
      </c>
      <c r="I19" s="292">
        <v>2997</v>
      </c>
      <c r="J19" s="292">
        <v>0</v>
      </c>
      <c r="L19" s="292">
        <v>0</v>
      </c>
      <c r="M19" s="292">
        <v>0</v>
      </c>
      <c r="O19" s="292">
        <v>0</v>
      </c>
      <c r="P19" s="292">
        <v>0</v>
      </c>
    </row>
    <row r="20" spans="2:16" s="281" customFormat="1">
      <c r="C20" s="290"/>
      <c r="D20" s="213" t="s">
        <v>33</v>
      </c>
      <c r="E20" s="291" t="s">
        <v>131</v>
      </c>
      <c r="F20" s="292">
        <v>0</v>
      </c>
      <c r="G20" s="292">
        <v>0</v>
      </c>
      <c r="H20" s="292">
        <v>0</v>
      </c>
      <c r="I20" s="292">
        <v>0</v>
      </c>
      <c r="J20" s="292">
        <v>0</v>
      </c>
      <c r="L20" s="292">
        <v>0</v>
      </c>
      <c r="M20" s="292">
        <v>0</v>
      </c>
      <c r="O20" s="292">
        <v>0</v>
      </c>
      <c r="P20" s="292">
        <v>0</v>
      </c>
    </row>
    <row r="21" spans="2:16" ht="15.6">
      <c r="C21" s="8"/>
      <c r="D21" s="78" t="s">
        <v>184</v>
      </c>
      <c r="E21" s="67" t="s">
        <v>133</v>
      </c>
      <c r="F21" s="140">
        <v>1</v>
      </c>
      <c r="G21" s="140">
        <v>1</v>
      </c>
      <c r="H21" s="140">
        <v>1</v>
      </c>
      <c r="I21" s="140">
        <v>1</v>
      </c>
      <c r="J21" s="140">
        <v>1</v>
      </c>
      <c r="L21" s="140">
        <v>1</v>
      </c>
      <c r="M21" s="140">
        <v>1</v>
      </c>
      <c r="O21" s="140">
        <v>1</v>
      </c>
      <c r="P21" s="140">
        <v>1</v>
      </c>
    </row>
    <row r="22" spans="2:16" ht="15.6">
      <c r="C22" s="8"/>
      <c r="D22" s="78" t="s">
        <v>185</v>
      </c>
      <c r="E22" s="67" t="s">
        <v>133</v>
      </c>
      <c r="F22" s="140">
        <v>0</v>
      </c>
      <c r="G22" s="140">
        <v>0</v>
      </c>
      <c r="H22" s="140">
        <v>0</v>
      </c>
      <c r="I22" s="140">
        <v>0</v>
      </c>
      <c r="J22" s="140">
        <v>0</v>
      </c>
      <c r="L22" s="140">
        <v>0</v>
      </c>
      <c r="M22" s="140">
        <v>0</v>
      </c>
      <c r="O22" s="140">
        <v>0</v>
      </c>
      <c r="P22" s="140">
        <v>0</v>
      </c>
    </row>
    <row r="23" spans="2:16" ht="15.6">
      <c r="C23" s="8"/>
      <c r="D23" s="78" t="s">
        <v>186</v>
      </c>
      <c r="E23" s="67" t="s">
        <v>133</v>
      </c>
      <c r="F23" s="140">
        <v>1</v>
      </c>
      <c r="G23" s="140">
        <v>1</v>
      </c>
      <c r="H23" s="140">
        <v>1</v>
      </c>
      <c r="I23" s="140">
        <v>1</v>
      </c>
      <c r="J23" s="140">
        <v>1</v>
      </c>
      <c r="L23" s="140">
        <v>1</v>
      </c>
      <c r="M23" s="140">
        <v>1</v>
      </c>
      <c r="O23" s="140">
        <v>1</v>
      </c>
      <c r="P23" s="140">
        <v>1</v>
      </c>
    </row>
    <row r="24" spans="2:16">
      <c r="C24" s="8"/>
      <c r="D24" s="129" t="s">
        <v>37</v>
      </c>
      <c r="E24" s="67" t="s">
        <v>136</v>
      </c>
      <c r="F24" s="238" t="s">
        <v>183</v>
      </c>
      <c r="G24" s="238" t="s">
        <v>183</v>
      </c>
      <c r="H24" s="238" t="s">
        <v>183</v>
      </c>
      <c r="I24" s="238" t="s">
        <v>183</v>
      </c>
      <c r="J24" s="238" t="s">
        <v>183</v>
      </c>
      <c r="L24" s="238" t="s">
        <v>183</v>
      </c>
      <c r="M24" s="238" t="s">
        <v>183</v>
      </c>
      <c r="O24" s="238" t="s">
        <v>183</v>
      </c>
      <c r="P24" s="238" t="s">
        <v>183</v>
      </c>
    </row>
    <row r="25" spans="2:16">
      <c r="C25" s="8"/>
      <c r="D25" s="129" t="s">
        <v>38</v>
      </c>
      <c r="E25" s="67" t="s">
        <v>136</v>
      </c>
      <c r="F25" s="238" t="s">
        <v>183</v>
      </c>
      <c r="G25" s="238" t="s">
        <v>183</v>
      </c>
      <c r="H25" s="238" t="s">
        <v>183</v>
      </c>
      <c r="I25" s="238" t="s">
        <v>183</v>
      </c>
      <c r="J25" s="238" t="s">
        <v>183</v>
      </c>
      <c r="L25" s="238" t="s">
        <v>183</v>
      </c>
      <c r="M25" s="238" t="s">
        <v>183</v>
      </c>
      <c r="O25" s="238" t="s">
        <v>183</v>
      </c>
      <c r="P25" s="238" t="s">
        <v>183</v>
      </c>
    </row>
    <row r="26" spans="2:16">
      <c r="C26" s="79"/>
      <c r="D26" s="141" t="s">
        <v>39</v>
      </c>
      <c r="E26" s="67" t="s">
        <v>139</v>
      </c>
      <c r="F26" s="140">
        <v>2061</v>
      </c>
      <c r="G26" s="140">
        <v>2061</v>
      </c>
      <c r="H26" s="238" t="s">
        <v>183</v>
      </c>
      <c r="I26" s="238" t="s">
        <v>183</v>
      </c>
      <c r="J26" s="238" t="s">
        <v>183</v>
      </c>
      <c r="L26" s="238" t="s">
        <v>183</v>
      </c>
      <c r="M26" s="238" t="s">
        <v>183</v>
      </c>
      <c r="O26" s="238" t="s">
        <v>183</v>
      </c>
      <c r="P26" s="238" t="s">
        <v>183</v>
      </c>
    </row>
    <row r="27" spans="2:16" ht="15.6">
      <c r="C27" s="8"/>
      <c r="D27" s="78" t="s">
        <v>187</v>
      </c>
      <c r="E27" s="67" t="s">
        <v>133</v>
      </c>
      <c r="F27" s="140">
        <v>0</v>
      </c>
      <c r="G27" s="140">
        <v>0</v>
      </c>
      <c r="H27" s="140">
        <v>0</v>
      </c>
      <c r="I27" s="140">
        <v>0</v>
      </c>
      <c r="J27" s="140">
        <v>0</v>
      </c>
      <c r="L27" s="140">
        <v>0</v>
      </c>
      <c r="M27" s="140">
        <v>0</v>
      </c>
      <c r="O27" s="140">
        <v>0</v>
      </c>
      <c r="P27" s="140">
        <v>0</v>
      </c>
    </row>
    <row r="28" spans="2:16" ht="15.6">
      <c r="C28" s="8"/>
      <c r="D28" s="78" t="s">
        <v>188</v>
      </c>
      <c r="E28" s="67" t="s">
        <v>133</v>
      </c>
      <c r="F28" s="140">
        <v>0</v>
      </c>
      <c r="G28" s="140">
        <v>0</v>
      </c>
      <c r="H28" s="140">
        <v>0</v>
      </c>
      <c r="I28" s="140">
        <v>0</v>
      </c>
      <c r="J28" s="140">
        <v>0</v>
      </c>
      <c r="L28" s="140">
        <v>0</v>
      </c>
      <c r="M28" s="140">
        <v>0</v>
      </c>
      <c r="O28" s="140">
        <v>0</v>
      </c>
      <c r="P28" s="140">
        <v>0</v>
      </c>
    </row>
    <row r="29" spans="2:16" ht="15.6">
      <c r="C29" s="8"/>
      <c r="D29" s="78" t="s">
        <v>189</v>
      </c>
      <c r="E29" s="67" t="s">
        <v>133</v>
      </c>
      <c r="F29" s="140">
        <v>1</v>
      </c>
      <c r="G29" s="140">
        <v>1</v>
      </c>
      <c r="H29" s="140">
        <v>1</v>
      </c>
      <c r="I29" s="140">
        <v>1</v>
      </c>
      <c r="J29" s="140">
        <v>1</v>
      </c>
      <c r="L29" s="140">
        <v>1</v>
      </c>
      <c r="M29" s="140">
        <v>1</v>
      </c>
      <c r="O29" s="140">
        <v>1</v>
      </c>
      <c r="P29" s="140">
        <v>1</v>
      </c>
    </row>
    <row r="30" spans="2:16">
      <c r="B30" s="38"/>
      <c r="C30" s="38"/>
      <c r="D30" s="141" t="s">
        <v>43</v>
      </c>
      <c r="E30" s="67" t="s">
        <v>140</v>
      </c>
      <c r="F30" s="140">
        <v>78</v>
      </c>
      <c r="G30" s="140">
        <v>222</v>
      </c>
      <c r="H30" s="140">
        <v>366</v>
      </c>
      <c r="I30" s="140">
        <v>510</v>
      </c>
      <c r="J30" s="140">
        <v>650</v>
      </c>
      <c r="L30" s="140">
        <v>710</v>
      </c>
      <c r="M30" s="140">
        <v>710</v>
      </c>
      <c r="O30" s="140">
        <v>710</v>
      </c>
      <c r="P30" s="140">
        <v>710</v>
      </c>
    </row>
    <row r="31" spans="2:16">
      <c r="B31" s="38"/>
      <c r="C31" s="38"/>
      <c r="D31" s="141" t="s">
        <v>44</v>
      </c>
      <c r="E31" s="67" t="s">
        <v>140</v>
      </c>
      <c r="F31" s="140">
        <v>1</v>
      </c>
      <c r="G31" s="140">
        <v>0</v>
      </c>
      <c r="H31" s="140">
        <v>0</v>
      </c>
      <c r="I31" s="140">
        <v>0</v>
      </c>
      <c r="J31" s="140">
        <v>0</v>
      </c>
      <c r="K31" s="38"/>
      <c r="L31" s="140">
        <v>0</v>
      </c>
      <c r="M31" s="140">
        <v>0</v>
      </c>
      <c r="O31" s="140">
        <v>0</v>
      </c>
      <c r="P31" s="140">
        <v>0</v>
      </c>
    </row>
    <row r="32" spans="2:16">
      <c r="B32" s="38"/>
      <c r="C32" s="38"/>
      <c r="D32" s="141" t="s">
        <v>45</v>
      </c>
      <c r="E32" s="67" t="s">
        <v>140</v>
      </c>
      <c r="F32" s="140">
        <v>1</v>
      </c>
      <c r="G32" s="140">
        <v>0</v>
      </c>
      <c r="H32" s="140">
        <v>0</v>
      </c>
      <c r="I32" s="140">
        <v>0</v>
      </c>
      <c r="J32" s="140">
        <v>0</v>
      </c>
      <c r="K32" s="38"/>
      <c r="L32" s="140">
        <v>0</v>
      </c>
      <c r="M32" s="140">
        <v>0</v>
      </c>
      <c r="N32" s="38"/>
      <c r="O32" s="140">
        <v>0</v>
      </c>
      <c r="P32" s="140">
        <v>0</v>
      </c>
    </row>
    <row r="33" spans="2:16">
      <c r="C33" s="8"/>
      <c r="D33" s="153" t="s">
        <v>46</v>
      </c>
      <c r="E33" s="67" t="s">
        <v>140</v>
      </c>
      <c r="F33" s="140">
        <v>632</v>
      </c>
      <c r="G33" s="140">
        <v>488</v>
      </c>
      <c r="H33" s="140">
        <v>344</v>
      </c>
      <c r="I33" s="140">
        <v>200</v>
      </c>
      <c r="J33" s="140">
        <v>60</v>
      </c>
      <c r="L33" s="140">
        <v>0</v>
      </c>
      <c r="M33" s="140">
        <v>0</v>
      </c>
      <c r="O33" s="140">
        <v>0</v>
      </c>
      <c r="P33" s="140">
        <v>0</v>
      </c>
    </row>
    <row r="34" spans="2:16">
      <c r="C34" s="8"/>
      <c r="D34" s="153" t="s">
        <v>47</v>
      </c>
      <c r="E34" s="67" t="s">
        <v>140</v>
      </c>
      <c r="F34" s="140">
        <v>0</v>
      </c>
      <c r="G34" s="140">
        <v>0</v>
      </c>
      <c r="H34" s="140">
        <v>0</v>
      </c>
      <c r="I34" s="140">
        <v>0</v>
      </c>
      <c r="J34" s="140">
        <v>0</v>
      </c>
      <c r="L34" s="140">
        <v>0</v>
      </c>
      <c r="M34" s="140">
        <v>0</v>
      </c>
      <c r="O34" s="140">
        <v>0</v>
      </c>
      <c r="P34" s="140">
        <v>0</v>
      </c>
    </row>
    <row r="35" spans="2:16">
      <c r="C35" s="8"/>
      <c r="D35" s="153" t="s">
        <v>48</v>
      </c>
      <c r="E35" s="67" t="s">
        <v>140</v>
      </c>
      <c r="F35" s="140">
        <v>0</v>
      </c>
      <c r="G35" s="140">
        <v>0</v>
      </c>
      <c r="H35" s="140">
        <v>0</v>
      </c>
      <c r="I35" s="140">
        <v>0</v>
      </c>
      <c r="J35" s="140">
        <v>0</v>
      </c>
      <c r="L35" s="140">
        <v>0</v>
      </c>
      <c r="M35" s="140">
        <v>0</v>
      </c>
      <c r="O35" s="140">
        <v>0</v>
      </c>
      <c r="P35" s="140">
        <v>0</v>
      </c>
    </row>
    <row r="36" spans="2:16">
      <c r="C36" s="8"/>
      <c r="D36" s="141" t="s">
        <v>49</v>
      </c>
      <c r="E36" s="67" t="s">
        <v>143</v>
      </c>
      <c r="F36" s="140">
        <v>0</v>
      </c>
      <c r="G36" s="140">
        <v>0</v>
      </c>
      <c r="H36" s="140">
        <v>0</v>
      </c>
      <c r="I36" s="140">
        <v>0</v>
      </c>
      <c r="J36" s="140">
        <v>0</v>
      </c>
      <c r="K36" s="38"/>
      <c r="L36" s="140">
        <v>0</v>
      </c>
      <c r="M36" s="140">
        <v>0</v>
      </c>
      <c r="N36" s="38"/>
      <c r="O36" s="140">
        <v>0</v>
      </c>
      <c r="P36" s="140">
        <v>0</v>
      </c>
    </row>
    <row r="37" spans="2:16">
      <c r="C37" s="8"/>
      <c r="D37" s="141" t="s">
        <v>50</v>
      </c>
      <c r="E37" s="67" t="s">
        <v>143</v>
      </c>
      <c r="F37" s="140">
        <v>0</v>
      </c>
      <c r="G37" s="140">
        <v>0</v>
      </c>
      <c r="H37" s="140">
        <v>0</v>
      </c>
      <c r="I37" s="140">
        <v>0</v>
      </c>
      <c r="J37" s="140">
        <v>0</v>
      </c>
      <c r="K37" s="38"/>
      <c r="L37" s="140">
        <v>0</v>
      </c>
      <c r="M37" s="140">
        <v>0</v>
      </c>
      <c r="N37" s="38"/>
      <c r="O37" s="140">
        <v>0</v>
      </c>
      <c r="P37" s="140">
        <v>0</v>
      </c>
    </row>
    <row r="38" spans="2:16">
      <c r="C38" s="8"/>
      <c r="D38" s="141" t="s">
        <v>51</v>
      </c>
      <c r="E38" s="67" t="s">
        <v>143</v>
      </c>
      <c r="F38" s="140">
        <v>0</v>
      </c>
      <c r="G38" s="140">
        <v>0</v>
      </c>
      <c r="H38" s="140">
        <v>0</v>
      </c>
      <c r="I38" s="140">
        <v>0</v>
      </c>
      <c r="J38" s="140">
        <v>0</v>
      </c>
      <c r="K38" s="38"/>
      <c r="L38" s="140">
        <v>0</v>
      </c>
      <c r="M38" s="140">
        <v>0</v>
      </c>
      <c r="N38" s="38"/>
      <c r="O38" s="140">
        <v>0</v>
      </c>
      <c r="P38" s="140">
        <v>0</v>
      </c>
    </row>
    <row r="39" spans="2:16">
      <c r="C39" s="8"/>
      <c r="D39" s="141" t="s">
        <v>52</v>
      </c>
      <c r="E39" s="67" t="s">
        <v>143</v>
      </c>
      <c r="F39" s="140">
        <v>0</v>
      </c>
      <c r="G39" s="140">
        <v>0</v>
      </c>
      <c r="H39" s="140">
        <v>0</v>
      </c>
      <c r="I39" s="140">
        <v>0</v>
      </c>
      <c r="J39" s="140">
        <v>0</v>
      </c>
      <c r="K39" s="38"/>
      <c r="L39" s="140">
        <v>0</v>
      </c>
      <c r="M39" s="140">
        <v>0</v>
      </c>
      <c r="N39" s="38"/>
      <c r="O39" s="140">
        <v>0</v>
      </c>
      <c r="P39" s="140">
        <v>0</v>
      </c>
    </row>
    <row r="40" spans="2:16">
      <c r="C40" s="8"/>
      <c r="D40" s="141" t="s">
        <v>53</v>
      </c>
      <c r="E40" s="67" t="s">
        <v>143</v>
      </c>
      <c r="F40" s="140">
        <v>0</v>
      </c>
      <c r="G40" s="140">
        <v>0</v>
      </c>
      <c r="H40" s="140">
        <v>0</v>
      </c>
      <c r="I40" s="140">
        <v>0</v>
      </c>
      <c r="J40" s="140">
        <v>0</v>
      </c>
      <c r="K40" s="38"/>
      <c r="L40" s="140">
        <v>0</v>
      </c>
      <c r="M40" s="140">
        <v>0</v>
      </c>
      <c r="N40" s="38"/>
      <c r="O40" s="140">
        <v>0</v>
      </c>
      <c r="P40" s="140">
        <v>0</v>
      </c>
    </row>
    <row r="41" spans="2:16">
      <c r="C41" s="8"/>
      <c r="D41" s="141" t="s">
        <v>54</v>
      </c>
      <c r="E41" s="67" t="s">
        <v>143</v>
      </c>
      <c r="F41" s="140">
        <v>0</v>
      </c>
      <c r="G41" s="140">
        <v>0</v>
      </c>
      <c r="H41" s="140">
        <v>0</v>
      </c>
      <c r="I41" s="140">
        <v>0</v>
      </c>
      <c r="J41" s="140">
        <v>0</v>
      </c>
      <c r="K41" s="38"/>
      <c r="L41" s="140">
        <v>0</v>
      </c>
      <c r="M41" s="140">
        <v>0</v>
      </c>
      <c r="N41" s="38"/>
      <c r="O41" s="140">
        <v>0</v>
      </c>
      <c r="P41" s="140">
        <v>0</v>
      </c>
    </row>
    <row r="42" spans="2:16">
      <c r="C42" s="8"/>
      <c r="D42" s="141" t="s">
        <v>55</v>
      </c>
      <c r="E42" s="67" t="s">
        <v>143</v>
      </c>
      <c r="F42" s="140">
        <v>0</v>
      </c>
      <c r="G42" s="140">
        <v>0</v>
      </c>
      <c r="H42" s="140">
        <v>0</v>
      </c>
      <c r="I42" s="140">
        <v>0</v>
      </c>
      <c r="J42" s="140">
        <v>0</v>
      </c>
      <c r="K42" s="38"/>
      <c r="L42" s="140">
        <v>0</v>
      </c>
      <c r="M42" s="140">
        <v>0</v>
      </c>
      <c r="N42" s="38"/>
      <c r="O42" s="140">
        <v>0</v>
      </c>
      <c r="P42" s="140">
        <v>0</v>
      </c>
    </row>
    <row r="43" spans="2:16">
      <c r="C43" s="8"/>
      <c r="D43" s="141" t="s">
        <v>56</v>
      </c>
      <c r="E43" s="67" t="s">
        <v>143</v>
      </c>
      <c r="F43" s="140">
        <v>0</v>
      </c>
      <c r="G43" s="140">
        <v>0</v>
      </c>
      <c r="H43" s="140">
        <v>0</v>
      </c>
      <c r="I43" s="140">
        <v>0</v>
      </c>
      <c r="J43" s="140">
        <v>0</v>
      </c>
      <c r="K43" s="38"/>
      <c r="L43" s="140">
        <v>0</v>
      </c>
      <c r="M43" s="140">
        <v>0</v>
      </c>
      <c r="N43" s="38"/>
      <c r="O43" s="140">
        <v>0</v>
      </c>
      <c r="P43" s="140">
        <v>0</v>
      </c>
    </row>
    <row r="44" spans="2:16">
      <c r="C44" s="8"/>
      <c r="D44" s="141" t="s">
        <v>57</v>
      </c>
      <c r="E44" s="235" t="s">
        <v>144</v>
      </c>
      <c r="F44" s="140">
        <v>0</v>
      </c>
      <c r="G44" s="140">
        <v>0</v>
      </c>
      <c r="H44" s="140">
        <v>0</v>
      </c>
      <c r="I44" s="140">
        <v>0</v>
      </c>
      <c r="J44" s="140">
        <v>0</v>
      </c>
      <c r="K44" s="38"/>
      <c r="L44" s="140">
        <v>0</v>
      </c>
      <c r="M44" s="140">
        <v>0</v>
      </c>
      <c r="N44" s="38"/>
      <c r="O44" s="140">
        <v>0</v>
      </c>
      <c r="P44" s="140">
        <v>0</v>
      </c>
    </row>
    <row r="45" spans="2:16">
      <c r="C45" s="8"/>
      <c r="D45" s="141" t="s">
        <v>58</v>
      </c>
      <c r="E45" s="235" t="s">
        <v>144</v>
      </c>
      <c r="F45" s="140">
        <v>0</v>
      </c>
      <c r="G45" s="140">
        <v>0</v>
      </c>
      <c r="H45" s="140">
        <v>0</v>
      </c>
      <c r="I45" s="140">
        <v>0</v>
      </c>
      <c r="J45" s="140">
        <v>0</v>
      </c>
      <c r="K45" s="38"/>
      <c r="L45" s="140">
        <v>0</v>
      </c>
      <c r="M45" s="140">
        <v>0</v>
      </c>
      <c r="N45" s="38"/>
      <c r="O45" s="140">
        <v>0</v>
      </c>
      <c r="P45" s="140">
        <v>0</v>
      </c>
    </row>
    <row r="46" spans="2:16" ht="15.6">
      <c r="B46" s="4"/>
      <c r="C46" s="8"/>
      <c r="D46" s="141" t="s">
        <v>190</v>
      </c>
      <c r="E46" s="67" t="s">
        <v>191</v>
      </c>
      <c r="F46" s="140">
        <v>130000</v>
      </c>
      <c r="G46" s="140">
        <v>130000</v>
      </c>
      <c r="H46" s="140">
        <v>130000</v>
      </c>
      <c r="I46" s="140">
        <v>130000</v>
      </c>
      <c r="J46" s="140">
        <v>130000</v>
      </c>
      <c r="L46" s="140">
        <v>130000</v>
      </c>
      <c r="M46" s="140">
        <v>130000</v>
      </c>
      <c r="O46" s="140">
        <v>130000</v>
      </c>
      <c r="P46" s="140">
        <v>130000</v>
      </c>
    </row>
    <row r="47" spans="2:16">
      <c r="B47" s="4"/>
      <c r="C47" s="8"/>
      <c r="D47" s="141" t="s">
        <v>60</v>
      </c>
      <c r="E47" s="67" t="s">
        <v>146</v>
      </c>
      <c r="F47" s="140">
        <v>0</v>
      </c>
      <c r="G47" s="140">
        <v>0</v>
      </c>
      <c r="H47" s="140">
        <v>0</v>
      </c>
      <c r="I47" s="140">
        <v>0</v>
      </c>
      <c r="J47" s="140">
        <v>0</v>
      </c>
      <c r="K47"/>
      <c r="L47" s="140">
        <v>0</v>
      </c>
      <c r="M47" s="140">
        <v>0</v>
      </c>
      <c r="N47"/>
      <c r="O47" s="140">
        <v>0</v>
      </c>
      <c r="P47" s="140">
        <v>0</v>
      </c>
    </row>
    <row r="48" spans="2:16" s="295" customFormat="1">
      <c r="D48" s="78" t="s">
        <v>413</v>
      </c>
      <c r="E48" s="77" t="s">
        <v>147</v>
      </c>
      <c r="F48" s="140">
        <v>1200</v>
      </c>
      <c r="G48" s="140">
        <v>1200</v>
      </c>
      <c r="H48" s="140">
        <v>1200</v>
      </c>
      <c r="I48" s="140">
        <v>1200</v>
      </c>
      <c r="J48" s="140">
        <v>1200</v>
      </c>
      <c r="K48" s="1"/>
      <c r="L48" s="140">
        <v>1200</v>
      </c>
      <c r="M48" s="140">
        <v>1200</v>
      </c>
      <c r="N48" s="1"/>
      <c r="O48" s="140">
        <v>1200</v>
      </c>
      <c r="P48" s="140">
        <v>1200</v>
      </c>
    </row>
    <row r="49" spans="3:16">
      <c r="D49" s="78" t="s">
        <v>61</v>
      </c>
      <c r="E49" s="67" t="s">
        <v>123</v>
      </c>
      <c r="F49" s="140">
        <v>1</v>
      </c>
      <c r="G49" s="140">
        <v>1</v>
      </c>
      <c r="H49" s="140">
        <v>1</v>
      </c>
      <c r="I49" s="140">
        <v>1</v>
      </c>
      <c r="J49" s="140">
        <v>1</v>
      </c>
      <c r="L49" s="140">
        <v>1</v>
      </c>
      <c r="M49" s="140">
        <v>1</v>
      </c>
      <c r="O49" s="140">
        <v>1</v>
      </c>
      <c r="P49" s="140">
        <v>1</v>
      </c>
    </row>
    <row r="50" spans="3:16">
      <c r="D50" s="374" t="s">
        <v>419</v>
      </c>
      <c r="E50" s="375" t="s">
        <v>148</v>
      </c>
      <c r="F50" s="140">
        <v>87562</v>
      </c>
      <c r="G50" s="140">
        <v>87562</v>
      </c>
      <c r="H50" s="140">
        <v>170000</v>
      </c>
      <c r="I50" s="140">
        <v>170000</v>
      </c>
      <c r="J50" s="140">
        <v>170000</v>
      </c>
      <c r="L50" s="376">
        <v>170000</v>
      </c>
      <c r="M50" s="379">
        <v>170000</v>
      </c>
      <c r="N50" s="380"/>
      <c r="O50" s="379">
        <v>170000</v>
      </c>
      <c r="P50" s="379">
        <v>170000</v>
      </c>
    </row>
    <row r="51" spans="3:16">
      <c r="D51" s="78" t="s">
        <v>63</v>
      </c>
      <c r="E51" s="67" t="s">
        <v>149</v>
      </c>
      <c r="F51" s="140">
        <v>57000</v>
      </c>
      <c r="G51" s="140">
        <v>57000</v>
      </c>
      <c r="H51" s="140">
        <v>57000</v>
      </c>
      <c r="I51" s="140">
        <v>57000</v>
      </c>
      <c r="J51" s="140">
        <v>57000</v>
      </c>
      <c r="L51" s="140">
        <v>57000</v>
      </c>
      <c r="M51" s="140">
        <v>57000</v>
      </c>
      <c r="O51" s="140">
        <v>57000</v>
      </c>
      <c r="P51" s="140">
        <v>57000</v>
      </c>
    </row>
    <row r="52" spans="3:16">
      <c r="D52" s="78" t="s">
        <v>64</v>
      </c>
      <c r="E52" s="67" t="s">
        <v>140</v>
      </c>
      <c r="F52" s="140">
        <v>600</v>
      </c>
      <c r="G52" s="140">
        <v>600</v>
      </c>
      <c r="H52" s="140">
        <v>600</v>
      </c>
      <c r="I52" s="140">
        <v>600</v>
      </c>
      <c r="J52" s="140">
        <v>600</v>
      </c>
      <c r="L52" s="140">
        <v>600</v>
      </c>
      <c r="M52" s="140">
        <v>600</v>
      </c>
      <c r="O52" s="140">
        <v>600</v>
      </c>
      <c r="P52" s="140">
        <v>600</v>
      </c>
    </row>
    <row r="53" spans="3:16">
      <c r="C53" s="8"/>
      <c r="D53" s="129" t="s">
        <v>65</v>
      </c>
      <c r="E53" s="67" t="s">
        <v>123</v>
      </c>
      <c r="F53" s="140">
        <v>1</v>
      </c>
      <c r="G53" s="140">
        <v>1</v>
      </c>
      <c r="H53" s="140">
        <v>1</v>
      </c>
      <c r="I53" s="140">
        <v>1</v>
      </c>
      <c r="J53" s="140">
        <v>1</v>
      </c>
      <c r="L53" s="140">
        <v>1</v>
      </c>
      <c r="M53" s="140">
        <v>1</v>
      </c>
      <c r="O53" s="140">
        <v>1</v>
      </c>
      <c r="P53" s="140">
        <v>1</v>
      </c>
    </row>
    <row r="54" spans="3:16">
      <c r="C54" s="8"/>
      <c r="D54" s="141" t="s">
        <v>66</v>
      </c>
      <c r="E54" s="77" t="s">
        <v>133</v>
      </c>
      <c r="F54" s="140">
        <v>0</v>
      </c>
      <c r="G54" s="140">
        <v>0</v>
      </c>
      <c r="H54" s="140">
        <v>0</v>
      </c>
      <c r="I54" s="140">
        <v>0</v>
      </c>
      <c r="J54" s="140">
        <v>0</v>
      </c>
      <c r="L54" s="140">
        <v>0</v>
      </c>
      <c r="M54" s="140">
        <v>0</v>
      </c>
      <c r="O54" s="140">
        <v>0</v>
      </c>
      <c r="P54" s="140">
        <v>0</v>
      </c>
    </row>
    <row r="55" spans="3:16">
      <c r="C55" s="8"/>
      <c r="D55" s="141" t="s">
        <v>67</v>
      </c>
      <c r="E55" s="77" t="s">
        <v>150</v>
      </c>
      <c r="F55" s="140">
        <v>0</v>
      </c>
      <c r="G55" s="140">
        <v>0</v>
      </c>
      <c r="H55" s="140">
        <v>0</v>
      </c>
      <c r="I55" s="140">
        <v>0</v>
      </c>
      <c r="J55" s="140">
        <v>0</v>
      </c>
      <c r="L55" s="140">
        <v>0</v>
      </c>
      <c r="M55" s="140">
        <v>0</v>
      </c>
      <c r="O55" s="140">
        <v>0</v>
      </c>
      <c r="P55" s="140">
        <v>0</v>
      </c>
    </row>
    <row r="56" spans="3:16">
      <c r="C56" s="8"/>
      <c r="D56" s="141" t="s">
        <v>68</v>
      </c>
      <c r="E56" s="77" t="s">
        <v>133</v>
      </c>
      <c r="F56" s="140">
        <v>0</v>
      </c>
      <c r="G56" s="140">
        <v>0</v>
      </c>
      <c r="H56" s="140">
        <v>0</v>
      </c>
      <c r="I56" s="140">
        <v>0</v>
      </c>
      <c r="J56" s="140">
        <v>0</v>
      </c>
      <c r="L56" s="140">
        <v>0</v>
      </c>
      <c r="M56" s="140">
        <v>0</v>
      </c>
      <c r="O56" s="140">
        <v>0</v>
      </c>
      <c r="P56" s="140">
        <v>0</v>
      </c>
    </row>
    <row r="57" spans="3:16" ht="15.6">
      <c r="D57" s="129" t="s">
        <v>192</v>
      </c>
      <c r="E57" s="67" t="s">
        <v>133</v>
      </c>
      <c r="F57" s="140">
        <v>0</v>
      </c>
      <c r="G57" s="140">
        <v>0</v>
      </c>
      <c r="H57" s="140">
        <v>0</v>
      </c>
      <c r="I57" s="140">
        <v>0</v>
      </c>
      <c r="J57" s="140">
        <v>0</v>
      </c>
      <c r="K57" s="38"/>
      <c r="L57" s="140">
        <v>0</v>
      </c>
      <c r="M57" s="140">
        <v>0</v>
      </c>
      <c r="N57" s="38"/>
      <c r="O57" s="140">
        <v>0</v>
      </c>
      <c r="P57" s="140">
        <v>0</v>
      </c>
    </row>
    <row r="58" spans="3:16" ht="15.6">
      <c r="D58" s="129" t="s">
        <v>193</v>
      </c>
      <c r="E58" s="67" t="s">
        <v>133</v>
      </c>
      <c r="F58" s="140">
        <v>0</v>
      </c>
      <c r="G58" s="140">
        <v>0</v>
      </c>
      <c r="H58" s="140">
        <v>0</v>
      </c>
      <c r="I58" s="140">
        <v>0</v>
      </c>
      <c r="J58" s="140">
        <v>0</v>
      </c>
      <c r="K58" s="38"/>
      <c r="L58" s="140">
        <v>0</v>
      </c>
      <c r="M58" s="140">
        <v>0</v>
      </c>
      <c r="N58" s="38"/>
      <c r="O58" s="140">
        <v>0</v>
      </c>
      <c r="P58" s="140">
        <v>0</v>
      </c>
    </row>
    <row r="59" spans="3:16" ht="15.6">
      <c r="D59" s="129" t="s">
        <v>194</v>
      </c>
      <c r="E59" s="67" t="s">
        <v>133</v>
      </c>
      <c r="F59" s="140">
        <v>0</v>
      </c>
      <c r="G59" s="140">
        <v>0</v>
      </c>
      <c r="H59" s="140">
        <v>0</v>
      </c>
      <c r="I59" s="140">
        <v>0</v>
      </c>
      <c r="J59" s="140">
        <v>0</v>
      </c>
      <c r="K59" s="38"/>
      <c r="L59" s="140">
        <v>0</v>
      </c>
      <c r="M59" s="140">
        <v>0</v>
      </c>
      <c r="N59" s="38"/>
      <c r="O59" s="140">
        <v>0</v>
      </c>
      <c r="P59" s="140">
        <v>0</v>
      </c>
    </row>
    <row r="60" spans="3:16" ht="26.4">
      <c r="D60" s="300" t="s">
        <v>391</v>
      </c>
      <c r="E60" s="54" t="s">
        <v>152</v>
      </c>
      <c r="F60" s="197"/>
      <c r="G60" s="140">
        <v>0</v>
      </c>
      <c r="H60" s="140">
        <v>0</v>
      </c>
      <c r="I60" s="140">
        <v>0</v>
      </c>
      <c r="J60" s="140">
        <v>0</v>
      </c>
      <c r="K60" s="198"/>
      <c r="L60" s="140">
        <v>0</v>
      </c>
      <c r="M60" s="140">
        <v>0</v>
      </c>
      <c r="N60" s="198"/>
      <c r="O60" s="140">
        <v>0</v>
      </c>
      <c r="P60" s="140">
        <v>0</v>
      </c>
    </row>
    <row r="61" spans="3:16" ht="26.4">
      <c r="D61" s="300" t="s">
        <v>392</v>
      </c>
      <c r="E61" s="54" t="s">
        <v>153</v>
      </c>
      <c r="F61" s="197"/>
      <c r="G61" s="140">
        <v>0</v>
      </c>
      <c r="H61" s="140">
        <v>0</v>
      </c>
      <c r="I61" s="140">
        <v>0</v>
      </c>
      <c r="J61" s="140">
        <v>0</v>
      </c>
      <c r="K61" s="198"/>
      <c r="L61" s="140">
        <v>0</v>
      </c>
      <c r="M61" s="140">
        <v>0</v>
      </c>
      <c r="N61" s="198"/>
      <c r="O61" s="140">
        <v>0</v>
      </c>
      <c r="P61" s="140">
        <v>0</v>
      </c>
    </row>
    <row r="62" spans="3:16">
      <c r="D62" s="214" t="s">
        <v>393</v>
      </c>
      <c r="E62" s="54" t="s">
        <v>154</v>
      </c>
      <c r="F62" s="197"/>
      <c r="G62" s="140">
        <v>0</v>
      </c>
      <c r="H62" s="140">
        <v>0</v>
      </c>
      <c r="I62" s="140">
        <v>0</v>
      </c>
      <c r="J62" s="140">
        <v>0</v>
      </c>
      <c r="K62" s="198"/>
      <c r="L62" s="140">
        <v>0</v>
      </c>
      <c r="M62" s="140">
        <v>0</v>
      </c>
      <c r="N62" s="198"/>
      <c r="O62" s="140">
        <v>0</v>
      </c>
      <c r="P62" s="140">
        <v>0</v>
      </c>
    </row>
    <row r="63" spans="3:16">
      <c r="D63" s="214" t="s">
        <v>394</v>
      </c>
      <c r="E63" s="54" t="s">
        <v>152</v>
      </c>
      <c r="F63" s="197"/>
      <c r="G63" s="140">
        <v>0</v>
      </c>
      <c r="H63" s="140">
        <v>0</v>
      </c>
      <c r="I63" s="140">
        <v>0</v>
      </c>
      <c r="J63" s="140">
        <v>0</v>
      </c>
      <c r="K63" s="198"/>
      <c r="L63" s="140">
        <v>0</v>
      </c>
      <c r="M63" s="140">
        <v>0</v>
      </c>
      <c r="N63" s="198"/>
      <c r="O63" s="140">
        <v>0</v>
      </c>
      <c r="P63" s="140">
        <v>0</v>
      </c>
    </row>
    <row r="64" spans="3:16">
      <c r="C64" s="8"/>
      <c r="D64" s="213" t="s">
        <v>395</v>
      </c>
      <c r="E64" s="67" t="s">
        <v>123</v>
      </c>
      <c r="F64" s="140">
        <v>1</v>
      </c>
      <c r="G64" s="140">
        <v>1</v>
      </c>
      <c r="H64" s="140">
        <v>0</v>
      </c>
      <c r="I64" s="140">
        <v>0</v>
      </c>
      <c r="J64" s="140">
        <v>0</v>
      </c>
      <c r="L64" s="140">
        <v>0</v>
      </c>
      <c r="M64" s="140">
        <v>0</v>
      </c>
      <c r="O64" s="140">
        <v>0</v>
      </c>
      <c r="P64" s="140">
        <v>0</v>
      </c>
    </row>
    <row r="65" spans="3:16">
      <c r="C65" s="8"/>
      <c r="D65" s="141" t="s">
        <v>72</v>
      </c>
      <c r="E65" s="67" t="s">
        <v>156</v>
      </c>
      <c r="F65" s="140">
        <v>0</v>
      </c>
      <c r="G65" s="140">
        <v>0</v>
      </c>
      <c r="H65" s="140">
        <v>0</v>
      </c>
      <c r="I65" s="140">
        <v>0</v>
      </c>
      <c r="J65" s="140">
        <v>0</v>
      </c>
      <c r="L65" s="140">
        <v>0</v>
      </c>
      <c r="M65" s="140">
        <v>0</v>
      </c>
      <c r="O65" s="140">
        <v>0</v>
      </c>
      <c r="P65" s="140">
        <v>0</v>
      </c>
    </row>
    <row r="66" spans="3:16" s="295" customFormat="1" ht="26.4">
      <c r="C66" s="297"/>
      <c r="D66" s="301" t="s">
        <v>396</v>
      </c>
      <c r="E66" s="67" t="s">
        <v>123</v>
      </c>
      <c r="F66" s="140">
        <v>0</v>
      </c>
      <c r="G66" s="140">
        <v>0</v>
      </c>
      <c r="H66" s="140">
        <v>0</v>
      </c>
      <c r="I66" s="140">
        <v>0</v>
      </c>
      <c r="J66" s="140">
        <v>1</v>
      </c>
      <c r="K66" s="1"/>
      <c r="L66" s="140">
        <v>1</v>
      </c>
      <c r="M66" s="140">
        <v>1</v>
      </c>
      <c r="N66" s="1"/>
      <c r="O66" s="140">
        <v>1</v>
      </c>
      <c r="P66" s="140">
        <v>1</v>
      </c>
    </row>
    <row r="67" spans="3:16" s="295" customFormat="1">
      <c r="C67" s="297"/>
      <c r="D67" s="302" t="s">
        <v>397</v>
      </c>
      <c r="E67" s="54" t="s">
        <v>154</v>
      </c>
      <c r="F67" s="140">
        <v>0</v>
      </c>
      <c r="G67" s="140">
        <v>0</v>
      </c>
      <c r="H67" s="140">
        <v>0</v>
      </c>
      <c r="I67" s="140">
        <v>0</v>
      </c>
      <c r="J67" s="140">
        <v>0</v>
      </c>
      <c r="K67" s="1"/>
      <c r="L67" s="140">
        <v>0</v>
      </c>
      <c r="M67" s="140">
        <v>0</v>
      </c>
      <c r="N67" s="1"/>
      <c r="O67" s="140">
        <v>0</v>
      </c>
      <c r="P67" s="140">
        <v>0</v>
      </c>
    </row>
    <row r="68" spans="3:16" s="295" customFormat="1">
      <c r="C68" s="297"/>
      <c r="D68" s="302" t="s">
        <v>398</v>
      </c>
      <c r="E68" s="54" t="s">
        <v>152</v>
      </c>
      <c r="F68" s="140">
        <v>0</v>
      </c>
      <c r="G68" s="140">
        <v>0</v>
      </c>
      <c r="H68" s="140">
        <v>0</v>
      </c>
      <c r="I68" s="140">
        <v>0</v>
      </c>
      <c r="J68" s="140">
        <v>0</v>
      </c>
      <c r="K68" s="1"/>
      <c r="L68" s="140">
        <v>0</v>
      </c>
      <c r="M68" s="140">
        <v>0</v>
      </c>
      <c r="N68" s="1"/>
      <c r="O68" s="140">
        <v>0</v>
      </c>
      <c r="P68" s="140">
        <v>0</v>
      </c>
    </row>
    <row r="69" spans="3:16" s="295" customFormat="1">
      <c r="C69" s="297"/>
      <c r="D69" s="301" t="s">
        <v>399</v>
      </c>
      <c r="E69" s="54" t="s">
        <v>153</v>
      </c>
      <c r="F69" s="140">
        <v>0</v>
      </c>
      <c r="G69" s="140">
        <v>0</v>
      </c>
      <c r="H69" s="140">
        <v>0</v>
      </c>
      <c r="I69" s="140">
        <v>0</v>
      </c>
      <c r="J69" s="140">
        <v>0</v>
      </c>
      <c r="K69" s="1"/>
      <c r="L69" s="140">
        <v>0</v>
      </c>
      <c r="M69" s="140">
        <v>0</v>
      </c>
      <c r="N69" s="1"/>
      <c r="O69" s="140">
        <v>0</v>
      </c>
      <c r="P69" s="140">
        <v>0</v>
      </c>
    </row>
    <row r="70" spans="3:16">
      <c r="D70" s="78" t="s">
        <v>73</v>
      </c>
      <c r="E70" s="67" t="s">
        <v>139</v>
      </c>
      <c r="F70" s="140">
        <v>20000</v>
      </c>
      <c r="G70" s="140">
        <v>20000</v>
      </c>
      <c r="H70" s="238" t="s">
        <v>183</v>
      </c>
      <c r="I70" s="238" t="s">
        <v>183</v>
      </c>
      <c r="J70" s="238" t="s">
        <v>183</v>
      </c>
      <c r="L70" s="238" t="s">
        <v>183</v>
      </c>
      <c r="M70" s="238" t="s">
        <v>183</v>
      </c>
      <c r="O70" s="238" t="s">
        <v>183</v>
      </c>
      <c r="P70" s="238" t="s">
        <v>183</v>
      </c>
    </row>
    <row r="71" spans="3:16">
      <c r="D71" s="78" t="s">
        <v>74</v>
      </c>
      <c r="E71" s="67" t="s">
        <v>140</v>
      </c>
      <c r="F71" s="140">
        <v>0</v>
      </c>
      <c r="G71" s="140">
        <v>0</v>
      </c>
      <c r="H71" s="140">
        <v>0</v>
      </c>
      <c r="I71" s="140">
        <v>0</v>
      </c>
      <c r="J71" s="140">
        <v>0</v>
      </c>
      <c r="L71" s="140">
        <v>0</v>
      </c>
      <c r="M71" s="140">
        <v>0</v>
      </c>
      <c r="O71" s="140">
        <v>0</v>
      </c>
      <c r="P71" s="140">
        <v>0</v>
      </c>
    </row>
    <row r="72" spans="3:16" s="281" customFormat="1">
      <c r="D72" s="214" t="s">
        <v>75</v>
      </c>
      <c r="E72" s="291" t="s">
        <v>156</v>
      </c>
      <c r="F72" s="292">
        <v>0</v>
      </c>
      <c r="G72" s="292">
        <v>0</v>
      </c>
      <c r="H72" s="292">
        <v>0</v>
      </c>
      <c r="I72" s="292">
        <v>0</v>
      </c>
      <c r="J72" s="292">
        <v>0</v>
      </c>
      <c r="L72" s="292">
        <v>0</v>
      </c>
      <c r="M72" s="292">
        <v>0</v>
      </c>
      <c r="O72" s="292">
        <v>0</v>
      </c>
      <c r="P72" s="292">
        <v>0</v>
      </c>
    </row>
    <row r="73" spans="3:16" s="281" customFormat="1">
      <c r="C73" s="290"/>
      <c r="D73" s="213" t="s">
        <v>76</v>
      </c>
      <c r="E73" s="291" t="s">
        <v>123</v>
      </c>
      <c r="F73" s="292">
        <v>1</v>
      </c>
      <c r="G73" s="292">
        <v>1</v>
      </c>
      <c r="H73" s="292">
        <v>1</v>
      </c>
      <c r="I73" s="292">
        <v>1</v>
      </c>
      <c r="J73" s="292">
        <v>0</v>
      </c>
      <c r="L73" s="292">
        <v>0</v>
      </c>
      <c r="M73" s="292">
        <v>0</v>
      </c>
      <c r="O73" s="292">
        <v>0</v>
      </c>
      <c r="P73" s="292">
        <v>0</v>
      </c>
    </row>
    <row r="74" spans="3:16">
      <c r="D74" s="78" t="s">
        <v>77</v>
      </c>
      <c r="E74" s="67" t="s">
        <v>156</v>
      </c>
      <c r="F74" s="140">
        <v>0</v>
      </c>
      <c r="G74" s="140">
        <v>0</v>
      </c>
      <c r="H74" s="140">
        <v>0</v>
      </c>
      <c r="I74" s="140">
        <v>0</v>
      </c>
      <c r="J74" s="140">
        <v>0</v>
      </c>
      <c r="L74" s="140">
        <v>0</v>
      </c>
      <c r="M74" s="140">
        <v>0</v>
      </c>
      <c r="O74" s="140">
        <v>0</v>
      </c>
      <c r="P74" s="140">
        <v>0</v>
      </c>
    </row>
    <row r="75" spans="3:16">
      <c r="D75" s="78" t="s">
        <v>78</v>
      </c>
      <c r="E75" s="67" t="s">
        <v>156</v>
      </c>
      <c r="F75" s="140">
        <v>0</v>
      </c>
      <c r="G75" s="140">
        <v>0</v>
      </c>
      <c r="H75" s="140">
        <v>0</v>
      </c>
      <c r="I75" s="140">
        <v>0</v>
      </c>
      <c r="J75" s="140">
        <v>0</v>
      </c>
      <c r="L75" s="140">
        <v>0</v>
      </c>
      <c r="M75" s="140">
        <v>0</v>
      </c>
      <c r="O75" s="140">
        <v>0</v>
      </c>
      <c r="P75" s="140">
        <v>0</v>
      </c>
    </row>
    <row r="76" spans="3:16">
      <c r="D76" s="78" t="s">
        <v>79</v>
      </c>
      <c r="E76" s="67" t="s">
        <v>156</v>
      </c>
      <c r="F76" s="140">
        <v>0</v>
      </c>
      <c r="G76" s="140">
        <v>0</v>
      </c>
      <c r="H76" s="140">
        <v>0</v>
      </c>
      <c r="I76" s="140">
        <v>0</v>
      </c>
      <c r="J76" s="140">
        <v>0</v>
      </c>
      <c r="L76" s="140">
        <v>0</v>
      </c>
      <c r="M76" s="140">
        <v>0</v>
      </c>
      <c r="O76" s="140">
        <v>0</v>
      </c>
      <c r="P76" s="140">
        <v>0</v>
      </c>
    </row>
    <row r="77" spans="3:16">
      <c r="D77" s="78" t="s">
        <v>80</v>
      </c>
      <c r="E77" s="67" t="s">
        <v>156</v>
      </c>
      <c r="F77" s="140">
        <v>0</v>
      </c>
      <c r="G77" s="140">
        <v>0</v>
      </c>
      <c r="H77" s="140">
        <v>0</v>
      </c>
      <c r="I77" s="140">
        <v>0</v>
      </c>
      <c r="J77" s="140">
        <v>0</v>
      </c>
      <c r="L77" s="140">
        <v>0</v>
      </c>
      <c r="M77" s="140">
        <v>0</v>
      </c>
      <c r="O77" s="140">
        <v>0</v>
      </c>
      <c r="P77" s="140">
        <v>0</v>
      </c>
    </row>
    <row r="78" spans="3:16">
      <c r="D78" s="129" t="s">
        <v>81</v>
      </c>
      <c r="E78" s="67" t="s">
        <v>156</v>
      </c>
      <c r="F78" s="140">
        <v>0</v>
      </c>
      <c r="G78" s="140">
        <v>0</v>
      </c>
      <c r="H78" s="140">
        <v>0</v>
      </c>
      <c r="I78" s="140">
        <v>0</v>
      </c>
      <c r="J78" s="140">
        <v>0</v>
      </c>
      <c r="L78" s="140">
        <v>0</v>
      </c>
      <c r="M78" s="140">
        <v>0</v>
      </c>
      <c r="O78" s="140">
        <v>0</v>
      </c>
      <c r="P78" s="140">
        <v>0</v>
      </c>
    </row>
    <row r="79" spans="3:16">
      <c r="D79" s="129" t="s">
        <v>82</v>
      </c>
      <c r="E79" s="67" t="s">
        <v>156</v>
      </c>
      <c r="F79" s="140">
        <v>0</v>
      </c>
      <c r="G79" s="140">
        <v>0</v>
      </c>
      <c r="H79" s="140">
        <v>0</v>
      </c>
      <c r="I79" s="140">
        <v>0</v>
      </c>
      <c r="J79" s="140">
        <v>0</v>
      </c>
      <c r="L79" s="140">
        <v>0</v>
      </c>
      <c r="M79" s="140">
        <v>0</v>
      </c>
      <c r="O79" s="140">
        <v>0</v>
      </c>
      <c r="P79" s="140">
        <v>0</v>
      </c>
    </row>
    <row r="80" spans="3:16">
      <c r="C80" s="8"/>
      <c r="D80" s="242" t="s">
        <v>83</v>
      </c>
      <c r="E80" s="67" t="s">
        <v>156</v>
      </c>
      <c r="F80" s="140">
        <v>0</v>
      </c>
      <c r="G80" s="140">
        <v>0</v>
      </c>
      <c r="H80" s="140">
        <v>0</v>
      </c>
      <c r="I80" s="140">
        <v>0</v>
      </c>
      <c r="J80" s="140">
        <v>0</v>
      </c>
      <c r="L80" s="140">
        <v>0</v>
      </c>
      <c r="M80" s="140">
        <v>0</v>
      </c>
      <c r="O80" s="140">
        <v>0</v>
      </c>
      <c r="P80" s="140">
        <v>0</v>
      </c>
    </row>
    <row r="81" spans="3:16" ht="28.35" customHeight="1">
      <c r="C81" s="8"/>
      <c r="D81" s="243" t="s">
        <v>158</v>
      </c>
      <c r="E81" s="67" t="s">
        <v>156</v>
      </c>
      <c r="F81" s="140">
        <v>0</v>
      </c>
      <c r="G81" s="140">
        <v>0</v>
      </c>
      <c r="H81" s="140">
        <v>0</v>
      </c>
      <c r="I81" s="140">
        <v>0</v>
      </c>
      <c r="J81" s="140">
        <v>0</v>
      </c>
      <c r="L81" s="140">
        <v>0</v>
      </c>
      <c r="M81" s="140">
        <v>0</v>
      </c>
      <c r="O81" s="140">
        <v>0</v>
      </c>
      <c r="P81" s="140">
        <v>0</v>
      </c>
    </row>
    <row r="82" spans="3:16">
      <c r="C82" s="8"/>
      <c r="D82" s="242" t="s">
        <v>84</v>
      </c>
      <c r="E82" s="67" t="s">
        <v>156</v>
      </c>
      <c r="F82" s="140">
        <v>0</v>
      </c>
      <c r="G82" s="140">
        <v>0</v>
      </c>
      <c r="H82" s="140">
        <v>0</v>
      </c>
      <c r="I82" s="140">
        <v>0</v>
      </c>
      <c r="J82" s="140">
        <v>0</v>
      </c>
      <c r="L82" s="140">
        <v>0</v>
      </c>
      <c r="M82" s="140">
        <v>0</v>
      </c>
      <c r="O82" s="140">
        <v>0</v>
      </c>
      <c r="P82" s="140">
        <v>0</v>
      </c>
    </row>
    <row r="83" spans="3:16">
      <c r="C83" s="8"/>
      <c r="D83" s="243" t="s">
        <v>85</v>
      </c>
      <c r="E83" s="67" t="s">
        <v>156</v>
      </c>
      <c r="F83" s="140">
        <v>0</v>
      </c>
      <c r="G83" s="140">
        <v>0</v>
      </c>
      <c r="H83" s="140">
        <v>0</v>
      </c>
      <c r="I83" s="140">
        <v>0</v>
      </c>
      <c r="J83" s="140">
        <v>0</v>
      </c>
      <c r="L83" s="140">
        <v>0</v>
      </c>
      <c r="M83" s="140">
        <v>0</v>
      </c>
      <c r="O83" s="140">
        <v>0</v>
      </c>
      <c r="P83" s="140">
        <v>0</v>
      </c>
    </row>
    <row r="84" spans="3:16">
      <c r="C84" s="8"/>
      <c r="D84" s="243" t="s">
        <v>86</v>
      </c>
      <c r="E84" s="67" t="s">
        <v>156</v>
      </c>
      <c r="F84" s="140">
        <v>0</v>
      </c>
      <c r="G84" s="140">
        <v>0</v>
      </c>
      <c r="H84" s="140">
        <v>0</v>
      </c>
      <c r="I84" s="140">
        <v>0</v>
      </c>
      <c r="J84" s="140">
        <v>0</v>
      </c>
      <c r="L84" s="140">
        <v>0</v>
      </c>
      <c r="M84" s="140">
        <v>0</v>
      </c>
      <c r="O84" s="140">
        <v>0</v>
      </c>
      <c r="P84" s="140">
        <v>0</v>
      </c>
    </row>
    <row r="85" spans="3:16">
      <c r="C85" s="8"/>
      <c r="D85" s="243" t="s">
        <v>87</v>
      </c>
      <c r="E85" s="67" t="s">
        <v>156</v>
      </c>
      <c r="F85" s="140">
        <v>0</v>
      </c>
      <c r="G85" s="140">
        <v>0</v>
      </c>
      <c r="H85" s="140">
        <v>0</v>
      </c>
      <c r="I85" s="140">
        <v>0</v>
      </c>
      <c r="J85" s="140">
        <v>0</v>
      </c>
      <c r="L85" s="140">
        <v>0</v>
      </c>
      <c r="M85" s="140">
        <v>0</v>
      </c>
      <c r="O85" s="140">
        <v>0</v>
      </c>
      <c r="P85" s="140">
        <v>0</v>
      </c>
    </row>
    <row r="86" spans="3:16">
      <c r="C86" s="8"/>
      <c r="D86" s="242" t="s">
        <v>88</v>
      </c>
      <c r="E86" s="67" t="s">
        <v>156</v>
      </c>
      <c r="F86" s="140">
        <v>0</v>
      </c>
      <c r="G86" s="140">
        <v>0</v>
      </c>
      <c r="H86" s="140">
        <v>0</v>
      </c>
      <c r="I86" s="140">
        <v>0</v>
      </c>
      <c r="J86" s="140">
        <v>0</v>
      </c>
      <c r="L86" s="140">
        <v>0</v>
      </c>
      <c r="M86" s="140">
        <v>0</v>
      </c>
      <c r="O86" s="140">
        <v>0</v>
      </c>
      <c r="P86" s="140">
        <v>0</v>
      </c>
    </row>
    <row r="87" spans="3:16">
      <c r="C87" s="8"/>
      <c r="D87" s="153" t="s">
        <v>89</v>
      </c>
      <c r="E87" s="212" t="s">
        <v>159</v>
      </c>
      <c r="F87" s="140">
        <v>2500</v>
      </c>
      <c r="G87" s="140">
        <v>2500</v>
      </c>
      <c r="H87" s="140">
        <v>2500</v>
      </c>
      <c r="I87" s="140">
        <v>2500</v>
      </c>
      <c r="J87" s="140">
        <v>2500</v>
      </c>
      <c r="L87" s="140">
        <v>2500</v>
      </c>
      <c r="M87" s="140">
        <v>2500</v>
      </c>
      <c r="O87" s="140">
        <v>2500</v>
      </c>
      <c r="P87" s="140">
        <v>2500</v>
      </c>
    </row>
    <row r="88" spans="3:16">
      <c r="C88" s="8"/>
      <c r="D88" s="153" t="s">
        <v>90</v>
      </c>
      <c r="E88" s="212" t="s">
        <v>160</v>
      </c>
      <c r="F88" s="140">
        <v>20000</v>
      </c>
      <c r="G88" s="140">
        <v>20000</v>
      </c>
      <c r="H88" s="140">
        <v>20000</v>
      </c>
      <c r="I88" s="140">
        <v>20000</v>
      </c>
      <c r="J88" s="140">
        <v>20000</v>
      </c>
      <c r="L88" s="140">
        <v>20000</v>
      </c>
      <c r="M88" s="140">
        <v>20000</v>
      </c>
      <c r="O88" s="140">
        <v>20000</v>
      </c>
      <c r="P88" s="140">
        <v>20000</v>
      </c>
    </row>
    <row r="89" spans="3:16">
      <c r="C89" s="8"/>
      <c r="D89" s="141" t="s">
        <v>91</v>
      </c>
      <c r="E89" s="67" t="s">
        <v>139</v>
      </c>
      <c r="F89" s="140">
        <v>0</v>
      </c>
      <c r="G89" s="140">
        <v>0</v>
      </c>
      <c r="H89" s="140">
        <v>0</v>
      </c>
      <c r="I89" s="140">
        <v>0</v>
      </c>
      <c r="J89" s="140">
        <v>0</v>
      </c>
      <c r="L89" s="140">
        <v>0</v>
      </c>
      <c r="M89" s="140">
        <v>0</v>
      </c>
      <c r="O89" s="140">
        <v>0</v>
      </c>
      <c r="P89" s="140">
        <v>0</v>
      </c>
    </row>
    <row r="90" spans="3:16">
      <c r="C90" s="8"/>
      <c r="D90" s="153" t="s">
        <v>162</v>
      </c>
      <c r="E90" s="166" t="s">
        <v>163</v>
      </c>
      <c r="F90" s="140">
        <v>0</v>
      </c>
      <c r="G90" s="140">
        <v>0</v>
      </c>
      <c r="H90" s="140">
        <v>0</v>
      </c>
      <c r="I90" s="140">
        <v>0</v>
      </c>
      <c r="J90" s="140">
        <v>0</v>
      </c>
      <c r="L90" s="140">
        <v>0</v>
      </c>
      <c r="M90" s="140">
        <v>0</v>
      </c>
      <c r="O90" s="140">
        <v>0</v>
      </c>
      <c r="P90" s="140">
        <v>0</v>
      </c>
    </row>
    <row r="91" spans="3:16">
      <c r="C91" s="8"/>
      <c r="D91" s="141" t="s">
        <v>93</v>
      </c>
      <c r="E91" s="67" t="s">
        <v>133</v>
      </c>
      <c r="F91" s="140">
        <v>0</v>
      </c>
      <c r="G91" s="140">
        <v>0</v>
      </c>
      <c r="H91" s="140">
        <v>0</v>
      </c>
      <c r="I91" s="140">
        <v>0</v>
      </c>
      <c r="J91" s="140">
        <v>0</v>
      </c>
      <c r="L91" s="140">
        <v>0</v>
      </c>
      <c r="M91" s="140">
        <v>0</v>
      </c>
      <c r="O91" s="140">
        <v>0</v>
      </c>
      <c r="P91" s="140">
        <v>0</v>
      </c>
    </row>
    <row r="92" spans="3:16">
      <c r="C92" s="8"/>
      <c r="D92" s="141" t="s">
        <v>94</v>
      </c>
      <c r="E92" s="67" t="s">
        <v>133</v>
      </c>
      <c r="F92" s="140">
        <v>0</v>
      </c>
      <c r="G92" s="140">
        <v>0</v>
      </c>
      <c r="H92" s="140">
        <v>0</v>
      </c>
      <c r="I92" s="140">
        <v>0</v>
      </c>
      <c r="J92" s="140">
        <v>0</v>
      </c>
      <c r="L92" s="140">
        <v>0</v>
      </c>
      <c r="M92" s="140">
        <v>0</v>
      </c>
      <c r="O92" s="140">
        <v>0</v>
      </c>
      <c r="P92" s="140">
        <v>0</v>
      </c>
    </row>
    <row r="93" spans="3:16">
      <c r="C93" s="8"/>
      <c r="D93" s="141" t="s">
        <v>95</v>
      </c>
      <c r="E93" s="67" t="s">
        <v>133</v>
      </c>
      <c r="F93" s="140">
        <v>0</v>
      </c>
      <c r="G93" s="140">
        <v>0</v>
      </c>
      <c r="H93" s="140">
        <v>0</v>
      </c>
      <c r="I93" s="140">
        <v>0</v>
      </c>
      <c r="J93" s="140">
        <v>0</v>
      </c>
      <c r="L93" s="140">
        <v>0</v>
      </c>
      <c r="M93" s="140">
        <v>0</v>
      </c>
      <c r="O93" s="140">
        <v>0</v>
      </c>
      <c r="P93" s="140">
        <v>0</v>
      </c>
    </row>
    <row r="94" spans="3:16">
      <c r="C94" s="8"/>
      <c r="D94" s="141" t="s">
        <v>96</v>
      </c>
      <c r="E94" s="67" t="s">
        <v>133</v>
      </c>
      <c r="F94" s="140">
        <v>0</v>
      </c>
      <c r="G94" s="140">
        <v>0</v>
      </c>
      <c r="H94" s="140">
        <v>0</v>
      </c>
      <c r="I94" s="140">
        <v>0</v>
      </c>
      <c r="J94" s="140">
        <v>0</v>
      </c>
      <c r="L94" s="140">
        <v>0</v>
      </c>
      <c r="M94" s="140">
        <v>0</v>
      </c>
      <c r="O94" s="140">
        <v>0</v>
      </c>
      <c r="P94" s="140">
        <v>0</v>
      </c>
    </row>
    <row r="95" spans="3:16">
      <c r="C95" s="8"/>
      <c r="D95" s="141" t="s">
        <v>97</v>
      </c>
      <c r="E95" s="67" t="s">
        <v>133</v>
      </c>
      <c r="F95" s="140">
        <v>0</v>
      </c>
      <c r="G95" s="140">
        <v>0</v>
      </c>
      <c r="H95" s="140">
        <v>0</v>
      </c>
      <c r="I95" s="140">
        <v>0</v>
      </c>
      <c r="J95" s="140">
        <v>0</v>
      </c>
      <c r="L95" s="140">
        <v>0</v>
      </c>
      <c r="M95" s="140">
        <v>0</v>
      </c>
      <c r="O95" s="140">
        <v>0</v>
      </c>
      <c r="P95" s="140">
        <v>0</v>
      </c>
    </row>
    <row r="96" spans="3:16">
      <c r="C96" s="8"/>
      <c r="D96" s="141" t="s">
        <v>98</v>
      </c>
      <c r="E96" s="67" t="s">
        <v>156</v>
      </c>
      <c r="F96" s="140">
        <v>0</v>
      </c>
      <c r="G96" s="140">
        <v>0</v>
      </c>
      <c r="H96" s="140">
        <v>0</v>
      </c>
      <c r="I96" s="140">
        <v>0</v>
      </c>
      <c r="J96" s="140">
        <v>0</v>
      </c>
      <c r="L96" s="140">
        <v>0</v>
      </c>
      <c r="M96" s="140">
        <v>0</v>
      </c>
      <c r="O96" s="140">
        <v>0</v>
      </c>
      <c r="P96" s="140">
        <v>0</v>
      </c>
    </row>
    <row r="97" spans="3:16">
      <c r="C97" s="8"/>
      <c r="D97" s="141" t="s">
        <v>99</v>
      </c>
      <c r="E97" s="67" t="s">
        <v>156</v>
      </c>
      <c r="F97" s="140">
        <v>0</v>
      </c>
      <c r="G97" s="140">
        <v>0</v>
      </c>
      <c r="H97" s="140">
        <v>0</v>
      </c>
      <c r="I97" s="140">
        <v>0</v>
      </c>
      <c r="J97" s="140">
        <v>0</v>
      </c>
      <c r="L97" s="140">
        <v>0</v>
      </c>
      <c r="M97" s="140">
        <v>0</v>
      </c>
      <c r="O97" s="140">
        <v>0</v>
      </c>
      <c r="P97" s="140">
        <v>0</v>
      </c>
    </row>
    <row r="98" spans="3:16">
      <c r="C98" s="8"/>
      <c r="D98" s="141" t="s">
        <v>195</v>
      </c>
      <c r="E98" s="67" t="s">
        <v>167</v>
      </c>
      <c r="F98" s="140">
        <v>0</v>
      </c>
      <c r="G98" s="140">
        <v>0</v>
      </c>
      <c r="H98" s="140">
        <v>0</v>
      </c>
      <c r="I98" s="140">
        <v>0</v>
      </c>
      <c r="J98" s="140">
        <v>0</v>
      </c>
      <c r="K98" s="38"/>
      <c r="L98" s="140">
        <v>0</v>
      </c>
      <c r="M98" s="140">
        <v>0</v>
      </c>
      <c r="N98" s="38"/>
      <c r="O98" s="140">
        <v>0</v>
      </c>
      <c r="P98" s="140">
        <v>0</v>
      </c>
    </row>
    <row r="99" spans="3:16">
      <c r="C99" s="8"/>
      <c r="D99" s="141" t="s">
        <v>196</v>
      </c>
      <c r="E99" s="207" t="s">
        <v>168</v>
      </c>
      <c r="F99" s="140">
        <v>0</v>
      </c>
      <c r="G99" s="140">
        <v>0</v>
      </c>
      <c r="H99" s="140">
        <v>0</v>
      </c>
      <c r="I99" s="140">
        <v>0</v>
      </c>
      <c r="J99" s="140">
        <v>0</v>
      </c>
      <c r="K99" s="38"/>
      <c r="L99" s="140">
        <v>0</v>
      </c>
      <c r="M99" s="140">
        <v>0</v>
      </c>
      <c r="N99" s="38"/>
      <c r="O99" s="140">
        <v>0</v>
      </c>
      <c r="P99" s="140">
        <v>0</v>
      </c>
    </row>
    <row r="100" spans="3:16">
      <c r="C100" s="8"/>
      <c r="D100" s="141" t="s">
        <v>197</v>
      </c>
      <c r="E100" s="67" t="s">
        <v>169</v>
      </c>
      <c r="F100" s="140">
        <v>0</v>
      </c>
      <c r="G100" s="140">
        <v>0</v>
      </c>
      <c r="H100" s="140">
        <v>0</v>
      </c>
      <c r="I100" s="140">
        <v>0</v>
      </c>
      <c r="J100" s="140">
        <v>0</v>
      </c>
      <c r="K100" s="38"/>
      <c r="L100" s="140">
        <v>0</v>
      </c>
      <c r="M100" s="140">
        <v>0</v>
      </c>
      <c r="N100" s="38"/>
      <c r="O100" s="140">
        <v>0</v>
      </c>
      <c r="P100" s="140">
        <v>0</v>
      </c>
    </row>
    <row r="101" spans="3:16">
      <c r="C101" s="8"/>
      <c r="D101" s="141" t="s">
        <v>198</v>
      </c>
      <c r="E101" s="67" t="s">
        <v>170</v>
      </c>
      <c r="F101" s="140">
        <v>0</v>
      </c>
      <c r="G101" s="140">
        <v>0</v>
      </c>
      <c r="H101" s="140">
        <v>0</v>
      </c>
      <c r="I101" s="140">
        <v>0</v>
      </c>
      <c r="J101" s="140">
        <v>0</v>
      </c>
      <c r="K101" s="38"/>
      <c r="L101" s="140">
        <v>0</v>
      </c>
      <c r="M101" s="140">
        <v>0</v>
      </c>
      <c r="N101" s="38"/>
      <c r="O101" s="140">
        <v>0</v>
      </c>
      <c r="P101" s="140">
        <v>0</v>
      </c>
    </row>
    <row r="102" spans="3:16">
      <c r="C102" s="8"/>
      <c r="D102" s="141" t="s">
        <v>199</v>
      </c>
      <c r="E102" s="67" t="s">
        <v>169</v>
      </c>
      <c r="F102" s="140">
        <v>0</v>
      </c>
      <c r="G102" s="140">
        <v>0</v>
      </c>
      <c r="H102" s="140">
        <v>0</v>
      </c>
      <c r="I102" s="140">
        <v>0</v>
      </c>
      <c r="J102" s="140">
        <v>0</v>
      </c>
      <c r="K102" s="38"/>
      <c r="L102" s="140">
        <v>0</v>
      </c>
      <c r="M102" s="140">
        <v>0</v>
      </c>
      <c r="N102" s="38"/>
      <c r="O102" s="140">
        <v>0</v>
      </c>
      <c r="P102" s="140">
        <v>0</v>
      </c>
    </row>
    <row r="103" spans="3:16">
      <c r="C103" s="8"/>
      <c r="D103" s="141" t="s">
        <v>200</v>
      </c>
      <c r="E103" s="67" t="s">
        <v>170</v>
      </c>
      <c r="F103" s="140">
        <v>0</v>
      </c>
      <c r="G103" s="140">
        <v>0</v>
      </c>
      <c r="H103" s="140">
        <v>0</v>
      </c>
      <c r="I103" s="140">
        <v>0</v>
      </c>
      <c r="J103" s="140">
        <v>0</v>
      </c>
      <c r="K103" s="38"/>
      <c r="L103" s="140">
        <v>0</v>
      </c>
      <c r="M103" s="140">
        <v>0</v>
      </c>
      <c r="N103" s="38"/>
      <c r="O103" s="140">
        <v>0</v>
      </c>
      <c r="P103" s="140">
        <v>0</v>
      </c>
    </row>
    <row r="104" spans="3:16">
      <c r="C104" s="8"/>
      <c r="D104" s="141" t="s">
        <v>201</v>
      </c>
      <c r="E104" s="67" t="s">
        <v>169</v>
      </c>
      <c r="F104" s="140">
        <v>0</v>
      </c>
      <c r="G104" s="140">
        <v>0</v>
      </c>
      <c r="H104" s="140">
        <v>0</v>
      </c>
      <c r="I104" s="140">
        <v>0</v>
      </c>
      <c r="J104" s="140">
        <v>0</v>
      </c>
      <c r="K104" s="38"/>
      <c r="L104" s="140">
        <v>0</v>
      </c>
      <c r="M104" s="140">
        <v>0</v>
      </c>
      <c r="N104" s="38"/>
      <c r="O104" s="140">
        <v>0</v>
      </c>
      <c r="P104" s="140">
        <v>0</v>
      </c>
    </row>
    <row r="105" spans="3:16">
      <c r="C105" s="8"/>
      <c r="D105" s="141" t="s">
        <v>202</v>
      </c>
      <c r="E105" s="67" t="s">
        <v>170</v>
      </c>
      <c r="F105" s="140">
        <v>0</v>
      </c>
      <c r="G105" s="140">
        <v>0</v>
      </c>
      <c r="H105" s="140">
        <v>0</v>
      </c>
      <c r="I105" s="140">
        <v>0</v>
      </c>
      <c r="J105" s="140">
        <v>0</v>
      </c>
      <c r="K105" s="38"/>
      <c r="L105" s="140">
        <v>0</v>
      </c>
      <c r="M105" s="140">
        <v>0</v>
      </c>
      <c r="N105" s="38"/>
      <c r="O105" s="140">
        <v>0</v>
      </c>
      <c r="P105" s="140">
        <v>0</v>
      </c>
    </row>
    <row r="106" spans="3:16">
      <c r="C106" s="8"/>
      <c r="D106" s="141" t="s">
        <v>203</v>
      </c>
      <c r="E106" s="67" t="s">
        <v>169</v>
      </c>
      <c r="F106" s="140">
        <v>0</v>
      </c>
      <c r="G106" s="140">
        <v>0</v>
      </c>
      <c r="H106" s="140">
        <v>0</v>
      </c>
      <c r="I106" s="140">
        <v>0</v>
      </c>
      <c r="J106" s="140">
        <v>0</v>
      </c>
      <c r="K106" s="38"/>
      <c r="L106" s="140">
        <v>0</v>
      </c>
      <c r="M106" s="140">
        <v>0</v>
      </c>
      <c r="N106" s="38"/>
      <c r="O106" s="140">
        <v>0</v>
      </c>
      <c r="P106" s="140">
        <v>0</v>
      </c>
    </row>
    <row r="107" spans="3:16">
      <c r="C107" s="8"/>
      <c r="D107" s="141" t="s">
        <v>204</v>
      </c>
      <c r="E107" s="67" t="s">
        <v>170</v>
      </c>
      <c r="F107" s="140">
        <v>0</v>
      </c>
      <c r="G107" s="140">
        <v>0</v>
      </c>
      <c r="H107" s="140">
        <v>0</v>
      </c>
      <c r="I107" s="140">
        <v>0</v>
      </c>
      <c r="J107" s="140">
        <v>0</v>
      </c>
      <c r="K107" s="38"/>
      <c r="L107" s="140">
        <v>0</v>
      </c>
      <c r="M107" s="140">
        <v>0</v>
      </c>
      <c r="N107" s="38"/>
      <c r="O107" s="140">
        <v>0</v>
      </c>
      <c r="P107" s="140">
        <v>0</v>
      </c>
    </row>
    <row r="108" spans="3:16">
      <c r="C108" s="8"/>
      <c r="D108" s="141" t="s">
        <v>205</v>
      </c>
      <c r="E108" s="67" t="s">
        <v>169</v>
      </c>
      <c r="F108" s="140">
        <v>0</v>
      </c>
      <c r="G108" s="140">
        <v>0</v>
      </c>
      <c r="H108" s="140">
        <v>0</v>
      </c>
      <c r="I108" s="140">
        <v>0</v>
      </c>
      <c r="J108" s="140">
        <v>0</v>
      </c>
      <c r="K108" s="38"/>
      <c r="L108" s="140">
        <v>0</v>
      </c>
      <c r="M108" s="140">
        <v>0</v>
      </c>
      <c r="N108" s="38"/>
      <c r="O108" s="140">
        <v>0</v>
      </c>
      <c r="P108" s="140">
        <v>0</v>
      </c>
    </row>
    <row r="109" spans="3:16">
      <c r="C109" s="8"/>
      <c r="D109" s="141" t="s">
        <v>206</v>
      </c>
      <c r="E109" s="67" t="s">
        <v>170</v>
      </c>
      <c r="F109" s="140">
        <v>0</v>
      </c>
      <c r="G109" s="140">
        <v>0</v>
      </c>
      <c r="H109" s="140">
        <v>0</v>
      </c>
      <c r="I109" s="140">
        <v>0</v>
      </c>
      <c r="J109" s="140">
        <v>0</v>
      </c>
      <c r="K109" s="38"/>
      <c r="L109" s="140">
        <v>0</v>
      </c>
      <c r="M109" s="140">
        <v>0</v>
      </c>
      <c r="N109" s="38"/>
      <c r="O109" s="140">
        <v>0</v>
      </c>
      <c r="P109" s="140">
        <v>0</v>
      </c>
    </row>
    <row r="110" spans="3:16">
      <c r="C110" s="8"/>
      <c r="D110" s="141" t="s">
        <v>207</v>
      </c>
      <c r="E110" s="67" t="s">
        <v>169</v>
      </c>
      <c r="F110" s="140">
        <v>0</v>
      </c>
      <c r="G110" s="140">
        <v>0</v>
      </c>
      <c r="H110" s="140">
        <v>0</v>
      </c>
      <c r="I110" s="140">
        <v>0</v>
      </c>
      <c r="J110" s="140">
        <v>0</v>
      </c>
      <c r="K110" s="38"/>
      <c r="L110" s="140">
        <v>0</v>
      </c>
      <c r="M110" s="140">
        <v>0</v>
      </c>
      <c r="N110" s="38"/>
      <c r="O110" s="140">
        <v>0</v>
      </c>
      <c r="P110" s="140">
        <v>0</v>
      </c>
    </row>
    <row r="111" spans="3:16">
      <c r="C111" s="8"/>
      <c r="D111" s="141" t="s">
        <v>208</v>
      </c>
      <c r="E111" s="67" t="s">
        <v>170</v>
      </c>
      <c r="F111" s="140">
        <v>0</v>
      </c>
      <c r="G111" s="140">
        <v>0</v>
      </c>
      <c r="H111" s="140">
        <v>0</v>
      </c>
      <c r="I111" s="140">
        <v>0</v>
      </c>
      <c r="J111" s="140">
        <v>0</v>
      </c>
      <c r="K111" s="210"/>
      <c r="L111" s="140">
        <v>0</v>
      </c>
      <c r="M111" s="140">
        <v>0</v>
      </c>
      <c r="N111" s="210"/>
      <c r="O111" s="140">
        <v>0</v>
      </c>
      <c r="P111" s="140">
        <v>0</v>
      </c>
    </row>
    <row r="112" spans="3:16">
      <c r="C112" s="8"/>
      <c r="D112" s="211" t="s">
        <v>114</v>
      </c>
      <c r="E112" s="67" t="s">
        <v>171</v>
      </c>
      <c r="F112" s="234" t="s">
        <v>137</v>
      </c>
      <c r="G112" s="234" t="s">
        <v>137</v>
      </c>
      <c r="H112" s="234" t="s">
        <v>137</v>
      </c>
      <c r="I112" s="234" t="s">
        <v>137</v>
      </c>
      <c r="J112" s="234" t="s">
        <v>137</v>
      </c>
      <c r="K112" s="210"/>
      <c r="L112" s="234" t="s">
        <v>137</v>
      </c>
      <c r="M112" s="234" t="s">
        <v>137</v>
      </c>
      <c r="N112" s="210"/>
      <c r="O112" s="234" t="s">
        <v>137</v>
      </c>
      <c r="P112" s="234" t="s">
        <v>137</v>
      </c>
    </row>
    <row r="113" spans="3:17">
      <c r="C113" s="8"/>
      <c r="D113" s="141" t="s">
        <v>115</v>
      </c>
      <c r="E113" s="67" t="s">
        <v>173</v>
      </c>
      <c r="F113" s="234" t="s">
        <v>137</v>
      </c>
      <c r="G113" s="234" t="s">
        <v>137</v>
      </c>
      <c r="H113" s="234" t="s">
        <v>137</v>
      </c>
      <c r="I113" s="234" t="s">
        <v>137</v>
      </c>
      <c r="J113" s="234" t="s">
        <v>137</v>
      </c>
      <c r="K113" s="210"/>
      <c r="L113" s="234" t="s">
        <v>137</v>
      </c>
      <c r="M113" s="234" t="s">
        <v>137</v>
      </c>
      <c r="N113" s="210"/>
      <c r="O113" s="234" t="s">
        <v>137</v>
      </c>
      <c r="P113" s="234" t="s">
        <v>137</v>
      </c>
    </row>
    <row r="114" spans="3:17">
      <c r="C114" s="8"/>
      <c r="D114" s="141" t="s">
        <v>174</v>
      </c>
      <c r="E114" s="67" t="s">
        <v>175</v>
      </c>
      <c r="F114" s="234" t="s">
        <v>137</v>
      </c>
      <c r="G114" s="234" t="s">
        <v>137</v>
      </c>
      <c r="H114" s="234" t="s">
        <v>137</v>
      </c>
      <c r="I114" s="234" t="s">
        <v>137</v>
      </c>
      <c r="J114" s="234" t="s">
        <v>137</v>
      </c>
      <c r="K114" s="210"/>
      <c r="L114" s="234" t="s">
        <v>137</v>
      </c>
      <c r="M114" s="234" t="s">
        <v>137</v>
      </c>
      <c r="N114" s="210"/>
      <c r="O114" s="234" t="s">
        <v>137</v>
      </c>
      <c r="P114" s="234" t="s">
        <v>137</v>
      </c>
    </row>
    <row r="115" spans="3:17">
      <c r="C115" s="8"/>
      <c r="D115" s="141" t="s">
        <v>117</v>
      </c>
      <c r="E115" s="67" t="s">
        <v>176</v>
      </c>
      <c r="F115" s="234" t="s">
        <v>137</v>
      </c>
      <c r="G115" s="234" t="s">
        <v>137</v>
      </c>
      <c r="H115" s="234" t="s">
        <v>137</v>
      </c>
      <c r="I115" s="234" t="s">
        <v>137</v>
      </c>
      <c r="J115" s="234" t="s">
        <v>137</v>
      </c>
      <c r="K115" s="210"/>
      <c r="L115" s="234" t="s">
        <v>137</v>
      </c>
      <c r="M115" s="234" t="s">
        <v>137</v>
      </c>
      <c r="N115" s="210"/>
      <c r="O115" s="234" t="s">
        <v>137</v>
      </c>
      <c r="P115" s="234" t="s">
        <v>137</v>
      </c>
    </row>
    <row r="116" spans="3:17">
      <c r="C116" s="8"/>
      <c r="D116" s="305" t="s">
        <v>400</v>
      </c>
      <c r="E116" s="306" t="s">
        <v>175</v>
      </c>
      <c r="F116" s="307" t="s">
        <v>137</v>
      </c>
      <c r="G116" s="234" t="s">
        <v>137</v>
      </c>
      <c r="H116" s="234" t="s">
        <v>137</v>
      </c>
      <c r="I116" s="234" t="s">
        <v>137</v>
      </c>
      <c r="J116" s="234" t="s">
        <v>137</v>
      </c>
      <c r="K116" s="210"/>
      <c r="L116" s="234" t="s">
        <v>137</v>
      </c>
      <c r="M116" s="234" t="s">
        <v>137</v>
      </c>
      <c r="N116" s="210"/>
      <c r="O116" s="234" t="s">
        <v>137</v>
      </c>
      <c r="P116" s="234" t="s">
        <v>137</v>
      </c>
    </row>
    <row r="117" spans="3:17" ht="27.45" customHeight="1">
      <c r="C117" s="8"/>
      <c r="D117" s="305" t="s">
        <v>409</v>
      </c>
      <c r="E117" s="306" t="s">
        <v>401</v>
      </c>
      <c r="F117" s="307" t="s">
        <v>137</v>
      </c>
      <c r="G117" s="234" t="s">
        <v>137</v>
      </c>
      <c r="H117" s="234" t="s">
        <v>137</v>
      </c>
      <c r="I117" s="234" t="s">
        <v>137</v>
      </c>
      <c r="J117" s="234" t="s">
        <v>137</v>
      </c>
      <c r="K117" s="210"/>
      <c r="L117" s="234" t="s">
        <v>137</v>
      </c>
      <c r="M117" s="234" t="s">
        <v>137</v>
      </c>
      <c r="N117" s="210"/>
      <c r="O117" s="234" t="s">
        <v>137</v>
      </c>
      <c r="P117" s="234" t="s">
        <v>137</v>
      </c>
    </row>
    <row r="118" spans="3:17">
      <c r="C118" s="8"/>
      <c r="D118" s="305" t="s">
        <v>408</v>
      </c>
      <c r="E118" s="306" t="s">
        <v>402</v>
      </c>
      <c r="F118" s="307" t="s">
        <v>137</v>
      </c>
      <c r="G118" s="234" t="s">
        <v>137</v>
      </c>
      <c r="H118" s="234" t="s">
        <v>137</v>
      </c>
      <c r="I118" s="234" t="s">
        <v>137</v>
      </c>
      <c r="J118" s="234" t="s">
        <v>137</v>
      </c>
      <c r="K118" s="210"/>
      <c r="L118" s="234" t="s">
        <v>137</v>
      </c>
      <c r="M118" s="234" t="s">
        <v>137</v>
      </c>
      <c r="N118" s="210"/>
      <c r="O118" s="234" t="s">
        <v>137</v>
      </c>
      <c r="P118" s="234" t="s">
        <v>137</v>
      </c>
    </row>
    <row r="120" spans="3:17">
      <c r="D120" s="80"/>
    </row>
    <row r="121" spans="3:17">
      <c r="D121" s="133" t="s">
        <v>209</v>
      </c>
      <c r="E121" s="134"/>
      <c r="F121" s="134"/>
      <c r="G121" s="134"/>
      <c r="H121" s="134"/>
      <c r="I121" s="134"/>
      <c r="J121" s="134"/>
      <c r="K121" s="134"/>
      <c r="L121" s="134"/>
      <c r="M121" s="134"/>
      <c r="N121" s="134"/>
      <c r="O121" s="134"/>
      <c r="P121" s="134"/>
      <c r="Q121" s="38"/>
    </row>
    <row r="122" spans="3:17" s="147" customFormat="1" ht="26.85" customHeight="1">
      <c r="D122" s="409" t="s">
        <v>210</v>
      </c>
      <c r="E122" s="409"/>
      <c r="F122" s="409"/>
      <c r="G122" s="409"/>
      <c r="H122" s="409"/>
      <c r="I122" s="409"/>
      <c r="J122" s="409"/>
      <c r="K122" s="409"/>
      <c r="L122" s="409"/>
      <c r="M122" s="409"/>
      <c r="N122" s="409"/>
      <c r="O122" s="409"/>
      <c r="P122" s="409"/>
      <c r="Q122" s="135"/>
    </row>
    <row r="123" spans="3:17" s="147" customFormat="1" ht="26.85" customHeight="1">
      <c r="D123" s="409" t="s">
        <v>211</v>
      </c>
      <c r="E123" s="409"/>
      <c r="F123" s="409"/>
      <c r="G123" s="409"/>
      <c r="H123" s="409"/>
      <c r="I123" s="409"/>
      <c r="J123" s="409"/>
      <c r="K123" s="409"/>
      <c r="L123" s="409"/>
      <c r="M123" s="409"/>
      <c r="N123" s="409"/>
      <c r="O123" s="409"/>
      <c r="P123" s="409"/>
      <c r="Q123" s="135"/>
    </row>
    <row r="124" spans="3:17" s="147" customFormat="1" ht="26.85" customHeight="1">
      <c r="D124" s="409" t="s">
        <v>212</v>
      </c>
      <c r="E124" s="409"/>
      <c r="F124" s="409"/>
      <c r="G124" s="409"/>
      <c r="H124" s="409"/>
      <c r="I124" s="409"/>
      <c r="J124" s="409"/>
      <c r="K124" s="409"/>
      <c r="L124" s="409"/>
      <c r="M124" s="409"/>
      <c r="N124" s="409"/>
      <c r="O124" s="409"/>
      <c r="P124" s="409"/>
      <c r="Q124" s="135"/>
    </row>
    <row r="125" spans="3:17" s="147" customFormat="1" ht="26.85" customHeight="1">
      <c r="D125" s="409" t="s">
        <v>213</v>
      </c>
      <c r="E125" s="409"/>
      <c r="F125" s="409"/>
      <c r="G125" s="409"/>
      <c r="H125" s="409"/>
      <c r="I125" s="409"/>
      <c r="J125" s="409"/>
      <c r="K125" s="409"/>
      <c r="L125" s="409"/>
      <c r="M125" s="409"/>
      <c r="N125" s="409"/>
      <c r="O125" s="409"/>
      <c r="P125" s="409"/>
      <c r="Q125" s="135"/>
    </row>
    <row r="126" spans="3:17" s="147" customFormat="1" ht="26.85" customHeight="1">
      <c r="D126" s="409" t="s">
        <v>214</v>
      </c>
      <c r="E126" s="409"/>
      <c r="F126" s="409"/>
      <c r="G126" s="409"/>
      <c r="H126" s="409"/>
      <c r="I126" s="409"/>
      <c r="J126" s="409"/>
      <c r="K126" s="409"/>
      <c r="L126" s="409"/>
      <c r="M126" s="409"/>
      <c r="N126" s="409"/>
      <c r="O126" s="409"/>
      <c r="P126" s="409"/>
      <c r="Q126" s="135"/>
    </row>
    <row r="127" spans="3:17" s="147" customFormat="1" ht="26.85" customHeight="1">
      <c r="D127" s="409" t="s">
        <v>215</v>
      </c>
      <c r="E127" s="409"/>
      <c r="F127" s="409"/>
      <c r="G127" s="409"/>
      <c r="H127" s="409"/>
      <c r="I127" s="409"/>
      <c r="J127" s="409"/>
      <c r="K127" s="409"/>
      <c r="L127" s="409"/>
      <c r="M127" s="409"/>
      <c r="N127" s="409"/>
      <c r="O127" s="409"/>
      <c r="P127" s="409"/>
      <c r="Q127" s="135"/>
    </row>
  </sheetData>
  <mergeCells count="12">
    <mergeCell ref="B6:D6"/>
    <mergeCell ref="O4:P4"/>
    <mergeCell ref="B2:P2"/>
    <mergeCell ref="B3:G3"/>
    <mergeCell ref="L4:M4"/>
    <mergeCell ref="B5:D5"/>
    <mergeCell ref="D127:P127"/>
    <mergeCell ref="D122:P122"/>
    <mergeCell ref="D123:P123"/>
    <mergeCell ref="D124:P124"/>
    <mergeCell ref="D125:P125"/>
    <mergeCell ref="D126:P126"/>
  </mergeCells>
  <phoneticPr fontId="12" type="noConversion"/>
  <pageMargins left="0.25" right="0.25" top="0.45463541666666701" bottom="0.75" header="0.3" footer="0.3"/>
  <pageSetup scale="80" fitToHeight="0" orientation="landscape" r:id="rId1"/>
  <headerFooter>
    <oddHeader>&amp;L&amp;"Calibri (Body),Regular"VA-180112-ATOS&amp;R&amp;"Calibri (Body),Regular"Modification &amp;KFF000026 &amp;K000000- Exhibit 4.1-a (Pricing and Volumes Matrix)</oddHeader>
    <oddFooter>&amp;L&amp;"Calibri (Body),Regular"&amp;A&amp;R&amp;"Calibri (Body),Regular"&amp;P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T17"/>
  <sheetViews>
    <sheetView showGridLines="0" showRuler="0" topLeftCell="B5" zoomScale="85" zoomScaleNormal="85" workbookViewId="0">
      <selection activeCell="O19" sqref="O19"/>
    </sheetView>
  </sheetViews>
  <sheetFormatPr defaultColWidth="9.33203125" defaultRowHeight="13.2"/>
  <cols>
    <col min="1" max="1" width="3.21875" style="1" customWidth="1"/>
    <col min="2" max="3" width="6.77734375" style="1" customWidth="1"/>
    <col min="4" max="4" width="30.33203125" style="1" customWidth="1"/>
    <col min="5" max="9" width="12.21875" style="1" customWidth="1"/>
    <col min="10" max="10" width="14.33203125" style="1" customWidth="1"/>
    <col min="11" max="11" width="1.33203125" style="1" customWidth="1"/>
    <col min="12" max="14" width="12.21875" style="1" customWidth="1"/>
    <col min="15" max="15" width="1.21875" style="1" customWidth="1"/>
    <col min="16" max="18" width="12.21875" style="1" customWidth="1"/>
    <col min="19" max="19" width="1.77734375" style="1" customWidth="1"/>
    <col min="20" max="20" width="13" style="1" customWidth="1"/>
    <col min="21" max="16384" width="9.33203125" style="1"/>
  </cols>
  <sheetData>
    <row r="1" spans="1:20">
      <c r="A1" s="1" t="s">
        <v>0</v>
      </c>
    </row>
    <row r="2" spans="1:20" ht="17.399999999999999">
      <c r="B2" s="412" t="s">
        <v>216</v>
      </c>
      <c r="C2" s="412"/>
      <c r="D2" s="412"/>
      <c r="E2" s="412"/>
      <c r="F2" s="412"/>
      <c r="G2" s="412"/>
      <c r="H2" s="412"/>
      <c r="I2" s="412"/>
      <c r="J2" s="412"/>
      <c r="K2" s="412"/>
      <c r="L2" s="412"/>
      <c r="M2" s="412"/>
      <c r="N2" s="412"/>
    </row>
    <row r="3" spans="1:20" ht="16.2" thickBot="1">
      <c r="B3" s="413"/>
      <c r="C3" s="413"/>
      <c r="D3" s="413"/>
      <c r="E3" s="413"/>
      <c r="F3" s="413"/>
    </row>
    <row r="4" spans="1:20" ht="18" thickBot="1">
      <c r="B4" s="80"/>
      <c r="C4" s="2"/>
      <c r="D4" s="3"/>
      <c r="E4" s="9"/>
      <c r="F4" s="9"/>
      <c r="G4" s="9"/>
      <c r="H4" s="9"/>
      <c r="I4" s="9"/>
      <c r="J4" s="38"/>
      <c r="L4" s="416" t="s">
        <v>3</v>
      </c>
      <c r="M4" s="417"/>
      <c r="N4" s="418"/>
      <c r="P4" s="416" t="s">
        <v>4</v>
      </c>
      <c r="Q4" s="417"/>
      <c r="R4" s="418"/>
      <c r="T4" s="38"/>
    </row>
    <row r="5" spans="1:20" ht="30" customHeight="1" thickBot="1">
      <c r="B5" s="414" t="s">
        <v>5</v>
      </c>
      <c r="C5" s="415"/>
      <c r="D5" s="415"/>
      <c r="E5" s="58" t="s">
        <v>6</v>
      </c>
      <c r="F5" s="59" t="s">
        <v>7</v>
      </c>
      <c r="G5" s="58" t="s">
        <v>8</v>
      </c>
      <c r="H5" s="58" t="s">
        <v>9</v>
      </c>
      <c r="I5" s="58" t="s">
        <v>10</v>
      </c>
      <c r="J5" s="60" t="s">
        <v>11</v>
      </c>
      <c r="L5" s="86" t="s">
        <v>12</v>
      </c>
      <c r="M5" s="85" t="s">
        <v>13</v>
      </c>
      <c r="N5" s="87" t="s">
        <v>14</v>
      </c>
      <c r="P5" s="86" t="s">
        <v>15</v>
      </c>
      <c r="Q5" s="85" t="s">
        <v>16</v>
      </c>
      <c r="R5" s="87" t="s">
        <v>17</v>
      </c>
      <c r="T5" s="90" t="s">
        <v>18</v>
      </c>
    </row>
    <row r="6" spans="1:20" ht="14.4" thickBot="1">
      <c r="B6" s="410" t="s">
        <v>19</v>
      </c>
      <c r="C6" s="411"/>
      <c r="D6" s="411"/>
      <c r="E6" s="143"/>
      <c r="F6" s="143"/>
      <c r="G6" s="143"/>
      <c r="H6" s="143"/>
      <c r="I6" s="143"/>
      <c r="J6" s="143"/>
      <c r="L6" s="144"/>
      <c r="M6" s="143"/>
      <c r="N6" s="145"/>
      <c r="P6" s="144"/>
      <c r="Q6" s="143"/>
      <c r="R6" s="145"/>
      <c r="T6" s="145"/>
    </row>
    <row r="7" spans="1:20" s="38" customFormat="1" ht="14.4" thickBot="1">
      <c r="C7" s="63" t="s">
        <v>217</v>
      </c>
      <c r="D7" s="64"/>
      <c r="E7" s="65"/>
      <c r="F7" s="65"/>
      <c r="G7" s="65"/>
      <c r="H7" s="65"/>
      <c r="I7" s="65"/>
      <c r="J7" s="65"/>
      <c r="K7" s="1"/>
      <c r="L7" s="88"/>
      <c r="M7" s="65"/>
      <c r="N7" s="66"/>
      <c r="O7" s="1"/>
      <c r="P7" s="88"/>
      <c r="Q7" s="65"/>
      <c r="R7" s="66"/>
      <c r="S7" s="1"/>
      <c r="T7" s="89"/>
    </row>
    <row r="8" spans="1:20" s="281" customFormat="1">
      <c r="B8" s="286"/>
      <c r="C8" s="286"/>
      <c r="D8" s="287" t="s">
        <v>218</v>
      </c>
      <c r="E8" s="142">
        <v>270000</v>
      </c>
      <c r="F8" s="142">
        <v>270000</v>
      </c>
      <c r="G8" s="142">
        <v>270000</v>
      </c>
      <c r="H8" s="142">
        <v>170000</v>
      </c>
      <c r="I8" s="142">
        <v>170000</v>
      </c>
      <c r="J8" s="288">
        <f t="shared" ref="J8:J13" si="0">SUM(E8:I8)</f>
        <v>1150000</v>
      </c>
      <c r="K8" s="289"/>
      <c r="L8" s="142">
        <v>170000</v>
      </c>
      <c r="M8" s="142">
        <v>170000</v>
      </c>
      <c r="N8" s="288">
        <f>SUM(L8:M8)</f>
        <v>340000</v>
      </c>
      <c r="O8" s="289"/>
      <c r="P8" s="142">
        <v>170000</v>
      </c>
      <c r="Q8" s="142">
        <v>170000</v>
      </c>
      <c r="R8" s="288">
        <f>SUM(P8:Q8)</f>
        <v>340000</v>
      </c>
      <c r="S8" s="289"/>
      <c r="T8" s="288">
        <f t="shared" ref="T8:T13" si="1">J8+N8+R8</f>
        <v>1830000</v>
      </c>
    </row>
    <row r="9" spans="1:20">
      <c r="B9" s="4"/>
      <c r="C9" s="4"/>
      <c r="D9" s="141" t="s">
        <v>219</v>
      </c>
      <c r="E9" s="142">
        <v>150000</v>
      </c>
      <c r="F9" s="142">
        <v>150000</v>
      </c>
      <c r="G9" s="142">
        <v>150000</v>
      </c>
      <c r="H9" s="142">
        <v>150000</v>
      </c>
      <c r="I9" s="142">
        <v>150000</v>
      </c>
      <c r="J9" s="139">
        <f t="shared" ref="J9" si="2">SUM(E9:I9)</f>
        <v>750000</v>
      </c>
      <c r="K9" s="120"/>
      <c r="L9" s="142">
        <v>150000</v>
      </c>
      <c r="M9" s="142">
        <v>150000</v>
      </c>
      <c r="N9" s="139">
        <f t="shared" ref="N9" si="3">SUM(L9:M9)</f>
        <v>300000</v>
      </c>
      <c r="O9" s="120"/>
      <c r="P9" s="142">
        <v>150000</v>
      </c>
      <c r="Q9" s="142">
        <v>150000</v>
      </c>
      <c r="R9" s="139">
        <f t="shared" ref="R9" si="4">SUM(P9:Q9)</f>
        <v>300000</v>
      </c>
      <c r="S9" s="120"/>
      <c r="T9" s="139">
        <f t="shared" ref="T9" si="5">J9+N9+R9</f>
        <v>1350000</v>
      </c>
    </row>
    <row r="10" spans="1:20">
      <c r="B10" s="4"/>
      <c r="C10" s="4"/>
      <c r="D10" s="141" t="s">
        <v>220</v>
      </c>
      <c r="E10" s="142">
        <v>0</v>
      </c>
      <c r="F10" s="142">
        <v>0</v>
      </c>
      <c r="G10" s="142">
        <v>0</v>
      </c>
      <c r="H10" s="142">
        <v>0</v>
      </c>
      <c r="I10" s="142">
        <v>0</v>
      </c>
      <c r="J10" s="139">
        <f t="shared" si="0"/>
        <v>0</v>
      </c>
      <c r="K10" s="120"/>
      <c r="L10" s="142">
        <v>0</v>
      </c>
      <c r="M10" s="142">
        <v>0</v>
      </c>
      <c r="N10" s="139">
        <f t="shared" ref="N10:N13" si="6">SUM(L10:M10)</f>
        <v>0</v>
      </c>
      <c r="O10" s="120"/>
      <c r="P10" s="142">
        <v>0</v>
      </c>
      <c r="Q10" s="142">
        <v>0</v>
      </c>
      <c r="R10" s="139">
        <f t="shared" ref="R10:R13" si="7">SUM(P10:Q10)</f>
        <v>0</v>
      </c>
      <c r="S10" s="120"/>
      <c r="T10" s="139">
        <f t="shared" si="1"/>
        <v>0</v>
      </c>
    </row>
    <row r="11" spans="1:20">
      <c r="B11" s="4"/>
      <c r="C11" s="4"/>
      <c r="D11" s="141" t="s">
        <v>220</v>
      </c>
      <c r="E11" s="142">
        <v>0</v>
      </c>
      <c r="F11" s="142">
        <v>0</v>
      </c>
      <c r="G11" s="142">
        <v>0</v>
      </c>
      <c r="H11" s="142">
        <v>0</v>
      </c>
      <c r="I11" s="142">
        <v>0</v>
      </c>
      <c r="J11" s="139">
        <f t="shared" si="0"/>
        <v>0</v>
      </c>
      <c r="K11" s="120"/>
      <c r="L11" s="142">
        <v>0</v>
      </c>
      <c r="M11" s="142">
        <v>0</v>
      </c>
      <c r="N11" s="139">
        <f t="shared" si="6"/>
        <v>0</v>
      </c>
      <c r="O11" s="120"/>
      <c r="P11" s="142">
        <v>0</v>
      </c>
      <c r="Q11" s="142">
        <v>0</v>
      </c>
      <c r="R11" s="139">
        <f t="shared" si="7"/>
        <v>0</v>
      </c>
      <c r="S11" s="120"/>
      <c r="T11" s="139">
        <f t="shared" si="1"/>
        <v>0</v>
      </c>
    </row>
    <row r="12" spans="1:20">
      <c r="B12" s="4"/>
      <c r="C12" s="4"/>
      <c r="D12" s="141" t="s">
        <v>220</v>
      </c>
      <c r="E12" s="142">
        <v>0</v>
      </c>
      <c r="F12" s="142">
        <v>0</v>
      </c>
      <c r="G12" s="142">
        <v>0</v>
      </c>
      <c r="H12" s="142">
        <v>0</v>
      </c>
      <c r="I12" s="142">
        <v>0</v>
      </c>
      <c r="J12" s="139">
        <f t="shared" si="0"/>
        <v>0</v>
      </c>
      <c r="K12" s="120"/>
      <c r="L12" s="142">
        <v>0</v>
      </c>
      <c r="M12" s="142">
        <v>0</v>
      </c>
      <c r="N12" s="139">
        <f t="shared" si="6"/>
        <v>0</v>
      </c>
      <c r="O12" s="120"/>
      <c r="P12" s="142">
        <v>0</v>
      </c>
      <c r="Q12" s="142">
        <v>0</v>
      </c>
      <c r="R12" s="139">
        <f t="shared" si="7"/>
        <v>0</v>
      </c>
      <c r="S12" s="120"/>
      <c r="T12" s="139">
        <f t="shared" si="1"/>
        <v>0</v>
      </c>
    </row>
    <row r="13" spans="1:20">
      <c r="B13" s="4"/>
      <c r="C13" s="4"/>
      <c r="D13" s="141" t="s">
        <v>220</v>
      </c>
      <c r="E13" s="142">
        <v>0</v>
      </c>
      <c r="F13" s="142">
        <v>0</v>
      </c>
      <c r="G13" s="142">
        <v>0</v>
      </c>
      <c r="H13" s="142">
        <v>0</v>
      </c>
      <c r="I13" s="142">
        <v>0</v>
      </c>
      <c r="J13" s="139">
        <f t="shared" si="0"/>
        <v>0</v>
      </c>
      <c r="K13" s="120"/>
      <c r="L13" s="142">
        <v>0</v>
      </c>
      <c r="M13" s="142">
        <v>0</v>
      </c>
      <c r="N13" s="139">
        <f t="shared" si="6"/>
        <v>0</v>
      </c>
      <c r="O13" s="120"/>
      <c r="P13" s="142">
        <v>0</v>
      </c>
      <c r="Q13" s="142">
        <v>0</v>
      </c>
      <c r="R13" s="139">
        <f t="shared" si="7"/>
        <v>0</v>
      </c>
      <c r="S13" s="120"/>
      <c r="T13" s="139">
        <f t="shared" si="1"/>
        <v>0</v>
      </c>
    </row>
    <row r="14" spans="1:20">
      <c r="B14" s="4"/>
      <c r="C14" s="69" t="s">
        <v>221</v>
      </c>
      <c r="D14" s="69"/>
      <c r="E14" s="118">
        <f>SUM(E8:E13)</f>
        <v>420000</v>
      </c>
      <c r="F14" s="118">
        <f t="shared" ref="F14:J14" si="8">SUM(F8:F13)</f>
        <v>420000</v>
      </c>
      <c r="G14" s="118">
        <f t="shared" si="8"/>
        <v>420000</v>
      </c>
      <c r="H14" s="118">
        <f t="shared" si="8"/>
        <v>320000</v>
      </c>
      <c r="I14" s="118">
        <f t="shared" si="8"/>
        <v>320000</v>
      </c>
      <c r="J14" s="118">
        <f t="shared" si="8"/>
        <v>1900000</v>
      </c>
      <c r="K14" s="120"/>
      <c r="L14" s="118">
        <f>SUM(L8:L13)</f>
        <v>320000</v>
      </c>
      <c r="M14" s="118">
        <f t="shared" ref="M14:N14" si="9">SUM(M8:M13)</f>
        <v>320000</v>
      </c>
      <c r="N14" s="118">
        <f t="shared" si="9"/>
        <v>640000</v>
      </c>
      <c r="O14" s="120"/>
      <c r="P14" s="118">
        <f>SUM(P8:P13)</f>
        <v>320000</v>
      </c>
      <c r="Q14" s="118">
        <f t="shared" ref="Q14" si="10">SUM(Q8:Q13)</f>
        <v>320000</v>
      </c>
      <c r="R14" s="118">
        <f t="shared" ref="R14:T14" si="11">SUM(R8:R13)</f>
        <v>640000</v>
      </c>
      <c r="S14" s="120"/>
      <c r="T14" s="118">
        <f t="shared" si="11"/>
        <v>3180000</v>
      </c>
    </row>
    <row r="15" spans="1:20">
      <c r="B15" s="4"/>
      <c r="C15" s="4"/>
      <c r="D15" s="5"/>
      <c r="E15" s="5"/>
      <c r="F15" s="5"/>
      <c r="G15" s="5"/>
      <c r="H15" s="5"/>
      <c r="I15" s="5"/>
      <c r="J15" s="5"/>
      <c r="L15" s="5"/>
      <c r="M15" s="5"/>
      <c r="N15" s="5"/>
      <c r="P15" s="5"/>
      <c r="Q15" s="5"/>
      <c r="R15" s="5"/>
    </row>
    <row r="16" spans="1:20">
      <c r="C16" s="80" t="s">
        <v>222</v>
      </c>
    </row>
    <row r="17" spans="3:3">
      <c r="C17" s="80" t="s">
        <v>223</v>
      </c>
    </row>
  </sheetData>
  <mergeCells count="6">
    <mergeCell ref="B6:D6"/>
    <mergeCell ref="P4:R4"/>
    <mergeCell ref="B2:N2"/>
    <mergeCell ref="B3:F3"/>
    <mergeCell ref="L4:N4"/>
    <mergeCell ref="B5:D5"/>
  </mergeCells>
  <phoneticPr fontId="12" type="noConversion"/>
  <pageMargins left="0.25" right="0.25" top="0.45463541666666701" bottom="0.75" header="0.3" footer="0.3"/>
  <pageSetup scale="80" orientation="landscape" r:id="rId1"/>
  <headerFooter>
    <oddHeader>&amp;L&amp;"Calibri (Body),Regular"VA-180112-ATOS&amp;R&amp;"Calibri (Body),Regular"Modification &amp;KFF000026 &amp;K000000- Exhibit 4.1-a (Pricing and Volumes Matrix)</oddHeader>
    <oddFooter>&amp;L&amp;"Calibri (Body),Regular"&amp;A&amp;R&amp;"Calibri (Body),Regular"&amp;P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0" tint="-4.9989318521683403E-2"/>
  </sheetPr>
  <dimension ref="A1:AB31"/>
  <sheetViews>
    <sheetView showGridLines="0" zoomScale="85" zoomScaleNormal="85" workbookViewId="0">
      <selection activeCell="O19" sqref="O19"/>
    </sheetView>
  </sheetViews>
  <sheetFormatPr defaultColWidth="9.33203125" defaultRowHeight="13.2"/>
  <cols>
    <col min="1" max="2" width="1.77734375" style="28" customWidth="1"/>
    <col min="3" max="3" width="26.33203125" style="28" customWidth="1"/>
    <col min="4" max="7" width="13" style="28" customWidth="1"/>
    <col min="8" max="8" width="14.33203125" style="28" bestFit="1" customWidth="1"/>
    <col min="9" max="12" width="13" style="28" customWidth="1"/>
    <col min="13" max="17" width="14.33203125" style="28" bestFit="1" customWidth="1"/>
    <col min="18" max="18" width="1.33203125" style="1" customWidth="1"/>
    <col min="19" max="20" width="14.33203125" style="28" bestFit="1" customWidth="1"/>
    <col min="21" max="21" width="16.21875" style="28" bestFit="1" customWidth="1"/>
    <col min="22" max="22" width="2" style="1" customWidth="1"/>
    <col min="23" max="24" width="14.33203125" style="28" bestFit="1" customWidth="1"/>
    <col min="25" max="25" width="16.21875" style="28" bestFit="1" customWidth="1"/>
    <col min="26" max="26" width="1.33203125" style="1" customWidth="1"/>
    <col min="27" max="27" width="15.6640625" style="28" bestFit="1" customWidth="1"/>
    <col min="28" max="28" width="3.33203125" style="28" customWidth="1"/>
    <col min="29" max="16384" width="9.33203125" style="28"/>
  </cols>
  <sheetData>
    <row r="1" spans="1:27">
      <c r="A1" s="28" t="s">
        <v>0</v>
      </c>
      <c r="H1" s="132" t="s">
        <v>0</v>
      </c>
    </row>
    <row r="2" spans="1:27" s="27" customFormat="1" ht="17.399999999999999">
      <c r="B2" s="419" t="s">
        <v>224</v>
      </c>
      <c r="C2" s="419"/>
      <c r="D2" s="419"/>
      <c r="E2" s="419"/>
      <c r="F2" s="419"/>
      <c r="G2" s="419"/>
      <c r="H2" s="419"/>
      <c r="I2" s="419"/>
      <c r="J2" s="419"/>
      <c r="K2" s="419"/>
      <c r="L2" s="419"/>
      <c r="M2" s="419"/>
      <c r="N2" s="419"/>
      <c r="O2" s="419"/>
      <c r="P2" s="419"/>
      <c r="Q2" s="419"/>
      <c r="R2" s="419"/>
      <c r="S2" s="419"/>
      <c r="T2" s="419"/>
      <c r="U2" s="419"/>
      <c r="V2" s="419"/>
      <c r="W2" s="419"/>
      <c r="X2" s="419"/>
      <c r="Y2" s="419"/>
      <c r="Z2" s="419"/>
      <c r="AA2" s="419"/>
    </row>
    <row r="3" spans="1:27" s="27" customFormat="1" ht="18" thickBot="1">
      <c r="B3" s="420" t="s">
        <v>225</v>
      </c>
      <c r="C3" s="420"/>
      <c r="D3" s="420"/>
      <c r="E3" s="420"/>
      <c r="F3" s="420"/>
      <c r="G3" s="420"/>
      <c r="H3" s="420"/>
      <c r="I3" s="420"/>
      <c r="J3" s="420"/>
      <c r="K3" s="420"/>
      <c r="L3" s="420"/>
      <c r="M3" s="420"/>
      <c r="N3" s="420"/>
      <c r="O3" s="420"/>
      <c r="P3" s="420"/>
      <c r="Q3" s="420"/>
      <c r="R3" s="420"/>
      <c r="S3" s="420"/>
      <c r="T3" s="420"/>
      <c r="U3" s="420"/>
      <c r="V3" s="420"/>
      <c r="W3" s="420"/>
      <c r="X3" s="420"/>
      <c r="Y3" s="420"/>
      <c r="Z3" s="226"/>
      <c r="AA3" s="70"/>
    </row>
    <row r="4" spans="1:27" ht="16.5" customHeight="1" thickBot="1">
      <c r="B4" s="30"/>
      <c r="Q4" s="91"/>
      <c r="S4" s="407" t="s">
        <v>3</v>
      </c>
      <c r="T4" s="426"/>
      <c r="U4" s="408"/>
      <c r="W4" s="407" t="s">
        <v>4</v>
      </c>
      <c r="X4" s="426"/>
      <c r="Y4" s="408"/>
      <c r="AA4" s="91"/>
    </row>
    <row r="5" spans="1:27">
      <c r="B5" s="30"/>
      <c r="C5" s="433"/>
      <c r="D5" s="421" t="s">
        <v>6</v>
      </c>
      <c r="E5" s="422"/>
      <c r="F5" s="422"/>
      <c r="G5" s="422"/>
      <c r="H5" s="423"/>
      <c r="I5" s="421" t="s">
        <v>7</v>
      </c>
      <c r="J5" s="422"/>
      <c r="K5" s="422"/>
      <c r="L5" s="422"/>
      <c r="M5" s="423"/>
      <c r="N5" s="427" t="s">
        <v>8</v>
      </c>
      <c r="O5" s="429" t="s">
        <v>9</v>
      </c>
      <c r="P5" s="431" t="s">
        <v>10</v>
      </c>
      <c r="Q5" s="424" t="s">
        <v>11</v>
      </c>
      <c r="S5" s="427" t="s">
        <v>12</v>
      </c>
      <c r="T5" s="431" t="s">
        <v>13</v>
      </c>
      <c r="U5" s="424" t="s">
        <v>14</v>
      </c>
      <c r="W5" s="427" t="s">
        <v>15</v>
      </c>
      <c r="X5" s="431" t="s">
        <v>16</v>
      </c>
      <c r="Y5" s="424" t="s">
        <v>17</v>
      </c>
      <c r="AA5" s="435" t="s">
        <v>18</v>
      </c>
    </row>
    <row r="6" spans="1:27">
      <c r="B6" s="30"/>
      <c r="C6" s="434"/>
      <c r="D6" s="99" t="s">
        <v>226</v>
      </c>
      <c r="E6" s="92" t="s">
        <v>227</v>
      </c>
      <c r="F6" s="92" t="s">
        <v>228</v>
      </c>
      <c r="G6" s="92" t="s">
        <v>229</v>
      </c>
      <c r="H6" s="100" t="s">
        <v>230</v>
      </c>
      <c r="I6" s="99" t="s">
        <v>226</v>
      </c>
      <c r="J6" s="92" t="s">
        <v>227</v>
      </c>
      <c r="K6" s="92" t="s">
        <v>228</v>
      </c>
      <c r="L6" s="92" t="s">
        <v>229</v>
      </c>
      <c r="M6" s="100" t="s">
        <v>231</v>
      </c>
      <c r="N6" s="428"/>
      <c r="O6" s="430"/>
      <c r="P6" s="432"/>
      <c r="Q6" s="425"/>
      <c r="S6" s="428"/>
      <c r="T6" s="432"/>
      <c r="U6" s="425"/>
      <c r="W6" s="428"/>
      <c r="X6" s="432"/>
      <c r="Y6" s="425"/>
      <c r="AA6" s="436"/>
    </row>
    <row r="7" spans="1:27">
      <c r="B7" s="30"/>
      <c r="C7" s="95" t="s">
        <v>19</v>
      </c>
      <c r="D7" s="101"/>
      <c r="E7" s="93"/>
      <c r="F7" s="93"/>
      <c r="G7" s="93"/>
      <c r="H7" s="94"/>
      <c r="I7" s="101"/>
      <c r="J7" s="93"/>
      <c r="K7" s="93"/>
      <c r="L7" s="93"/>
      <c r="M7" s="94"/>
      <c r="N7" s="101"/>
      <c r="O7" s="93"/>
      <c r="P7" s="94"/>
      <c r="Q7" s="104"/>
      <c r="S7" s="101"/>
      <c r="T7" s="94"/>
      <c r="U7" s="104"/>
      <c r="W7" s="101"/>
      <c r="X7" s="94"/>
      <c r="Y7" s="104"/>
      <c r="AA7" s="108"/>
    </row>
    <row r="8" spans="1:27">
      <c r="B8" s="30"/>
      <c r="C8" s="96" t="s">
        <v>232</v>
      </c>
      <c r="D8" s="102">
        <v>1372560</v>
      </c>
      <c r="E8" s="81">
        <v>1372560</v>
      </c>
      <c r="F8" s="81">
        <v>1372560</v>
      </c>
      <c r="G8" s="81">
        <v>1372560</v>
      </c>
      <c r="H8" s="82">
        <f>SUM(D8:G8)</f>
        <v>5490240</v>
      </c>
      <c r="I8" s="102">
        <v>1650288</v>
      </c>
      <c r="J8" s="81">
        <v>1650288</v>
      </c>
      <c r="K8" s="81">
        <v>1650288</v>
      </c>
      <c r="L8" s="81">
        <v>1650288</v>
      </c>
      <c r="M8" s="82">
        <f t="shared" ref="M8:M15" si="0">SUM(I8:L8)</f>
        <v>6601152</v>
      </c>
      <c r="N8" s="102">
        <v>6123474</v>
      </c>
      <c r="O8" s="81">
        <v>6169348</v>
      </c>
      <c r="P8" s="107">
        <v>6233871</v>
      </c>
      <c r="Q8" s="105">
        <f>H8+M8+SUM(N8:P8)</f>
        <v>30618085</v>
      </c>
      <c r="S8" s="102">
        <v>5989617</v>
      </c>
      <c r="T8" s="107">
        <v>5989617</v>
      </c>
      <c r="U8" s="105">
        <f>SUM(S8:T8)</f>
        <v>11979234</v>
      </c>
      <c r="W8" s="102">
        <v>5989617</v>
      </c>
      <c r="X8" s="107">
        <v>6002758</v>
      </c>
      <c r="Y8" s="105">
        <f>SUM(W8:X8)</f>
        <v>11992375</v>
      </c>
      <c r="AA8" s="109">
        <f>Q8+U8+SUM(Y8)</f>
        <v>54589694</v>
      </c>
    </row>
    <row r="9" spans="1:27">
      <c r="B9" s="30"/>
      <c r="C9" s="96" t="s">
        <v>233</v>
      </c>
      <c r="D9" s="102">
        <v>1042015</v>
      </c>
      <c r="E9" s="81">
        <v>1042015</v>
      </c>
      <c r="F9" s="81">
        <v>1042015</v>
      </c>
      <c r="G9" s="81">
        <v>1042015</v>
      </c>
      <c r="H9" s="82">
        <f t="shared" ref="H9:H15" si="1">SUM(D9:G9)</f>
        <v>4168060</v>
      </c>
      <c r="I9" s="102">
        <v>938214</v>
      </c>
      <c r="J9" s="81">
        <v>938214</v>
      </c>
      <c r="K9" s="81">
        <v>938214</v>
      </c>
      <c r="L9" s="81">
        <v>938214</v>
      </c>
      <c r="M9" s="82">
        <f t="shared" si="0"/>
        <v>3752856</v>
      </c>
      <c r="N9" s="102">
        <v>3715941</v>
      </c>
      <c r="O9" s="81">
        <v>3652444</v>
      </c>
      <c r="P9" s="107">
        <v>3579142</v>
      </c>
      <c r="Q9" s="105">
        <f t="shared" ref="Q9:Q15" si="2">H9+M9+SUM(N9:P9)</f>
        <v>18868443</v>
      </c>
      <c r="S9" s="102">
        <v>3377890</v>
      </c>
      <c r="T9" s="107">
        <v>3377890</v>
      </c>
      <c r="U9" s="105">
        <f t="shared" ref="U9:U14" si="3">SUM(S9:T9)</f>
        <v>6755780</v>
      </c>
      <c r="W9" s="102">
        <v>3377890</v>
      </c>
      <c r="X9" s="107">
        <v>3377890</v>
      </c>
      <c r="Y9" s="105">
        <f t="shared" ref="Y9:Y14" si="4">SUM(W9:X9)</f>
        <v>6755780</v>
      </c>
      <c r="AA9" s="109">
        <f t="shared" ref="AA9:AA15" si="5">Q9+U9+SUM(Y9)</f>
        <v>32380003</v>
      </c>
    </row>
    <row r="10" spans="1:27">
      <c r="B10" s="30"/>
      <c r="C10" s="97" t="s">
        <v>234</v>
      </c>
      <c r="D10" s="102">
        <v>618464</v>
      </c>
      <c r="E10" s="81">
        <v>618464</v>
      </c>
      <c r="F10" s="81">
        <v>618464</v>
      </c>
      <c r="G10" s="81">
        <v>618464</v>
      </c>
      <c r="H10" s="82">
        <f t="shared" si="1"/>
        <v>2473856</v>
      </c>
      <c r="I10" s="102">
        <v>378105</v>
      </c>
      <c r="J10" s="81">
        <v>378105</v>
      </c>
      <c r="K10" s="81">
        <v>378105</v>
      </c>
      <c r="L10" s="81">
        <v>378105</v>
      </c>
      <c r="M10" s="82">
        <f t="shared" si="0"/>
        <v>1512420</v>
      </c>
      <c r="N10" s="102">
        <v>1492130</v>
      </c>
      <c r="O10" s="81">
        <v>1470975</v>
      </c>
      <c r="P10" s="107">
        <v>1430689</v>
      </c>
      <c r="Q10" s="105">
        <f t="shared" si="2"/>
        <v>8380070</v>
      </c>
      <c r="S10" s="102">
        <v>1358001</v>
      </c>
      <c r="T10" s="107">
        <v>1358001</v>
      </c>
      <c r="U10" s="105">
        <f t="shared" si="3"/>
        <v>2716002</v>
      </c>
      <c r="W10" s="102">
        <v>1358001</v>
      </c>
      <c r="X10" s="107">
        <v>1344860</v>
      </c>
      <c r="Y10" s="105">
        <f t="shared" si="4"/>
        <v>2702861</v>
      </c>
      <c r="AA10" s="109">
        <f t="shared" si="5"/>
        <v>13798933</v>
      </c>
    </row>
    <row r="11" spans="1:27">
      <c r="B11" s="30"/>
      <c r="C11" s="96" t="s">
        <v>235</v>
      </c>
      <c r="D11" s="102">
        <v>0</v>
      </c>
      <c r="E11" s="81">
        <v>0</v>
      </c>
      <c r="F11" s="81">
        <v>0</v>
      </c>
      <c r="G11" s="81">
        <v>0</v>
      </c>
      <c r="H11" s="82">
        <f t="shared" si="1"/>
        <v>0</v>
      </c>
      <c r="I11" s="102">
        <v>0</v>
      </c>
      <c r="J11" s="81">
        <v>0</v>
      </c>
      <c r="K11" s="81">
        <v>0</v>
      </c>
      <c r="L11" s="81">
        <v>0</v>
      </c>
      <c r="M11" s="82">
        <f t="shared" si="0"/>
        <v>0</v>
      </c>
      <c r="N11" s="102">
        <v>0</v>
      </c>
      <c r="O11" s="81">
        <v>0</v>
      </c>
      <c r="P11" s="107">
        <v>0</v>
      </c>
      <c r="Q11" s="105">
        <f t="shared" si="2"/>
        <v>0</v>
      </c>
      <c r="S11" s="102">
        <v>0</v>
      </c>
      <c r="T11" s="107">
        <v>0</v>
      </c>
      <c r="U11" s="105">
        <f t="shared" si="3"/>
        <v>0</v>
      </c>
      <c r="W11" s="102">
        <v>0</v>
      </c>
      <c r="X11" s="107">
        <v>0</v>
      </c>
      <c r="Y11" s="105">
        <f t="shared" si="4"/>
        <v>0</v>
      </c>
      <c r="AA11" s="109">
        <f t="shared" si="5"/>
        <v>0</v>
      </c>
    </row>
    <row r="12" spans="1:27">
      <c r="B12" s="30"/>
      <c r="C12" s="96" t="s">
        <v>236</v>
      </c>
      <c r="D12" s="102">
        <v>0</v>
      </c>
      <c r="E12" s="81">
        <v>0</v>
      </c>
      <c r="F12" s="81">
        <v>0</v>
      </c>
      <c r="G12" s="81">
        <v>0</v>
      </c>
      <c r="H12" s="82">
        <f t="shared" si="1"/>
        <v>0</v>
      </c>
      <c r="I12" s="102">
        <v>0</v>
      </c>
      <c r="J12" s="81">
        <v>0</v>
      </c>
      <c r="K12" s="81">
        <v>0</v>
      </c>
      <c r="L12" s="81">
        <v>0</v>
      </c>
      <c r="M12" s="82">
        <f t="shared" si="0"/>
        <v>0</v>
      </c>
      <c r="N12" s="102">
        <v>0</v>
      </c>
      <c r="O12" s="81">
        <v>0</v>
      </c>
      <c r="P12" s="107">
        <v>0</v>
      </c>
      <c r="Q12" s="105">
        <f t="shared" si="2"/>
        <v>0</v>
      </c>
      <c r="S12" s="102">
        <v>0</v>
      </c>
      <c r="T12" s="107">
        <v>0</v>
      </c>
      <c r="U12" s="105">
        <f t="shared" si="3"/>
        <v>0</v>
      </c>
      <c r="W12" s="102">
        <v>0</v>
      </c>
      <c r="X12" s="107">
        <v>0</v>
      </c>
      <c r="Y12" s="105">
        <f t="shared" si="4"/>
        <v>0</v>
      </c>
      <c r="AA12" s="109">
        <f t="shared" si="5"/>
        <v>0</v>
      </c>
    </row>
    <row r="13" spans="1:27">
      <c r="B13" s="30"/>
      <c r="C13" s="96" t="s">
        <v>237</v>
      </c>
      <c r="D13" s="102">
        <v>0</v>
      </c>
      <c r="E13" s="81">
        <v>0</v>
      </c>
      <c r="F13" s="81">
        <v>0</v>
      </c>
      <c r="G13" s="81">
        <v>0</v>
      </c>
      <c r="H13" s="82">
        <f t="shared" si="1"/>
        <v>0</v>
      </c>
      <c r="I13" s="102">
        <v>0</v>
      </c>
      <c r="J13" s="81">
        <v>0</v>
      </c>
      <c r="K13" s="81">
        <v>0</v>
      </c>
      <c r="L13" s="81">
        <v>0</v>
      </c>
      <c r="M13" s="82">
        <f t="shared" si="0"/>
        <v>0</v>
      </c>
      <c r="N13" s="102">
        <v>0</v>
      </c>
      <c r="O13" s="81">
        <v>0</v>
      </c>
      <c r="P13" s="107">
        <v>0</v>
      </c>
      <c r="Q13" s="105">
        <f t="shared" si="2"/>
        <v>0</v>
      </c>
      <c r="S13" s="102">
        <v>0</v>
      </c>
      <c r="T13" s="107">
        <v>0</v>
      </c>
      <c r="U13" s="105">
        <f t="shared" si="3"/>
        <v>0</v>
      </c>
      <c r="W13" s="102">
        <v>0</v>
      </c>
      <c r="X13" s="107">
        <v>0</v>
      </c>
      <c r="Y13" s="105">
        <f t="shared" si="4"/>
        <v>0</v>
      </c>
      <c r="AA13" s="109">
        <f t="shared" si="5"/>
        <v>0</v>
      </c>
    </row>
    <row r="14" spans="1:27">
      <c r="B14" s="30"/>
      <c r="C14" s="96" t="s">
        <v>238</v>
      </c>
      <c r="D14" s="102">
        <v>92745</v>
      </c>
      <c r="E14" s="81">
        <v>92745</v>
      </c>
      <c r="F14" s="81">
        <v>92745</v>
      </c>
      <c r="G14" s="81">
        <v>92745</v>
      </c>
      <c r="H14" s="82">
        <f t="shared" si="1"/>
        <v>370980</v>
      </c>
      <c r="I14" s="102">
        <v>127286</v>
      </c>
      <c r="J14" s="81">
        <v>127286</v>
      </c>
      <c r="K14" s="81">
        <v>127286</v>
      </c>
      <c r="L14" s="81">
        <v>127286</v>
      </c>
      <c r="M14" s="82">
        <f t="shared" si="0"/>
        <v>509144</v>
      </c>
      <c r="N14" s="102">
        <v>503348</v>
      </c>
      <c r="O14" s="81">
        <v>493378</v>
      </c>
      <c r="P14" s="107">
        <v>481867</v>
      </c>
      <c r="Q14" s="105">
        <f t="shared" si="2"/>
        <v>2358717</v>
      </c>
      <c r="S14" s="102">
        <v>452126</v>
      </c>
      <c r="T14" s="107">
        <v>452126</v>
      </c>
      <c r="U14" s="105">
        <f t="shared" si="3"/>
        <v>904252</v>
      </c>
      <c r="W14" s="102">
        <v>452126</v>
      </c>
      <c r="X14" s="107">
        <v>452126</v>
      </c>
      <c r="Y14" s="105">
        <f t="shared" si="4"/>
        <v>904252</v>
      </c>
      <c r="AA14" s="109">
        <f t="shared" si="5"/>
        <v>4167221</v>
      </c>
    </row>
    <row r="15" spans="1:27">
      <c r="B15" s="30"/>
      <c r="C15" s="96" t="s">
        <v>239</v>
      </c>
      <c r="D15" s="102">
        <v>162303</v>
      </c>
      <c r="E15" s="81">
        <v>162303</v>
      </c>
      <c r="F15" s="81">
        <v>162303</v>
      </c>
      <c r="G15" s="81">
        <v>162303</v>
      </c>
      <c r="H15" s="82">
        <f t="shared" si="1"/>
        <v>649212</v>
      </c>
      <c r="I15" s="102">
        <v>271329</v>
      </c>
      <c r="J15" s="81">
        <v>271329</v>
      </c>
      <c r="K15" s="81">
        <v>271329</v>
      </c>
      <c r="L15" s="81">
        <v>271329</v>
      </c>
      <c r="M15" s="82">
        <f t="shared" si="0"/>
        <v>1085316</v>
      </c>
      <c r="N15" s="102">
        <v>1450468</v>
      </c>
      <c r="O15" s="81">
        <v>1421737</v>
      </c>
      <c r="P15" s="107">
        <v>1388569</v>
      </c>
      <c r="Q15" s="105">
        <f t="shared" si="2"/>
        <v>5995302</v>
      </c>
      <c r="S15" s="102">
        <v>1302864</v>
      </c>
      <c r="T15" s="107">
        <v>1302864</v>
      </c>
      <c r="U15" s="105">
        <f>SUM(S15:T15)</f>
        <v>2605728</v>
      </c>
      <c r="W15" s="102">
        <v>1302862</v>
      </c>
      <c r="X15" s="107">
        <v>1302864</v>
      </c>
      <c r="Y15" s="105">
        <f>SUM(W15:X15)</f>
        <v>2605726</v>
      </c>
      <c r="AA15" s="109">
        <f t="shared" si="5"/>
        <v>11206756</v>
      </c>
    </row>
    <row r="16" spans="1:27" ht="13.8" thickBot="1">
      <c r="B16" s="30"/>
      <c r="C16" s="98" t="s">
        <v>240</v>
      </c>
      <c r="D16" s="103">
        <f>SUM(D8:D15)</f>
        <v>3288087</v>
      </c>
      <c r="E16" s="83">
        <f t="shared" ref="E16:Q16" si="6">SUM(E8:E15)</f>
        <v>3288087</v>
      </c>
      <c r="F16" s="83">
        <f t="shared" si="6"/>
        <v>3288087</v>
      </c>
      <c r="G16" s="83">
        <f t="shared" si="6"/>
        <v>3288087</v>
      </c>
      <c r="H16" s="84">
        <f t="shared" si="6"/>
        <v>13152348</v>
      </c>
      <c r="I16" s="103">
        <f t="shared" si="6"/>
        <v>3365222</v>
      </c>
      <c r="J16" s="83">
        <f t="shared" si="6"/>
        <v>3365222</v>
      </c>
      <c r="K16" s="83">
        <f t="shared" si="6"/>
        <v>3365222</v>
      </c>
      <c r="L16" s="83">
        <f t="shared" si="6"/>
        <v>3365222</v>
      </c>
      <c r="M16" s="84">
        <f t="shared" si="6"/>
        <v>13460888</v>
      </c>
      <c r="N16" s="103">
        <f t="shared" si="6"/>
        <v>13285361</v>
      </c>
      <c r="O16" s="83">
        <f t="shared" si="6"/>
        <v>13207882</v>
      </c>
      <c r="P16" s="84">
        <f t="shared" si="6"/>
        <v>13114138</v>
      </c>
      <c r="Q16" s="106">
        <f t="shared" si="6"/>
        <v>66220617</v>
      </c>
      <c r="S16" s="103">
        <f>SUM(S8:S15)</f>
        <v>12480498</v>
      </c>
      <c r="T16" s="84">
        <f>SUM(T8:T15)</f>
        <v>12480498</v>
      </c>
      <c r="U16" s="106">
        <f>SUM(U8:U15)</f>
        <v>24960996</v>
      </c>
      <c r="W16" s="103">
        <f>SUM(W8:W15)</f>
        <v>12480496</v>
      </c>
      <c r="X16" s="84">
        <f>SUM(X8:X15)</f>
        <v>12480498</v>
      </c>
      <c r="Y16" s="106">
        <f>SUM(Y8:Y15)</f>
        <v>24960994</v>
      </c>
      <c r="AA16" s="110">
        <f>SUM(AA8:AA15)</f>
        <v>116142607</v>
      </c>
    </row>
    <row r="17" spans="2:28">
      <c r="B17" s="30"/>
      <c r="C17" s="30"/>
      <c r="D17" s="30"/>
      <c r="E17" s="30"/>
      <c r="F17" s="30"/>
      <c r="G17" s="30"/>
      <c r="H17" s="30"/>
      <c r="I17" s="30"/>
      <c r="J17" s="30"/>
      <c r="K17" s="30"/>
      <c r="L17" s="30"/>
      <c r="M17" s="30"/>
      <c r="N17" s="30"/>
      <c r="O17" s="30"/>
      <c r="P17" s="30"/>
      <c r="Q17" s="30"/>
      <c r="R17" s="30"/>
      <c r="S17" s="30"/>
      <c r="T17" s="30"/>
      <c r="U17" s="30"/>
      <c r="V17" s="30"/>
      <c r="W17" s="30"/>
      <c r="X17" s="30"/>
      <c r="Y17" s="30"/>
      <c r="Z17" s="30"/>
      <c r="AA17" s="30"/>
      <c r="AB17" s="30"/>
    </row>
    <row r="18" spans="2:28">
      <c r="B18" s="30"/>
    </row>
    <row r="19" spans="2:28">
      <c r="C19" s="30" t="s">
        <v>241</v>
      </c>
      <c r="D19" s="30" t="s">
        <v>242</v>
      </c>
      <c r="E19" s="30"/>
      <c r="F19" s="30"/>
    </row>
    <row r="20" spans="2:28">
      <c r="C20" s="28" t="s">
        <v>243</v>
      </c>
      <c r="D20" s="28" t="s">
        <v>244</v>
      </c>
    </row>
    <row r="21" spans="2:28">
      <c r="C21" s="28" t="s">
        <v>234</v>
      </c>
      <c r="D21" s="28" t="s">
        <v>245</v>
      </c>
    </row>
    <row r="22" spans="2:28">
      <c r="C22" s="28" t="s">
        <v>246</v>
      </c>
      <c r="D22" s="28" t="s">
        <v>247</v>
      </c>
    </row>
    <row r="23" spans="2:28">
      <c r="C23" s="28" t="s">
        <v>248</v>
      </c>
      <c r="D23" s="28" t="s">
        <v>249</v>
      </c>
    </row>
    <row r="24" spans="2:28">
      <c r="C24" s="28" t="s">
        <v>250</v>
      </c>
      <c r="D24" s="28" t="s">
        <v>251</v>
      </c>
    </row>
    <row r="25" spans="2:28">
      <c r="C25" s="28" t="s">
        <v>252</v>
      </c>
      <c r="D25" s="28" t="s">
        <v>253</v>
      </c>
    </row>
    <row r="26" spans="2:28">
      <c r="C26" s="28" t="s">
        <v>254</v>
      </c>
      <c r="D26" s="28" t="s">
        <v>255</v>
      </c>
    </row>
    <row r="27" spans="2:28">
      <c r="C27" s="28" t="s">
        <v>256</v>
      </c>
      <c r="D27" s="28" t="s">
        <v>257</v>
      </c>
    </row>
    <row r="29" spans="2:28">
      <c r="B29" s="74"/>
    </row>
    <row r="31" spans="2:28">
      <c r="C31" s="74"/>
      <c r="D31" s="74"/>
    </row>
  </sheetData>
  <mergeCells count="18">
    <mergeCell ref="Y5:Y6"/>
    <mergeCell ref="AA5:AA6"/>
    <mergeCell ref="B2:AA2"/>
    <mergeCell ref="B3:Y3"/>
    <mergeCell ref="D5:H5"/>
    <mergeCell ref="I5:M5"/>
    <mergeCell ref="Q5:Q6"/>
    <mergeCell ref="U5:U6"/>
    <mergeCell ref="S4:U4"/>
    <mergeCell ref="N5:N6"/>
    <mergeCell ref="O5:O6"/>
    <mergeCell ref="P5:P6"/>
    <mergeCell ref="C5:C6"/>
    <mergeCell ref="S5:S6"/>
    <mergeCell ref="T5:T6"/>
    <mergeCell ref="W4:Y4"/>
    <mergeCell ref="W5:W6"/>
    <mergeCell ref="X5:X6"/>
  </mergeCells>
  <pageMargins left="0.25" right="0.25" top="0.45463541666666701" bottom="0.75" header="0.3" footer="0.3"/>
  <pageSetup scale="80" orientation="landscape" horizontalDpi="1200" verticalDpi="1200" r:id="rId1"/>
  <headerFooter>
    <oddHeader>&amp;L&amp;"Calibri (Body),Regular"VA-180112-ATOS&amp;R&amp;"Calibri (Body),Regular"Modification &amp;KFF000026&amp;K000000 - Exhibit 4.1-a (Pricing and Volumes Matrix)</oddHeader>
    <oddFooter>&amp;L&amp;"Calibri (Body),Regular"&amp;A&amp;R&amp;"Calibri (Body),Regular"&amp;P of &amp;N</oddFooter>
  </headerFooter>
  <colBreaks count="1" manualBreakCount="1">
    <brk id="17"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R122"/>
  <sheetViews>
    <sheetView showRuler="0" topLeftCell="A14" zoomScale="70" zoomScaleNormal="70" zoomScalePageLayoutView="80" workbookViewId="0">
      <selection activeCell="V36" sqref="V36"/>
    </sheetView>
  </sheetViews>
  <sheetFormatPr defaultColWidth="9.33203125" defaultRowHeight="13.2"/>
  <cols>
    <col min="1" max="1" width="1.33203125" style="38" customWidth="1"/>
    <col min="2" max="2" width="4.77734375" style="38" customWidth="1"/>
    <col min="3" max="3" width="4.33203125" style="38" customWidth="1"/>
    <col min="4" max="4" width="64.6640625" style="38" customWidth="1"/>
    <col min="5" max="5" width="47.44140625" style="38" customWidth="1"/>
    <col min="6" max="6" width="20.5546875" style="38" customWidth="1"/>
    <col min="7" max="11" width="14.33203125" style="245" customWidth="1"/>
    <col min="12" max="12" width="3.44140625" style="245" customWidth="1"/>
    <col min="13" max="13" width="19.77734375" style="38" customWidth="1"/>
    <col min="14" max="14" width="15.88671875" style="245" customWidth="1"/>
    <col min="15" max="15" width="2" style="245" customWidth="1"/>
    <col min="16" max="17" width="14.33203125" style="245" customWidth="1"/>
    <col min="18" max="16384" width="9.33203125" style="38"/>
  </cols>
  <sheetData>
    <row r="1" spans="1:18">
      <c r="A1" s="38" t="s">
        <v>0</v>
      </c>
    </row>
    <row r="2" spans="1:18" ht="17.399999999999999">
      <c r="B2" s="401" t="s">
        <v>258</v>
      </c>
      <c r="C2" s="401"/>
      <c r="D2" s="401"/>
      <c r="E2" s="401"/>
      <c r="F2" s="401"/>
      <c r="G2" s="401"/>
      <c r="H2" s="401"/>
      <c r="I2" s="401"/>
      <c r="J2" s="401"/>
      <c r="K2" s="401"/>
      <c r="L2" s="401"/>
      <c r="M2" s="401"/>
      <c r="N2" s="401"/>
      <c r="O2" s="401"/>
      <c r="P2" s="401"/>
      <c r="Q2" s="401"/>
    </row>
    <row r="3" spans="1:18" ht="18" thickBot="1">
      <c r="B3" s="37"/>
      <c r="C3" s="11"/>
      <c r="D3" s="91"/>
      <c r="E3" s="91"/>
      <c r="F3" s="91"/>
    </row>
    <row r="4" spans="1:18" ht="18" thickBot="1">
      <c r="B4" s="37"/>
      <c r="C4" s="11"/>
      <c r="D4" s="91"/>
      <c r="E4" s="91"/>
      <c r="F4" s="91"/>
      <c r="G4" s="246"/>
      <c r="H4" s="246"/>
      <c r="I4" s="246"/>
      <c r="J4" s="246"/>
      <c r="K4" s="246"/>
      <c r="L4" s="246"/>
      <c r="M4" s="447" t="s">
        <v>3</v>
      </c>
      <c r="N4" s="448"/>
      <c r="P4" s="447" t="s">
        <v>4</v>
      </c>
      <c r="Q4" s="448"/>
    </row>
    <row r="5" spans="1:18" ht="46.35" customHeight="1" thickBot="1">
      <c r="B5" s="403" t="s">
        <v>5</v>
      </c>
      <c r="C5" s="404"/>
      <c r="D5" s="449"/>
      <c r="E5" s="58" t="s">
        <v>121</v>
      </c>
      <c r="F5" s="58" t="s">
        <v>259</v>
      </c>
      <c r="G5" s="247" t="s">
        <v>6</v>
      </c>
      <c r="H5" s="261" t="s">
        <v>7</v>
      </c>
      <c r="I5" s="247" t="s">
        <v>8</v>
      </c>
      <c r="J5" s="247" t="s">
        <v>9</v>
      </c>
      <c r="K5" s="247" t="s">
        <v>10</v>
      </c>
      <c r="L5" s="332"/>
      <c r="M5" s="62" t="s">
        <v>12</v>
      </c>
      <c r="N5" s="263" t="s">
        <v>13</v>
      </c>
      <c r="P5" s="262" t="s">
        <v>15</v>
      </c>
      <c r="Q5" s="263" t="s">
        <v>16</v>
      </c>
    </row>
    <row r="6" spans="1:18" ht="14.4" thickBot="1">
      <c r="B6" s="399" t="s">
        <v>19</v>
      </c>
      <c r="C6" s="400"/>
      <c r="D6" s="400"/>
      <c r="E6" s="224"/>
      <c r="F6" s="224"/>
      <c r="G6" s="248"/>
      <c r="H6" s="248"/>
      <c r="I6" s="248"/>
      <c r="J6" s="248"/>
      <c r="K6" s="265"/>
      <c r="L6" s="333"/>
      <c r="M6" s="359"/>
      <c r="N6" s="265"/>
      <c r="P6" s="264"/>
      <c r="Q6" s="265"/>
    </row>
    <row r="7" spans="1:18" ht="14.4" thickBot="1">
      <c r="C7" s="63" t="s">
        <v>20</v>
      </c>
      <c r="D7" s="64"/>
      <c r="E7" s="65"/>
      <c r="F7" s="65"/>
      <c r="G7" s="249"/>
      <c r="H7" s="249"/>
      <c r="I7" s="249"/>
      <c r="J7" s="249"/>
      <c r="K7" s="338"/>
      <c r="L7" s="334"/>
      <c r="M7" s="360"/>
      <c r="N7" s="266"/>
      <c r="P7" s="267"/>
      <c r="Q7" s="266"/>
    </row>
    <row r="8" spans="1:18">
      <c r="C8" s="116"/>
      <c r="D8" s="153" t="s">
        <v>21</v>
      </c>
      <c r="E8" s="166" t="s">
        <v>260</v>
      </c>
      <c r="F8" s="169" t="s">
        <v>261</v>
      </c>
      <c r="G8" s="250">
        <v>12997</v>
      </c>
      <c r="H8" s="250">
        <v>13229.579080625308</v>
      </c>
      <c r="I8" s="250">
        <v>13343.731038952017</v>
      </c>
      <c r="J8" s="250">
        <v>13626.466453044066</v>
      </c>
      <c r="K8" s="152">
        <v>14200.483852262852</v>
      </c>
      <c r="L8" s="328"/>
      <c r="M8" s="152">
        <v>14626.4983678307</v>
      </c>
      <c r="N8" s="250">
        <v>12997</v>
      </c>
      <c r="O8" s="256"/>
      <c r="P8" s="250">
        <v>12997</v>
      </c>
      <c r="Q8" s="250">
        <v>12997</v>
      </c>
      <c r="R8" s="170"/>
    </row>
    <row r="9" spans="1:18">
      <c r="C9" s="116"/>
      <c r="D9" s="153" t="s">
        <v>22</v>
      </c>
      <c r="E9" s="166" t="s">
        <v>260</v>
      </c>
      <c r="F9" s="169" t="s">
        <v>261</v>
      </c>
      <c r="G9" s="250">
        <v>20089</v>
      </c>
      <c r="H9" s="250">
        <v>20448.489201406617</v>
      </c>
      <c r="I9" s="250">
        <v>20624.92981776618</v>
      </c>
      <c r="J9" s="250">
        <v>21061.943877448815</v>
      </c>
      <c r="K9" s="152">
        <v>21949.182127268479</v>
      </c>
      <c r="L9" s="328"/>
      <c r="M9" s="152">
        <v>22607.657591086536</v>
      </c>
      <c r="N9" s="250">
        <v>20089</v>
      </c>
      <c r="O9" s="256"/>
      <c r="P9" s="250">
        <v>20089</v>
      </c>
      <c r="Q9" s="250">
        <v>20089</v>
      </c>
      <c r="R9" s="170"/>
    </row>
    <row r="10" spans="1:18">
      <c r="C10" s="116"/>
      <c r="D10" s="153" t="s">
        <v>23</v>
      </c>
      <c r="E10" s="166" t="s">
        <v>125</v>
      </c>
      <c r="F10" s="169" t="s">
        <v>261</v>
      </c>
      <c r="G10" s="250">
        <v>41806</v>
      </c>
      <c r="H10" s="250">
        <v>42554.111182936183</v>
      </c>
      <c r="I10" s="250">
        <v>42062.988433166429</v>
      </c>
      <c r="J10" s="250">
        <v>42525.437085629019</v>
      </c>
      <c r="K10" s="152">
        <v>43873.234522398619</v>
      </c>
      <c r="L10" s="328"/>
      <c r="M10" s="152">
        <v>45189.431558070581</v>
      </c>
      <c r="N10" s="250">
        <v>40155</v>
      </c>
      <c r="O10" s="256"/>
      <c r="P10" s="250">
        <v>40155</v>
      </c>
      <c r="Q10" s="250">
        <v>40155</v>
      </c>
      <c r="R10" s="170"/>
    </row>
    <row r="11" spans="1:18">
      <c r="C11" s="168"/>
      <c r="D11" s="153" t="s">
        <v>24</v>
      </c>
      <c r="E11" s="166" t="s">
        <v>127</v>
      </c>
      <c r="F11" s="169" t="s">
        <v>262</v>
      </c>
      <c r="G11" s="250">
        <v>2.2200000000000002</v>
      </c>
      <c r="H11" s="250">
        <v>2.2319179555048443</v>
      </c>
      <c r="I11" s="250">
        <v>2.1973765775325984</v>
      </c>
      <c r="J11" s="250">
        <v>2.1809960435920868</v>
      </c>
      <c r="K11" s="152">
        <v>2.1878533103230122</v>
      </c>
      <c r="L11" s="328"/>
      <c r="M11" s="152">
        <v>2.2075439901159193</v>
      </c>
      <c r="N11" s="250">
        <v>2.13</v>
      </c>
      <c r="O11" s="256"/>
      <c r="P11" s="250">
        <v>2.13</v>
      </c>
      <c r="Q11" s="250">
        <v>2.13</v>
      </c>
      <c r="R11" s="170"/>
    </row>
    <row r="12" spans="1:18">
      <c r="B12" s="116"/>
      <c r="C12" s="116"/>
      <c r="D12" s="160"/>
      <c r="E12" s="160"/>
      <c r="F12" s="160"/>
      <c r="G12" s="251"/>
      <c r="H12" s="251"/>
      <c r="I12" s="251"/>
      <c r="J12" s="251"/>
      <c r="K12" s="159"/>
      <c r="L12" s="159"/>
      <c r="M12" s="159"/>
      <c r="N12" s="251"/>
      <c r="O12" s="256"/>
      <c r="P12" s="251"/>
      <c r="Q12" s="251"/>
    </row>
    <row r="13" spans="1:18" ht="13.8" thickBot="1">
      <c r="B13" s="116"/>
      <c r="C13" s="116"/>
      <c r="D13" s="160"/>
      <c r="E13" s="160"/>
      <c r="F13" s="160"/>
      <c r="G13" s="251"/>
      <c r="H13" s="251"/>
      <c r="I13" s="251"/>
      <c r="J13" s="251"/>
      <c r="K13" s="159"/>
      <c r="L13" s="159"/>
      <c r="M13" s="159"/>
      <c r="N13" s="251"/>
      <c r="O13" s="256"/>
      <c r="P13" s="251"/>
      <c r="Q13" s="251"/>
    </row>
    <row r="14" spans="1:18" ht="14.4" thickBot="1">
      <c r="C14" s="63" t="s">
        <v>26</v>
      </c>
      <c r="D14" s="64"/>
      <c r="E14" s="65"/>
      <c r="F14" s="65"/>
      <c r="G14" s="252"/>
      <c r="H14" s="252"/>
      <c r="I14" s="252"/>
      <c r="J14" s="252"/>
      <c r="K14" s="339"/>
      <c r="L14" s="335"/>
      <c r="M14" s="361"/>
      <c r="N14" s="252"/>
      <c r="O14" s="256"/>
      <c r="P14" s="268"/>
      <c r="Q14" s="253"/>
    </row>
    <row r="15" spans="1:18">
      <c r="D15" s="153" t="s">
        <v>27</v>
      </c>
      <c r="E15" s="166" t="s">
        <v>128</v>
      </c>
      <c r="F15" s="169" t="s">
        <v>261</v>
      </c>
      <c r="G15" s="250">
        <v>0.9</v>
      </c>
      <c r="H15" s="250">
        <v>0.90322106905536315</v>
      </c>
      <c r="I15" s="250">
        <v>0.88467354796339304</v>
      </c>
      <c r="J15" s="250">
        <v>0.88844838668147974</v>
      </c>
      <c r="K15" s="152">
        <v>0.8857028350894488</v>
      </c>
      <c r="L15" s="328"/>
      <c r="M15" s="152">
        <v>0.8910170520999855</v>
      </c>
      <c r="N15" s="340">
        <v>0.87</v>
      </c>
      <c r="O15" s="256"/>
      <c r="P15" s="250">
        <v>0.87</v>
      </c>
      <c r="Q15" s="250">
        <v>0.87</v>
      </c>
      <c r="R15" s="170"/>
    </row>
    <row r="16" spans="1:18">
      <c r="D16" s="153" t="s">
        <v>28</v>
      </c>
      <c r="E16" s="166" t="s">
        <v>129</v>
      </c>
      <c r="F16" s="169" t="s">
        <v>261</v>
      </c>
      <c r="G16" s="250">
        <v>2.98</v>
      </c>
      <c r="H16" s="250">
        <v>2.995997976308304</v>
      </c>
      <c r="I16" s="250">
        <v>2.9432750488051318</v>
      </c>
      <c r="J16" s="250">
        <v>2.9316644492935491</v>
      </c>
      <c r="K16" s="152">
        <v>2.9376809706684579</v>
      </c>
      <c r="L16" s="328"/>
      <c r="M16" s="152">
        <v>2.9641200994044739</v>
      </c>
      <c r="N16" s="340">
        <v>2.86</v>
      </c>
      <c r="O16" s="256"/>
      <c r="P16" s="250">
        <v>2.86</v>
      </c>
      <c r="Q16" s="250">
        <v>2.86</v>
      </c>
      <c r="R16" s="170"/>
    </row>
    <row r="17" spans="4:18">
      <c r="D17" s="153" t="s">
        <v>29</v>
      </c>
      <c r="E17" s="166" t="s">
        <v>130</v>
      </c>
      <c r="F17" s="169" t="s">
        <v>261</v>
      </c>
      <c r="G17" s="250">
        <v>6.64</v>
      </c>
      <c r="H17" s="250">
        <v>6.6637643316973456</v>
      </c>
      <c r="I17" s="250">
        <v>5.45</v>
      </c>
      <c r="J17" s="250">
        <v>5.5023223947887105</v>
      </c>
      <c r="K17" s="152">
        <v>5.5483683347557422</v>
      </c>
      <c r="L17" s="328"/>
      <c r="M17" s="152">
        <v>5.5816585447642773</v>
      </c>
      <c r="N17" s="340">
        <v>5.45</v>
      </c>
      <c r="O17" s="256"/>
      <c r="P17" s="250">
        <v>5.45</v>
      </c>
      <c r="Q17" s="250">
        <v>5.45</v>
      </c>
      <c r="R17" s="170"/>
    </row>
    <row r="18" spans="4:18" s="184" customFormat="1">
      <c r="D18" s="213" t="s">
        <v>31</v>
      </c>
      <c r="E18" s="278" t="s">
        <v>131</v>
      </c>
      <c r="F18" s="282" t="s">
        <v>261</v>
      </c>
      <c r="G18" s="152">
        <v>8.9600000000000009</v>
      </c>
      <c r="H18" s="152">
        <v>9.0081012978934254</v>
      </c>
      <c r="I18" s="152">
        <v>8.8499845645578947</v>
      </c>
      <c r="J18" s="152">
        <v>8.82542585081449</v>
      </c>
      <c r="K18" s="152">
        <v>0</v>
      </c>
      <c r="L18" s="328"/>
      <c r="M18" s="341">
        <v>0</v>
      </c>
      <c r="N18" s="341">
        <v>0</v>
      </c>
      <c r="O18" s="276"/>
      <c r="P18" s="152">
        <v>0</v>
      </c>
      <c r="Q18" s="152">
        <v>0</v>
      </c>
      <c r="R18" s="283"/>
    </row>
    <row r="19" spans="4:18" s="184" customFormat="1">
      <c r="D19" s="213" t="s">
        <v>32</v>
      </c>
      <c r="E19" s="278" t="s">
        <v>131</v>
      </c>
      <c r="F19" s="282" t="s">
        <v>261</v>
      </c>
      <c r="G19" s="152">
        <v>17.55</v>
      </c>
      <c r="H19" s="152">
        <v>17.612810846579581</v>
      </c>
      <c r="I19" s="152">
        <v>17.2913466192845</v>
      </c>
      <c r="J19" s="152">
        <v>17.193495483165457</v>
      </c>
      <c r="K19" s="152">
        <v>0</v>
      </c>
      <c r="L19" s="328"/>
      <c r="M19" s="341">
        <v>0</v>
      </c>
      <c r="N19" s="341">
        <v>0</v>
      </c>
      <c r="O19" s="276"/>
      <c r="P19" s="152">
        <v>0</v>
      </c>
      <c r="Q19" s="152">
        <v>0</v>
      </c>
      <c r="R19" s="283"/>
    </row>
    <row r="20" spans="4:18" s="184" customFormat="1">
      <c r="D20" s="213" t="s">
        <v>33</v>
      </c>
      <c r="E20" s="278" t="s">
        <v>131</v>
      </c>
      <c r="F20" s="284" t="s">
        <v>261</v>
      </c>
      <c r="G20" s="152">
        <v>0</v>
      </c>
      <c r="H20" s="152">
        <v>0</v>
      </c>
      <c r="I20" s="152">
        <v>0</v>
      </c>
      <c r="J20" s="152">
        <v>11.99</v>
      </c>
      <c r="K20" s="152">
        <v>11.840619999999999</v>
      </c>
      <c r="L20" s="328"/>
      <c r="M20" s="237">
        <v>11.9117</v>
      </c>
      <c r="N20" s="341">
        <v>11.77</v>
      </c>
      <c r="O20" s="276"/>
      <c r="P20" s="152">
        <v>11.77</v>
      </c>
      <c r="Q20" s="152">
        <v>11.77</v>
      </c>
      <c r="R20" s="283"/>
    </row>
    <row r="21" spans="4:18">
      <c r="D21" s="129" t="s">
        <v>34</v>
      </c>
      <c r="E21" s="166" t="s">
        <v>133</v>
      </c>
      <c r="F21" s="439" t="s">
        <v>262</v>
      </c>
      <c r="G21" s="250">
        <v>6285</v>
      </c>
      <c r="H21" s="250">
        <v>6329.987597806572</v>
      </c>
      <c r="I21" s="250">
        <v>6225.5057628865707</v>
      </c>
      <c r="J21" s="250">
        <v>6215.3488534417775</v>
      </c>
      <c r="K21" s="152">
        <v>6256.3341971244681</v>
      </c>
      <c r="L21" s="328"/>
      <c r="M21" s="152">
        <v>6331.410207489962</v>
      </c>
      <c r="N21" s="340">
        <v>6037</v>
      </c>
      <c r="O21" s="256"/>
      <c r="P21" s="250">
        <v>6037</v>
      </c>
      <c r="Q21" s="250">
        <v>6037</v>
      </c>
      <c r="R21" s="170"/>
    </row>
    <row r="22" spans="4:18">
      <c r="D22" s="129" t="s">
        <v>35</v>
      </c>
      <c r="E22" s="166" t="s">
        <v>133</v>
      </c>
      <c r="F22" s="440"/>
      <c r="G22" s="250">
        <v>17637</v>
      </c>
      <c r="H22" s="250">
        <v>17763.244433176533</v>
      </c>
      <c r="I22" s="250">
        <v>17467.798961969398</v>
      </c>
      <c r="J22" s="250">
        <v>17440.281113683544</v>
      </c>
      <c r="K22" s="152">
        <v>17555.458224165726</v>
      </c>
      <c r="L22" s="328"/>
      <c r="M22" s="152">
        <v>17766.123722855715</v>
      </c>
      <c r="N22" s="340">
        <v>16940</v>
      </c>
      <c r="O22" s="256"/>
      <c r="P22" s="250">
        <v>16940</v>
      </c>
      <c r="Q22" s="250">
        <v>16940</v>
      </c>
      <c r="R22" s="170"/>
    </row>
    <row r="23" spans="4:18">
      <c r="D23" s="129" t="s">
        <v>36</v>
      </c>
      <c r="E23" s="166" t="s">
        <v>133</v>
      </c>
      <c r="F23" s="441"/>
      <c r="G23" s="250">
        <v>26492</v>
      </c>
      <c r="H23" s="250">
        <v>26681.627914254845</v>
      </c>
      <c r="I23" s="250">
        <v>26238.081268841095</v>
      </c>
      <c r="J23" s="250">
        <v>26197.624070189242</v>
      </c>
      <c r="K23" s="152">
        <v>26370.495275804074</v>
      </c>
      <c r="L23" s="328"/>
      <c r="M23" s="152">
        <v>26686.941219113727</v>
      </c>
      <c r="N23" s="340">
        <v>25446</v>
      </c>
      <c r="O23" s="256"/>
      <c r="P23" s="250">
        <v>25446</v>
      </c>
      <c r="Q23" s="250">
        <v>25446</v>
      </c>
      <c r="R23" s="170"/>
    </row>
    <row r="24" spans="4:18">
      <c r="D24" s="129" t="s">
        <v>37</v>
      </c>
      <c r="E24" s="239" t="s">
        <v>136</v>
      </c>
      <c r="F24" s="236"/>
      <c r="G24" s="254" t="s">
        <v>263</v>
      </c>
      <c r="H24" s="254" t="s">
        <v>263</v>
      </c>
      <c r="I24" s="250">
        <v>8866.39</v>
      </c>
      <c r="J24" s="250">
        <v>8972.7866799999993</v>
      </c>
      <c r="K24" s="152">
        <v>9123.5045502673147</v>
      </c>
      <c r="L24" s="328"/>
      <c r="M24" s="152">
        <v>9232.9866048705226</v>
      </c>
      <c r="N24" s="340">
        <v>8866.39</v>
      </c>
      <c r="O24" s="256"/>
      <c r="P24" s="250">
        <v>8866.39</v>
      </c>
      <c r="Q24" s="250">
        <v>8866.39</v>
      </c>
      <c r="R24" s="170"/>
    </row>
    <row r="25" spans="4:18">
      <c r="D25" s="129" t="s">
        <v>38</v>
      </c>
      <c r="E25" s="239" t="s">
        <v>136</v>
      </c>
      <c r="F25" s="236"/>
      <c r="G25" s="254" t="s">
        <v>263</v>
      </c>
      <c r="H25" s="254" t="s">
        <v>263</v>
      </c>
      <c r="I25" s="250">
        <v>4433.1899999999996</v>
      </c>
      <c r="J25" s="250">
        <v>4486.3882799999992</v>
      </c>
      <c r="K25" s="152">
        <v>4561.7471301397245</v>
      </c>
      <c r="L25" s="328"/>
      <c r="M25" s="152">
        <v>4616.488095701402</v>
      </c>
      <c r="N25" s="340">
        <v>4433.1899999999996</v>
      </c>
      <c r="O25" s="256"/>
      <c r="P25" s="250">
        <v>4433.1899999999996</v>
      </c>
      <c r="Q25" s="250">
        <v>4433.1899999999996</v>
      </c>
      <c r="R25" s="170"/>
    </row>
    <row r="26" spans="4:18">
      <c r="D26" s="153" t="s">
        <v>39</v>
      </c>
      <c r="E26" s="166" t="s">
        <v>139</v>
      </c>
      <c r="F26" s="169" t="s">
        <v>261</v>
      </c>
      <c r="G26" s="250">
        <v>12</v>
      </c>
      <c r="H26" s="250">
        <v>12.042947587404843</v>
      </c>
      <c r="I26" s="250">
        <v>5.88</v>
      </c>
      <c r="J26" s="250">
        <v>5.9364505837353425</v>
      </c>
      <c r="K26" s="152">
        <v>5.9861295061217916</v>
      </c>
      <c r="L26" s="328"/>
      <c r="M26" s="152">
        <v>6.0220462831585229</v>
      </c>
      <c r="N26" s="340">
        <v>5.88</v>
      </c>
      <c r="O26" s="256"/>
      <c r="P26" s="250">
        <v>5.88</v>
      </c>
      <c r="Q26" s="250">
        <v>5.88</v>
      </c>
      <c r="R26" s="170"/>
    </row>
    <row r="27" spans="4:18">
      <c r="D27" s="129" t="s">
        <v>40</v>
      </c>
      <c r="E27" s="166" t="s">
        <v>133</v>
      </c>
      <c r="F27" s="439" t="s">
        <v>262</v>
      </c>
      <c r="G27" s="250">
        <v>1182</v>
      </c>
      <c r="H27" s="250">
        <v>1186.230337359377</v>
      </c>
      <c r="I27" s="250">
        <v>1164.1499642518286</v>
      </c>
      <c r="J27" s="250">
        <v>1158.0117040041559</v>
      </c>
      <c r="K27" s="152">
        <v>1155.4858825592235</v>
      </c>
      <c r="L27" s="328"/>
      <c r="M27" s="152">
        <v>1162.4187978545788</v>
      </c>
      <c r="N27" s="340">
        <v>1135</v>
      </c>
      <c r="O27" s="256"/>
      <c r="P27" s="250">
        <v>1135</v>
      </c>
      <c r="Q27" s="250">
        <v>1135</v>
      </c>
      <c r="R27" s="170"/>
    </row>
    <row r="28" spans="4:18">
      <c r="D28" s="129" t="s">
        <v>41</v>
      </c>
      <c r="E28" s="166" t="s">
        <v>133</v>
      </c>
      <c r="F28" s="440"/>
      <c r="G28" s="250">
        <v>3548</v>
      </c>
      <c r="H28" s="250">
        <v>3560.6981700093647</v>
      </c>
      <c r="I28" s="250">
        <v>3495.4658253053608</v>
      </c>
      <c r="J28" s="250">
        <v>3475.0447124518787</v>
      </c>
      <c r="K28" s="152">
        <v>3469.5117953848753</v>
      </c>
      <c r="L28" s="328"/>
      <c r="M28" s="152">
        <v>3490.3288661571846</v>
      </c>
      <c r="N28" s="340">
        <v>3408</v>
      </c>
      <c r="O28" s="256"/>
      <c r="P28" s="250">
        <v>3408</v>
      </c>
      <c r="Q28" s="250">
        <v>3408</v>
      </c>
      <c r="R28" s="170"/>
    </row>
    <row r="29" spans="4:18">
      <c r="D29" s="129" t="s">
        <v>42</v>
      </c>
      <c r="E29" s="166" t="s">
        <v>133</v>
      </c>
      <c r="F29" s="441"/>
      <c r="G29" s="250">
        <v>7889</v>
      </c>
      <c r="H29" s="250">
        <v>7917.2344597530664</v>
      </c>
      <c r="I29" s="250">
        <v>7773.063491878358</v>
      </c>
      <c r="J29" s="250">
        <v>7727.4817632500526</v>
      </c>
      <c r="K29" s="152">
        <v>7714.7771083998196</v>
      </c>
      <c r="L29" s="328"/>
      <c r="M29" s="152">
        <v>7761.0657710502192</v>
      </c>
      <c r="N29" s="340">
        <v>7578</v>
      </c>
      <c r="O29" s="256"/>
      <c r="P29" s="250">
        <v>7578</v>
      </c>
      <c r="Q29" s="250">
        <v>7578</v>
      </c>
      <c r="R29" s="170"/>
    </row>
    <row r="30" spans="4:18">
      <c r="D30" s="153" t="s">
        <v>264</v>
      </c>
      <c r="E30" s="67" t="s">
        <v>140</v>
      </c>
      <c r="F30" s="439" t="s">
        <v>261</v>
      </c>
      <c r="G30" s="250">
        <v>95.09</v>
      </c>
      <c r="H30" s="250">
        <v>95.940809601318023</v>
      </c>
      <c r="I30" s="250">
        <v>94.419320633939364</v>
      </c>
      <c r="J30" s="250">
        <v>94.471529929618356</v>
      </c>
      <c r="K30" s="152">
        <v>95.491077072546545</v>
      </c>
      <c r="L30" s="328"/>
      <c r="M30" s="152">
        <v>96.923443228634738</v>
      </c>
      <c r="N30" s="340">
        <v>91.33</v>
      </c>
      <c r="O30" s="256"/>
      <c r="P30" s="250">
        <v>91.33</v>
      </c>
      <c r="Q30" s="250">
        <v>91.33</v>
      </c>
      <c r="R30" s="170"/>
    </row>
    <row r="31" spans="4:18">
      <c r="D31" s="141" t="s">
        <v>44</v>
      </c>
      <c r="E31" s="67" t="s">
        <v>140</v>
      </c>
      <c r="F31" s="440"/>
      <c r="G31" s="250">
        <v>4148</v>
      </c>
      <c r="H31" s="250">
        <v>4185.1099999999997</v>
      </c>
      <c r="I31" s="250">
        <v>4119.07</v>
      </c>
      <c r="J31" s="250">
        <v>4120.904460019342</v>
      </c>
      <c r="K31" s="152">
        <v>4165.5146288954938</v>
      </c>
      <c r="L31" s="328"/>
      <c r="M31" s="152">
        <v>4227.9973483289259</v>
      </c>
      <c r="N31" s="340">
        <v>3984</v>
      </c>
      <c r="O31" s="256"/>
      <c r="P31" s="250">
        <v>3984</v>
      </c>
      <c r="Q31" s="250">
        <v>3984</v>
      </c>
      <c r="R31" s="170"/>
    </row>
    <row r="32" spans="4:18">
      <c r="D32" s="141" t="s">
        <v>45</v>
      </c>
      <c r="E32" s="67" t="s">
        <v>140</v>
      </c>
      <c r="F32" s="441"/>
      <c r="G32" s="250">
        <v>29154</v>
      </c>
      <c r="H32" s="250">
        <v>29414.852909000161</v>
      </c>
      <c r="I32" s="250">
        <v>28951.002466540904</v>
      </c>
      <c r="J32" s="250">
        <v>28966.14877029003</v>
      </c>
      <c r="K32" s="152">
        <v>29277.796344962757</v>
      </c>
      <c r="L32" s="328"/>
      <c r="M32" s="152">
        <v>29716.963290137192</v>
      </c>
      <c r="N32" s="340">
        <v>28002</v>
      </c>
      <c r="O32" s="256"/>
      <c r="P32" s="250">
        <v>28002</v>
      </c>
      <c r="Q32" s="250">
        <v>28002</v>
      </c>
      <c r="R32" s="170"/>
    </row>
    <row r="33" spans="4:18">
      <c r="D33" s="213" t="s">
        <v>46</v>
      </c>
      <c r="E33" s="67" t="s">
        <v>140</v>
      </c>
      <c r="F33" s="67" t="s">
        <v>261</v>
      </c>
      <c r="G33" s="258">
        <v>28.64</v>
      </c>
      <c r="H33" s="258">
        <v>28.64</v>
      </c>
      <c r="I33" s="258">
        <v>29.0209201862634</v>
      </c>
      <c r="J33" s="258">
        <v>29.329697747254958</v>
      </c>
      <c r="K33" s="204">
        <v>29.9448641996905</v>
      </c>
      <c r="L33" s="208"/>
      <c r="M33" s="204">
        <v>30.394037162685851</v>
      </c>
      <c r="N33" s="342">
        <v>28.64</v>
      </c>
      <c r="O33" s="256"/>
      <c r="P33" s="258">
        <v>28.64</v>
      </c>
      <c r="Q33" s="258">
        <v>28.64</v>
      </c>
      <c r="R33" s="170"/>
    </row>
    <row r="34" spans="4:18">
      <c r="D34" s="213" t="s">
        <v>47</v>
      </c>
      <c r="E34" s="67" t="s">
        <v>140</v>
      </c>
      <c r="F34" s="67" t="s">
        <v>261</v>
      </c>
      <c r="G34" s="258">
        <v>1945.77</v>
      </c>
      <c r="H34" s="258">
        <v>1945.77</v>
      </c>
      <c r="I34" s="258">
        <v>1971.6492971657028</v>
      </c>
      <c r="J34" s="258">
        <v>1992.6273039691439</v>
      </c>
      <c r="K34" s="204">
        <v>2034.4210340025063</v>
      </c>
      <c r="L34" s="208"/>
      <c r="M34" s="204">
        <v>2064.9373495125437</v>
      </c>
      <c r="N34" s="342">
        <v>1945.77</v>
      </c>
      <c r="O34" s="256"/>
      <c r="P34" s="258">
        <v>1945.77</v>
      </c>
      <c r="Q34" s="258">
        <v>1945.77</v>
      </c>
      <c r="R34" s="170"/>
    </row>
    <row r="35" spans="4:18">
      <c r="D35" s="213" t="s">
        <v>48</v>
      </c>
      <c r="E35" s="67" t="s">
        <v>140</v>
      </c>
      <c r="F35" s="67" t="s">
        <v>261</v>
      </c>
      <c r="G35" s="258">
        <v>13079.64</v>
      </c>
      <c r="H35" s="258">
        <v>13079.64</v>
      </c>
      <c r="I35" s="258">
        <v>13253.602950595607</v>
      </c>
      <c r="J35" s="258">
        <v>13275.834599999998</v>
      </c>
      <c r="K35" s="204">
        <v>13554.816984774832</v>
      </c>
      <c r="L35" s="208"/>
      <c r="M35" s="204">
        <v>13758.139239546454</v>
      </c>
      <c r="N35" s="342">
        <v>13079.64</v>
      </c>
      <c r="O35" s="256"/>
      <c r="P35" s="258">
        <v>13079.64</v>
      </c>
      <c r="Q35" s="258">
        <v>13079.64</v>
      </c>
      <c r="R35" s="170"/>
    </row>
    <row r="36" spans="4:18">
      <c r="D36" s="141" t="s">
        <v>49</v>
      </c>
      <c r="E36" s="67" t="s">
        <v>143</v>
      </c>
      <c r="F36" s="67" t="s">
        <v>261</v>
      </c>
      <c r="G36" s="257">
        <v>3405.5</v>
      </c>
      <c r="H36" s="257">
        <v>3405.5</v>
      </c>
      <c r="I36" s="257">
        <v>3420.192247263215</v>
      </c>
      <c r="J36" s="257">
        <v>3456.5824999999995</v>
      </c>
      <c r="K36" s="204">
        <v>3529.2201652071994</v>
      </c>
      <c r="L36" s="208"/>
      <c r="M36" s="196">
        <v>3582.1584676853072</v>
      </c>
      <c r="N36" s="343">
        <v>3405.5</v>
      </c>
      <c r="O36" s="246"/>
      <c r="P36" s="257">
        <v>3405.5</v>
      </c>
      <c r="Q36" s="257">
        <v>3405.5</v>
      </c>
      <c r="R36" s="170"/>
    </row>
    <row r="37" spans="4:18">
      <c r="D37" s="141" t="s">
        <v>50</v>
      </c>
      <c r="E37" s="67" t="s">
        <v>143</v>
      </c>
      <c r="F37" s="67" t="s">
        <v>261</v>
      </c>
      <c r="G37" s="257">
        <v>22890</v>
      </c>
      <c r="H37" s="257">
        <v>22890</v>
      </c>
      <c r="I37" s="257">
        <v>22988.753645530756</v>
      </c>
      <c r="J37" s="257">
        <v>23233.35</v>
      </c>
      <c r="K37" s="204">
        <v>23721.582610950754</v>
      </c>
      <c r="L37" s="208"/>
      <c r="M37" s="196">
        <v>24077.406350115012</v>
      </c>
      <c r="N37" s="343">
        <v>22890</v>
      </c>
      <c r="O37" s="246"/>
      <c r="P37" s="257">
        <v>22890</v>
      </c>
      <c r="Q37" s="257">
        <v>22890</v>
      </c>
      <c r="R37" s="170"/>
    </row>
    <row r="38" spans="4:18">
      <c r="D38" s="141" t="s">
        <v>51</v>
      </c>
      <c r="E38" s="67" t="s">
        <v>143</v>
      </c>
      <c r="F38" s="67" t="s">
        <v>261</v>
      </c>
      <c r="G38" s="257">
        <v>7259</v>
      </c>
      <c r="H38" s="257">
        <v>7259</v>
      </c>
      <c r="I38" s="257">
        <v>7290.3172875888049</v>
      </c>
      <c r="J38" s="257">
        <v>7367.8849999999993</v>
      </c>
      <c r="K38" s="204">
        <v>7522.7159533810191</v>
      </c>
      <c r="L38" s="208"/>
      <c r="M38" s="196">
        <v>7635.5566926817337</v>
      </c>
      <c r="N38" s="343">
        <v>7259</v>
      </c>
      <c r="O38" s="246"/>
      <c r="P38" s="257">
        <v>7259</v>
      </c>
      <c r="Q38" s="257">
        <v>7259</v>
      </c>
      <c r="R38" s="170"/>
    </row>
    <row r="39" spans="4:18">
      <c r="D39" s="141" t="s">
        <v>52</v>
      </c>
      <c r="E39" s="67" t="s">
        <v>143</v>
      </c>
      <c r="F39" s="67" t="s">
        <v>261</v>
      </c>
      <c r="G39" s="257">
        <v>51019.5</v>
      </c>
      <c r="H39" s="257">
        <v>51019.5</v>
      </c>
      <c r="I39" s="257">
        <v>51239.611909923828</v>
      </c>
      <c r="J39" s="257">
        <v>51784.792499999996</v>
      </c>
      <c r="K39" s="204">
        <v>52873.01371862831</v>
      </c>
      <c r="L39" s="208"/>
      <c r="M39" s="196">
        <v>53666.10892440773</v>
      </c>
      <c r="N39" s="343">
        <v>51019.5</v>
      </c>
      <c r="O39" s="246"/>
      <c r="P39" s="257">
        <v>51019.5</v>
      </c>
      <c r="Q39" s="257">
        <v>51019.5</v>
      </c>
      <c r="R39" s="170"/>
    </row>
    <row r="40" spans="4:18">
      <c r="D40" s="141" t="s">
        <v>53</v>
      </c>
      <c r="E40" s="67" t="s">
        <v>143</v>
      </c>
      <c r="F40" s="67" t="s">
        <v>261</v>
      </c>
      <c r="G40" s="257">
        <v>3080</v>
      </c>
      <c r="H40" s="257">
        <v>3080</v>
      </c>
      <c r="I40" s="257">
        <v>3093.2879523038323</v>
      </c>
      <c r="J40" s="257">
        <v>3126.2</v>
      </c>
      <c r="K40" s="204">
        <v>3191.8949078955143</v>
      </c>
      <c r="L40" s="208"/>
      <c r="M40" s="196">
        <v>3239.7733315139467</v>
      </c>
      <c r="N40" s="343">
        <v>3080</v>
      </c>
      <c r="O40" s="246"/>
      <c r="P40" s="257">
        <v>3080</v>
      </c>
      <c r="Q40" s="257">
        <v>3080</v>
      </c>
      <c r="R40" s="170"/>
    </row>
    <row r="41" spans="4:18">
      <c r="D41" s="141" t="s">
        <v>54</v>
      </c>
      <c r="E41" s="67" t="s">
        <v>143</v>
      </c>
      <c r="F41" s="67" t="s">
        <v>261</v>
      </c>
      <c r="G41" s="257">
        <v>22765</v>
      </c>
      <c r="H41" s="257">
        <v>22765</v>
      </c>
      <c r="I41" s="257">
        <v>22863.214361752191</v>
      </c>
      <c r="J41" s="257">
        <v>23106.474999999999</v>
      </c>
      <c r="K41" s="204">
        <v>23592.041421506943</v>
      </c>
      <c r="L41" s="208"/>
      <c r="M41" s="196">
        <v>23945.922042829545</v>
      </c>
      <c r="N41" s="343">
        <v>22765</v>
      </c>
      <c r="O41" s="246"/>
      <c r="P41" s="257">
        <v>22765</v>
      </c>
      <c r="Q41" s="257">
        <v>22765</v>
      </c>
      <c r="R41" s="170"/>
    </row>
    <row r="42" spans="4:18">
      <c r="D42" s="141" t="s">
        <v>55</v>
      </c>
      <c r="E42" s="67" t="s">
        <v>143</v>
      </c>
      <c r="F42" s="67" t="s">
        <v>261</v>
      </c>
      <c r="G42" s="257">
        <v>6351.31</v>
      </c>
      <c r="H42" s="257">
        <v>6351.31</v>
      </c>
      <c r="I42" s="257">
        <v>6378.7112676450834</v>
      </c>
      <c r="J42" s="257">
        <v>6446.5796499999997</v>
      </c>
      <c r="K42" s="204">
        <v>6582.0500154109941</v>
      </c>
      <c r="L42" s="208"/>
      <c r="M42" s="196">
        <v>6680.7807656421583</v>
      </c>
      <c r="N42" s="343">
        <v>6351.31</v>
      </c>
      <c r="O42" s="246"/>
      <c r="P42" s="257">
        <v>6351.31</v>
      </c>
      <c r="Q42" s="257">
        <v>6351.31</v>
      </c>
      <c r="R42" s="170"/>
    </row>
    <row r="43" spans="4:18">
      <c r="D43" s="141" t="s">
        <v>56</v>
      </c>
      <c r="E43" s="67" t="s">
        <v>143</v>
      </c>
      <c r="F43" s="67" t="s">
        <v>261</v>
      </c>
      <c r="G43" s="257">
        <v>45843.91</v>
      </c>
      <c r="H43" s="257">
        <v>45843.91</v>
      </c>
      <c r="I43" s="257">
        <v>46041.693016071818</v>
      </c>
      <c r="J43" s="257">
        <v>46531.568650000001</v>
      </c>
      <c r="K43" s="204">
        <v>47509.397041240343</v>
      </c>
      <c r="L43" s="208"/>
      <c r="M43" s="196">
        <v>48222.03799685894</v>
      </c>
      <c r="N43" s="343">
        <v>45843.91</v>
      </c>
      <c r="O43" s="246"/>
      <c r="P43" s="257">
        <v>45843.91</v>
      </c>
      <c r="Q43" s="257">
        <v>45843.91</v>
      </c>
      <c r="R43" s="170"/>
    </row>
    <row r="44" spans="4:18">
      <c r="D44" s="141" t="s">
        <v>57</v>
      </c>
      <c r="E44" s="54" t="s">
        <v>144</v>
      </c>
      <c r="F44" s="67" t="s">
        <v>261</v>
      </c>
      <c r="G44" s="257">
        <v>20833.330000000002</v>
      </c>
      <c r="H44" s="257">
        <v>20833.330000000002</v>
      </c>
      <c r="I44" s="257">
        <v>20923.210615379874</v>
      </c>
      <c r="J44" s="257">
        <v>21145.829949999999</v>
      </c>
      <c r="K44" s="204">
        <v>21590.194786203527</v>
      </c>
      <c r="L44" s="208"/>
      <c r="M44" s="196">
        <v>21914.047707996579</v>
      </c>
      <c r="N44" s="343">
        <v>20833.330000000002</v>
      </c>
      <c r="O44" s="246"/>
      <c r="P44" s="257">
        <v>20833.330000000002</v>
      </c>
      <c r="Q44" s="257">
        <v>20833.330000000002</v>
      </c>
      <c r="R44" s="170"/>
    </row>
    <row r="45" spans="4:18">
      <c r="D45" s="141" t="s">
        <v>58</v>
      </c>
      <c r="E45" s="54" t="s">
        <v>144</v>
      </c>
      <c r="F45" s="67" t="s">
        <v>261</v>
      </c>
      <c r="G45" s="257">
        <v>6944.44</v>
      </c>
      <c r="H45" s="257">
        <v>6944.44</v>
      </c>
      <c r="I45" s="257">
        <v>6974.4001907457223</v>
      </c>
      <c r="J45" s="257">
        <v>7111.6734016741348</v>
      </c>
      <c r="K45" s="204">
        <v>7260.8349421403173</v>
      </c>
      <c r="L45" s="208"/>
      <c r="M45" s="196">
        <v>7369.7474662724208</v>
      </c>
      <c r="N45" s="343">
        <v>6944.44</v>
      </c>
      <c r="O45" s="246"/>
      <c r="P45" s="257">
        <v>6944.44</v>
      </c>
      <c r="Q45" s="257">
        <v>6944.44</v>
      </c>
      <c r="R45" s="170"/>
    </row>
    <row r="46" spans="4:18">
      <c r="D46" s="129" t="s">
        <v>59</v>
      </c>
      <c r="E46" s="445" t="s">
        <v>124</v>
      </c>
      <c r="F46" s="446"/>
      <c r="G46" s="250">
        <v>0</v>
      </c>
      <c r="H46" s="250">
        <v>0</v>
      </c>
      <c r="I46" s="250">
        <v>0</v>
      </c>
      <c r="J46" s="250">
        <v>0</v>
      </c>
      <c r="K46" s="152">
        <v>0</v>
      </c>
      <c r="L46" s="328"/>
      <c r="M46" s="152">
        <v>0</v>
      </c>
      <c r="N46" s="340">
        <v>0</v>
      </c>
      <c r="O46" s="256"/>
      <c r="P46" s="250">
        <v>0</v>
      </c>
      <c r="Q46" s="250">
        <v>0</v>
      </c>
      <c r="R46" s="170"/>
    </row>
    <row r="47" spans="4:18">
      <c r="D47" s="153" t="s">
        <v>60</v>
      </c>
      <c r="E47" s="166" t="s">
        <v>146</v>
      </c>
      <c r="F47" s="169" t="s">
        <v>262</v>
      </c>
      <c r="G47" s="250">
        <v>5180</v>
      </c>
      <c r="H47" s="250">
        <v>5244.886646637483</v>
      </c>
      <c r="I47" s="250">
        <v>5170.6268785013435</v>
      </c>
      <c r="J47" s="250">
        <v>5195.8256934374494</v>
      </c>
      <c r="K47" s="152">
        <v>5294.3783813154678</v>
      </c>
      <c r="L47" s="328"/>
      <c r="M47" s="152">
        <v>5405.5603273230927</v>
      </c>
      <c r="N47" s="340">
        <v>4975</v>
      </c>
      <c r="O47" s="256"/>
      <c r="P47" s="250">
        <v>4975</v>
      </c>
      <c r="Q47" s="250">
        <v>4975</v>
      </c>
      <c r="R47" s="170"/>
    </row>
    <row r="48" spans="4:18" s="294" customFormat="1">
      <c r="D48" s="129" t="s">
        <v>413</v>
      </c>
      <c r="E48" s="54" t="s">
        <v>147</v>
      </c>
      <c r="F48" s="169" t="s">
        <v>261</v>
      </c>
      <c r="G48" s="152">
        <v>36.909999999999997</v>
      </c>
      <c r="H48" s="152">
        <v>37.009074715694545</v>
      </c>
      <c r="I48" s="152">
        <v>36.314028195691577</v>
      </c>
      <c r="J48" s="152">
        <v>36.067699618371243</v>
      </c>
      <c r="K48" s="152">
        <v>35.929111712659534</v>
      </c>
      <c r="L48" s="328"/>
      <c r="M48" s="152">
        <v>36.090792715366504</v>
      </c>
      <c r="N48" s="341">
        <v>35.450000000000003</v>
      </c>
      <c r="O48" s="149"/>
      <c r="P48" s="152">
        <v>35.450000000000003</v>
      </c>
      <c r="Q48" s="152">
        <v>35.450000000000003</v>
      </c>
      <c r="R48" s="296"/>
    </row>
    <row r="49" spans="4:18">
      <c r="D49" s="129" t="s">
        <v>61</v>
      </c>
      <c r="E49" s="166" t="s">
        <v>260</v>
      </c>
      <c r="F49" s="169" t="s">
        <v>261</v>
      </c>
      <c r="G49" s="250">
        <v>15062</v>
      </c>
      <c r="H49" s="250">
        <v>15331.531900621558</v>
      </c>
      <c r="I49" s="250">
        <v>15153.763955907652</v>
      </c>
      <c r="J49" s="250">
        <v>15320.73203649557</v>
      </c>
      <c r="K49" s="152">
        <v>15806.601515017826</v>
      </c>
      <c r="L49" s="328"/>
      <c r="M49" s="152">
        <v>16280.799560468362</v>
      </c>
      <c r="N49" s="340">
        <v>14467</v>
      </c>
      <c r="O49" s="256"/>
      <c r="P49" s="250">
        <v>14467</v>
      </c>
      <c r="Q49" s="250">
        <v>14467</v>
      </c>
      <c r="R49" s="170"/>
    </row>
    <row r="50" spans="4:18">
      <c r="D50" s="364" t="s">
        <v>419</v>
      </c>
      <c r="E50" s="365" t="s">
        <v>148</v>
      </c>
      <c r="F50" s="169" t="s">
        <v>262</v>
      </c>
      <c r="G50" s="366">
        <v>0.99</v>
      </c>
      <c r="H50" s="366">
        <v>1.000658059918812</v>
      </c>
      <c r="I50" s="366">
        <v>0.97773177991129379</v>
      </c>
      <c r="J50" s="366">
        <v>0.97384009388297821</v>
      </c>
      <c r="K50" s="366">
        <v>0.97580311962763455</v>
      </c>
      <c r="L50" s="328"/>
      <c r="M50" s="366">
        <v>0.9845853477042833</v>
      </c>
      <c r="N50" s="381">
        <v>0.95</v>
      </c>
      <c r="O50" s="382"/>
      <c r="P50" s="369">
        <v>0.95</v>
      </c>
      <c r="Q50" s="369">
        <v>0.95</v>
      </c>
      <c r="R50" s="170"/>
    </row>
    <row r="51" spans="4:18">
      <c r="D51" s="129" t="s">
        <v>63</v>
      </c>
      <c r="E51" s="166" t="s">
        <v>149</v>
      </c>
      <c r="F51" s="169" t="s">
        <v>262</v>
      </c>
      <c r="G51" s="250">
        <v>0.68</v>
      </c>
      <c r="H51" s="250">
        <v>0.68487610335573945</v>
      </c>
      <c r="I51" s="250">
        <v>0.66350516097254475</v>
      </c>
      <c r="J51" s="250">
        <v>0.66633629001110983</v>
      </c>
      <c r="K51" s="152">
        <v>0.66173200322774917</v>
      </c>
      <c r="L51" s="328"/>
      <c r="M51" s="152">
        <v>0.66570239524711561</v>
      </c>
      <c r="N51" s="340">
        <v>0.65</v>
      </c>
      <c r="O51" s="256"/>
      <c r="P51" s="250">
        <v>0.65</v>
      </c>
      <c r="Q51" s="250">
        <v>0.65</v>
      </c>
      <c r="R51" s="170"/>
    </row>
    <row r="52" spans="4:18">
      <c r="D52" s="129" t="s">
        <v>64</v>
      </c>
      <c r="E52" s="166" t="s">
        <v>140</v>
      </c>
      <c r="F52" s="169" t="s">
        <v>261</v>
      </c>
      <c r="G52" s="250">
        <v>1.07</v>
      </c>
      <c r="H52" s="250">
        <v>1.0738294932102652</v>
      </c>
      <c r="I52" s="250">
        <v>1.0555763924563213</v>
      </c>
      <c r="J52" s="250">
        <v>1.0499844569872034</v>
      </c>
      <c r="K52" s="152">
        <v>1.0485907128070486</v>
      </c>
      <c r="L52" s="328"/>
      <c r="M52" s="152">
        <v>1.0548822570838909</v>
      </c>
      <c r="N52" s="340">
        <v>1.03</v>
      </c>
      <c r="O52" s="256"/>
      <c r="P52" s="250">
        <v>1.03</v>
      </c>
      <c r="Q52" s="250">
        <v>1.03</v>
      </c>
      <c r="R52" s="170"/>
    </row>
    <row r="53" spans="4:18">
      <c r="D53" s="129" t="s">
        <v>65</v>
      </c>
      <c r="E53" s="437" t="s">
        <v>124</v>
      </c>
      <c r="F53" s="438"/>
      <c r="G53" s="250"/>
      <c r="H53" s="250">
        <v>0</v>
      </c>
      <c r="I53" s="250">
        <v>0</v>
      </c>
      <c r="J53" s="250">
        <v>0</v>
      </c>
      <c r="K53" s="152">
        <v>0</v>
      </c>
      <c r="L53" s="328"/>
      <c r="M53" s="152">
        <v>0</v>
      </c>
      <c r="N53" s="340">
        <v>0</v>
      </c>
      <c r="O53" s="256"/>
      <c r="P53" s="250">
        <v>0</v>
      </c>
      <c r="Q53" s="250">
        <v>0</v>
      </c>
      <c r="R53" s="170"/>
    </row>
    <row r="54" spans="4:18">
      <c r="D54" s="153" t="s">
        <v>66</v>
      </c>
      <c r="E54" s="54" t="s">
        <v>133</v>
      </c>
      <c r="F54" s="439" t="s">
        <v>262</v>
      </c>
      <c r="G54" s="250">
        <v>5255</v>
      </c>
      <c r="H54" s="250">
        <v>5269.11</v>
      </c>
      <c r="I54" s="250">
        <v>5275.9253018622958</v>
      </c>
      <c r="J54" s="250">
        <v>5292.8165734303502</v>
      </c>
      <c r="K54" s="152">
        <v>5326.0220606495304</v>
      </c>
      <c r="L54" s="328"/>
      <c r="M54" s="152">
        <v>5349.9891599224529</v>
      </c>
      <c r="N54" s="340">
        <v>5255</v>
      </c>
      <c r="O54" s="256"/>
      <c r="P54" s="250">
        <v>5255</v>
      </c>
      <c r="Q54" s="250">
        <v>5255</v>
      </c>
      <c r="R54" s="170"/>
    </row>
    <row r="55" spans="4:18">
      <c r="D55" s="153" t="s">
        <v>67</v>
      </c>
      <c r="E55" s="54" t="s">
        <v>150</v>
      </c>
      <c r="F55" s="440"/>
      <c r="G55" s="250">
        <v>1774</v>
      </c>
      <c r="H55" s="250">
        <v>1778.76</v>
      </c>
      <c r="I55" s="250">
        <v>1781.0640314945219</v>
      </c>
      <c r="J55" s="250">
        <v>1781.9829999999999</v>
      </c>
      <c r="K55" s="152">
        <v>1797.9758583429623</v>
      </c>
      <c r="L55" s="328"/>
      <c r="M55" s="152">
        <v>1806.0667497055056</v>
      </c>
      <c r="N55" s="340">
        <v>1774</v>
      </c>
      <c r="O55" s="256"/>
      <c r="P55" s="250">
        <v>1774</v>
      </c>
      <c r="Q55" s="250">
        <v>1774</v>
      </c>
      <c r="R55" s="170"/>
    </row>
    <row r="56" spans="4:18">
      <c r="D56" s="153" t="s">
        <v>68</v>
      </c>
      <c r="E56" s="54" t="s">
        <v>133</v>
      </c>
      <c r="F56" s="441"/>
      <c r="G56" s="250">
        <v>3804</v>
      </c>
      <c r="H56" s="250">
        <v>3814.21</v>
      </c>
      <c r="I56" s="250">
        <v>3819.1474497210606</v>
      </c>
      <c r="J56" s="250">
        <v>3821.1179999999999</v>
      </c>
      <c r="K56" s="152">
        <v>3855.411592523466</v>
      </c>
      <c r="L56" s="328"/>
      <c r="M56" s="152">
        <v>3872.7609446898214</v>
      </c>
      <c r="N56" s="340">
        <v>3804</v>
      </c>
      <c r="O56" s="256"/>
      <c r="P56" s="250">
        <v>3804</v>
      </c>
      <c r="Q56" s="250">
        <v>3804</v>
      </c>
      <c r="R56" s="170"/>
    </row>
    <row r="57" spans="4:18">
      <c r="D57" s="129" t="s">
        <v>69</v>
      </c>
      <c r="E57" s="67" t="s">
        <v>133</v>
      </c>
      <c r="F57" s="442" t="s">
        <v>261</v>
      </c>
      <c r="G57" s="255">
        <v>0</v>
      </c>
      <c r="H57" s="255">
        <v>0</v>
      </c>
      <c r="I57" s="255">
        <v>0</v>
      </c>
      <c r="J57" s="255">
        <v>0</v>
      </c>
      <c r="K57" s="142">
        <v>0</v>
      </c>
      <c r="L57" s="336"/>
      <c r="M57" s="152">
        <v>0</v>
      </c>
      <c r="N57" s="340">
        <v>0</v>
      </c>
      <c r="P57" s="250">
        <v>0</v>
      </c>
      <c r="Q57" s="250">
        <v>0</v>
      </c>
      <c r="R57" s="170"/>
    </row>
    <row r="58" spans="4:18">
      <c r="D58" s="129" t="s">
        <v>70</v>
      </c>
      <c r="E58" s="67" t="s">
        <v>133</v>
      </c>
      <c r="F58" s="443"/>
      <c r="G58" s="255">
        <v>0</v>
      </c>
      <c r="H58" s="255">
        <v>0</v>
      </c>
      <c r="I58" s="255">
        <v>0</v>
      </c>
      <c r="J58" s="255">
        <v>0</v>
      </c>
      <c r="K58" s="142">
        <v>0</v>
      </c>
      <c r="L58" s="336"/>
      <c r="M58" s="152">
        <v>0</v>
      </c>
      <c r="N58" s="340">
        <v>0</v>
      </c>
      <c r="P58" s="250">
        <v>0</v>
      </c>
      <c r="Q58" s="250">
        <v>0</v>
      </c>
      <c r="R58" s="170"/>
    </row>
    <row r="59" spans="4:18">
      <c r="D59" s="129" t="s">
        <v>71</v>
      </c>
      <c r="E59" s="67" t="s">
        <v>133</v>
      </c>
      <c r="F59" s="444"/>
      <c r="G59" s="255">
        <v>0</v>
      </c>
      <c r="H59" s="255">
        <v>0</v>
      </c>
      <c r="I59" s="255">
        <v>0</v>
      </c>
      <c r="J59" s="255">
        <v>0</v>
      </c>
      <c r="K59" s="142">
        <v>0</v>
      </c>
      <c r="L59" s="336"/>
      <c r="M59" s="152">
        <v>0</v>
      </c>
      <c r="N59" s="340">
        <v>0</v>
      </c>
      <c r="P59" s="250">
        <v>0</v>
      </c>
      <c r="Q59" s="250">
        <v>0</v>
      </c>
      <c r="R59" s="170"/>
    </row>
    <row r="60" spans="4:18" ht="26.4">
      <c r="D60" s="300" t="s">
        <v>391</v>
      </c>
      <c r="E60" s="54" t="s">
        <v>152</v>
      </c>
      <c r="F60" s="199"/>
      <c r="G60" s="255">
        <v>0</v>
      </c>
      <c r="H60" s="258">
        <v>1580</v>
      </c>
      <c r="I60" s="258">
        <v>1584.0899281766342</v>
      </c>
      <c r="J60" s="258">
        <v>1594.2199999999998</v>
      </c>
      <c r="K60" s="204">
        <v>1614.2868442760166</v>
      </c>
      <c r="L60" s="208"/>
      <c r="M60" s="152">
        <v>1628.8154258745005</v>
      </c>
      <c r="N60" s="340">
        <v>0</v>
      </c>
      <c r="O60" s="299"/>
      <c r="P60" s="250">
        <v>0</v>
      </c>
      <c r="Q60" s="250">
        <v>0</v>
      </c>
      <c r="R60" s="170"/>
    </row>
    <row r="61" spans="4:18" ht="26.4">
      <c r="D61" s="300" t="s">
        <v>392</v>
      </c>
      <c r="E61" s="54" t="s">
        <v>153</v>
      </c>
      <c r="F61" s="199"/>
      <c r="G61" s="255">
        <v>0</v>
      </c>
      <c r="H61" s="258">
        <v>1363</v>
      </c>
      <c r="I61" s="258">
        <v>1366.5282101928813</v>
      </c>
      <c r="J61" s="258">
        <v>1375.2669999999998</v>
      </c>
      <c r="K61" s="204">
        <v>1392.5778283216523</v>
      </c>
      <c r="L61" s="208"/>
      <c r="M61" s="152">
        <v>1405.1110287765471</v>
      </c>
      <c r="N61" s="340">
        <v>0</v>
      </c>
      <c r="O61" s="299"/>
      <c r="P61" s="250">
        <v>0</v>
      </c>
      <c r="Q61" s="250">
        <v>0</v>
      </c>
      <c r="R61" s="170"/>
    </row>
    <row r="62" spans="4:18">
      <c r="D62" s="214" t="s">
        <v>393</v>
      </c>
      <c r="E62" s="54" t="s">
        <v>154</v>
      </c>
      <c r="F62" s="199"/>
      <c r="G62" s="255">
        <v>0</v>
      </c>
      <c r="H62" s="258">
        <v>1753</v>
      </c>
      <c r="I62" s="258">
        <v>1757.5377494263541</v>
      </c>
      <c r="J62" s="258">
        <v>1768.7769999999998</v>
      </c>
      <c r="K62" s="204">
        <v>1791.0410367188967</v>
      </c>
      <c r="L62" s="208"/>
      <c r="M62" s="152">
        <v>1807.1604060493667</v>
      </c>
      <c r="N62" s="340">
        <v>0</v>
      </c>
      <c r="O62" s="299"/>
      <c r="P62" s="250">
        <v>0</v>
      </c>
      <c r="Q62" s="250">
        <v>0</v>
      </c>
      <c r="R62" s="170"/>
    </row>
    <row r="63" spans="4:18">
      <c r="D63" s="214" t="s">
        <v>394</v>
      </c>
      <c r="E63" s="54" t="s">
        <v>152</v>
      </c>
      <c r="F63" s="199"/>
      <c r="G63" s="255">
        <v>0</v>
      </c>
      <c r="H63" s="258">
        <v>9380</v>
      </c>
      <c r="I63" s="258">
        <v>9404.2807128460936</v>
      </c>
      <c r="J63" s="258">
        <v>9464.4199999999983</v>
      </c>
      <c r="K63" s="204">
        <v>9583.5510122209089</v>
      </c>
      <c r="L63" s="208"/>
      <c r="M63" s="152">
        <v>9669.8029713308952</v>
      </c>
      <c r="N63" s="340">
        <v>0</v>
      </c>
      <c r="O63" s="299"/>
      <c r="P63" s="250">
        <v>0</v>
      </c>
      <c r="Q63" s="250">
        <v>0</v>
      </c>
      <c r="R63" s="170"/>
    </row>
    <row r="64" spans="4:18">
      <c r="D64" s="213" t="s">
        <v>395</v>
      </c>
      <c r="E64" s="437" t="s">
        <v>124</v>
      </c>
      <c r="F64" s="438"/>
      <c r="G64" s="255">
        <v>0</v>
      </c>
      <c r="H64" s="250">
        <v>0</v>
      </c>
      <c r="I64" s="250">
        <v>0</v>
      </c>
      <c r="J64" s="250">
        <v>0</v>
      </c>
      <c r="K64" s="152">
        <v>0</v>
      </c>
      <c r="L64" s="328"/>
      <c r="M64" s="152">
        <v>0</v>
      </c>
      <c r="N64" s="340">
        <v>0</v>
      </c>
      <c r="O64" s="256"/>
      <c r="P64" s="250">
        <v>0</v>
      </c>
      <c r="Q64" s="250">
        <v>0</v>
      </c>
      <c r="R64" s="170"/>
    </row>
    <row r="65" spans="4:18">
      <c r="D65" s="153" t="s">
        <v>265</v>
      </c>
      <c r="E65" s="166" t="s">
        <v>156</v>
      </c>
      <c r="F65" s="236" t="s">
        <v>261</v>
      </c>
      <c r="G65" s="250">
        <v>0</v>
      </c>
      <c r="H65" s="250">
        <v>0</v>
      </c>
      <c r="I65" s="250">
        <v>0</v>
      </c>
      <c r="J65" s="250">
        <v>0</v>
      </c>
      <c r="K65" s="152">
        <v>0</v>
      </c>
      <c r="L65" s="328"/>
      <c r="M65" s="152">
        <v>0</v>
      </c>
      <c r="N65" s="340">
        <v>0</v>
      </c>
      <c r="O65" s="256"/>
      <c r="P65" s="250">
        <v>0</v>
      </c>
      <c r="Q65" s="250">
        <v>0</v>
      </c>
      <c r="R65" s="170"/>
    </row>
    <row r="66" spans="4:18" ht="24.6" customHeight="1">
      <c r="D66" s="301" t="s">
        <v>396</v>
      </c>
      <c r="E66" s="291" t="s">
        <v>123</v>
      </c>
      <c r="F66" s="304" t="s">
        <v>262</v>
      </c>
      <c r="G66" s="152">
        <v>0</v>
      </c>
      <c r="H66" s="152">
        <v>0</v>
      </c>
      <c r="I66" s="152">
        <v>0</v>
      </c>
      <c r="J66" s="152">
        <v>0</v>
      </c>
      <c r="K66" s="152">
        <v>64203.74</v>
      </c>
      <c r="L66" s="328"/>
      <c r="M66" s="152">
        <v>65363.854166666664</v>
      </c>
      <c r="N66" s="341">
        <v>64203.74</v>
      </c>
      <c r="O66" s="149"/>
      <c r="P66" s="152">
        <v>64203.74</v>
      </c>
      <c r="Q66" s="152">
        <v>64203.74</v>
      </c>
      <c r="R66" s="170"/>
    </row>
    <row r="67" spans="4:18" s="294" customFormat="1">
      <c r="D67" s="357" t="s">
        <v>397</v>
      </c>
      <c r="E67" s="54" t="s">
        <v>154</v>
      </c>
      <c r="F67" s="236" t="s">
        <v>262</v>
      </c>
      <c r="G67" s="152">
        <v>0</v>
      </c>
      <c r="H67" s="152">
        <v>0</v>
      </c>
      <c r="I67" s="152">
        <v>0</v>
      </c>
      <c r="J67" s="152">
        <v>0</v>
      </c>
      <c r="K67" s="152">
        <v>2596.8200000000002</v>
      </c>
      <c r="L67" s="328"/>
      <c r="M67" s="152">
        <v>2643.7731024199998</v>
      </c>
      <c r="N67" s="341">
        <v>2596.8200000000002</v>
      </c>
      <c r="O67" s="358"/>
      <c r="P67" s="152">
        <v>2596.8200000000002</v>
      </c>
      <c r="Q67" s="152">
        <v>2596.8200000000002</v>
      </c>
      <c r="R67" s="296"/>
    </row>
    <row r="68" spans="4:18" s="294" customFormat="1">
      <c r="D68" s="357" t="s">
        <v>398</v>
      </c>
      <c r="E68" s="54" t="s">
        <v>152</v>
      </c>
      <c r="F68" s="236" t="s">
        <v>262</v>
      </c>
      <c r="G68" s="152">
        <v>0</v>
      </c>
      <c r="H68" s="152">
        <v>0</v>
      </c>
      <c r="I68" s="152">
        <v>0</v>
      </c>
      <c r="J68" s="152">
        <v>0</v>
      </c>
      <c r="K68" s="152">
        <v>547.82000000000005</v>
      </c>
      <c r="L68" s="328"/>
      <c r="M68" s="152">
        <v>557.72513341999991</v>
      </c>
      <c r="N68" s="341">
        <v>547.82000000000005</v>
      </c>
      <c r="O68" s="358"/>
      <c r="P68" s="152">
        <v>547.82000000000005</v>
      </c>
      <c r="Q68" s="152">
        <v>547.82000000000005</v>
      </c>
      <c r="R68" s="296"/>
    </row>
    <row r="69" spans="4:18" s="294" customFormat="1" ht="26.4">
      <c r="D69" s="329" t="s">
        <v>399</v>
      </c>
      <c r="E69" s="54" t="s">
        <v>153</v>
      </c>
      <c r="F69" s="236" t="s">
        <v>262</v>
      </c>
      <c r="G69" s="152">
        <v>0</v>
      </c>
      <c r="H69" s="152">
        <v>0</v>
      </c>
      <c r="I69" s="152">
        <v>0</v>
      </c>
      <c r="J69" s="152">
        <v>0</v>
      </c>
      <c r="K69" s="152">
        <v>1618.74</v>
      </c>
      <c r="L69" s="328"/>
      <c r="M69" s="152">
        <v>1648.0084379399996</v>
      </c>
      <c r="N69" s="341">
        <v>1618.74</v>
      </c>
      <c r="O69" s="358"/>
      <c r="P69" s="152">
        <v>1618.74</v>
      </c>
      <c r="Q69" s="152">
        <v>1618.74</v>
      </c>
      <c r="R69" s="296"/>
    </row>
    <row r="70" spans="4:18">
      <c r="D70" s="129" t="s">
        <v>73</v>
      </c>
      <c r="E70" s="166" t="s">
        <v>139</v>
      </c>
      <c r="F70" s="169" t="s">
        <v>261</v>
      </c>
      <c r="G70" s="250">
        <v>0.23</v>
      </c>
      <c r="H70" s="250">
        <v>0.23082316209192616</v>
      </c>
      <c r="I70" s="250">
        <v>0.83</v>
      </c>
      <c r="J70" s="250">
        <v>0.83796836471094116</v>
      </c>
      <c r="K70" s="152">
        <v>0.84498086566004882</v>
      </c>
      <c r="L70" s="328"/>
      <c r="M70" s="152">
        <v>0.85005075085400916</v>
      </c>
      <c r="N70" s="340">
        <v>0.83</v>
      </c>
      <c r="O70" s="256"/>
      <c r="P70" s="250">
        <v>0.83</v>
      </c>
      <c r="Q70" s="250">
        <v>0.83</v>
      </c>
      <c r="R70" s="170"/>
    </row>
    <row r="71" spans="4:18">
      <c r="D71" s="129" t="s">
        <v>74</v>
      </c>
      <c r="E71" s="166" t="s">
        <v>140</v>
      </c>
      <c r="F71" s="169" t="s">
        <v>262</v>
      </c>
      <c r="G71" s="250"/>
      <c r="H71" s="250">
        <v>0</v>
      </c>
      <c r="I71" s="250">
        <v>0</v>
      </c>
      <c r="J71" s="250">
        <v>0</v>
      </c>
      <c r="K71" s="152">
        <v>0</v>
      </c>
      <c r="L71" s="328"/>
      <c r="M71" s="152">
        <v>0</v>
      </c>
      <c r="N71" s="340">
        <v>0</v>
      </c>
      <c r="O71" s="256"/>
      <c r="P71" s="250">
        <v>0</v>
      </c>
      <c r="Q71" s="250">
        <v>0</v>
      </c>
      <c r="R71" s="170"/>
    </row>
    <row r="72" spans="4:18" s="184" customFormat="1">
      <c r="D72" s="214" t="s">
        <v>75</v>
      </c>
      <c r="E72" s="278" t="s">
        <v>156</v>
      </c>
      <c r="F72" s="282" t="s">
        <v>261</v>
      </c>
      <c r="G72" s="152">
        <v>0</v>
      </c>
      <c r="H72" s="152">
        <v>0</v>
      </c>
      <c r="I72" s="152">
        <v>0</v>
      </c>
      <c r="J72" s="152">
        <v>0</v>
      </c>
      <c r="K72" s="152">
        <v>0</v>
      </c>
      <c r="L72" s="328"/>
      <c r="M72" s="152">
        <v>0</v>
      </c>
      <c r="N72" s="341">
        <v>0</v>
      </c>
      <c r="O72" s="276"/>
      <c r="P72" s="152">
        <v>0</v>
      </c>
      <c r="Q72" s="152">
        <v>0</v>
      </c>
      <c r="R72" s="283"/>
    </row>
    <row r="73" spans="4:18" s="184" customFormat="1">
      <c r="D73" s="213" t="s">
        <v>76</v>
      </c>
      <c r="E73" s="278" t="s">
        <v>123</v>
      </c>
      <c r="F73" s="285" t="s">
        <v>262</v>
      </c>
      <c r="G73" s="152">
        <v>36738</v>
      </c>
      <c r="H73" s="152">
        <v>37000.968077679849</v>
      </c>
      <c r="I73" s="152">
        <v>37128.673817682924</v>
      </c>
      <c r="J73" s="152">
        <v>37444.979694612004</v>
      </c>
      <c r="K73" s="152">
        <v>38072.752316375467</v>
      </c>
      <c r="L73" s="328"/>
      <c r="M73" s="152">
        <v>38529.625344171975</v>
      </c>
      <c r="N73" s="341">
        <v>36738</v>
      </c>
      <c r="O73" s="276"/>
      <c r="P73" s="152">
        <v>36738</v>
      </c>
      <c r="Q73" s="152">
        <v>36738</v>
      </c>
      <c r="R73" s="283"/>
    </row>
    <row r="74" spans="4:18">
      <c r="D74" s="129" t="s">
        <v>77</v>
      </c>
      <c r="E74" s="166" t="s">
        <v>156</v>
      </c>
      <c r="F74" s="169" t="s">
        <v>261</v>
      </c>
      <c r="G74" s="250">
        <v>1289</v>
      </c>
      <c r="H74" s="250">
        <v>1292.4599650103025</v>
      </c>
      <c r="I74" s="250">
        <v>1268.0292400099106</v>
      </c>
      <c r="J74" s="250">
        <v>1258.9953790272004</v>
      </c>
      <c r="K74" s="152">
        <v>1254.73174330811</v>
      </c>
      <c r="L74" s="328"/>
      <c r="M74" s="152">
        <v>1260.3780361529966</v>
      </c>
      <c r="N74" s="340">
        <v>1238</v>
      </c>
      <c r="O74" s="256"/>
      <c r="P74" s="250">
        <v>1238</v>
      </c>
      <c r="Q74" s="250">
        <v>1238</v>
      </c>
      <c r="R74" s="170"/>
    </row>
    <row r="75" spans="4:18">
      <c r="D75" s="129" t="s">
        <v>78</v>
      </c>
      <c r="E75" s="166" t="s">
        <v>156</v>
      </c>
      <c r="F75" s="169" t="s">
        <v>261</v>
      </c>
      <c r="G75" s="250">
        <v>1736</v>
      </c>
      <c r="H75" s="250">
        <v>1740.6598132334254</v>
      </c>
      <c r="I75" s="250">
        <v>1708.7773289761424</v>
      </c>
      <c r="J75" s="250">
        <v>1697.1257709286663</v>
      </c>
      <c r="K75" s="152">
        <v>1690.5432535039804</v>
      </c>
      <c r="L75" s="328"/>
      <c r="M75" s="152">
        <v>1698.1506981447483</v>
      </c>
      <c r="N75" s="340">
        <v>1668</v>
      </c>
      <c r="O75" s="256"/>
      <c r="P75" s="250">
        <v>1668</v>
      </c>
      <c r="Q75" s="250">
        <v>1668</v>
      </c>
      <c r="R75" s="170"/>
    </row>
    <row r="76" spans="4:18">
      <c r="D76" s="129" t="s">
        <v>79</v>
      </c>
      <c r="E76" s="166" t="s">
        <v>156</v>
      </c>
      <c r="F76" s="169" t="s">
        <v>261</v>
      </c>
      <c r="G76" s="250">
        <v>1225</v>
      </c>
      <c r="H76" s="250">
        <v>1228.2881746606834</v>
      </c>
      <c r="I76" s="250">
        <v>1204.7783753063284</v>
      </c>
      <c r="J76" s="250">
        <v>1196.5492082274513</v>
      </c>
      <c r="K76" s="152">
        <v>1191.8938046287055</v>
      </c>
      <c r="L76" s="328"/>
      <c r="M76" s="152">
        <v>1197.2573267495347</v>
      </c>
      <c r="N76" s="340">
        <v>1176</v>
      </c>
      <c r="O76" s="256"/>
      <c r="P76" s="250">
        <v>1176</v>
      </c>
      <c r="Q76" s="250">
        <v>1176</v>
      </c>
      <c r="R76" s="170"/>
    </row>
    <row r="77" spans="4:18">
      <c r="D77" s="129" t="s">
        <v>80</v>
      </c>
      <c r="E77" s="166" t="s">
        <v>156</v>
      </c>
      <c r="F77" s="169" t="s">
        <v>261</v>
      </c>
      <c r="G77" s="250">
        <v>1225</v>
      </c>
      <c r="H77" s="250">
        <v>1228.2881746606834</v>
      </c>
      <c r="I77" s="250">
        <v>1204.7783753063284</v>
      </c>
      <c r="J77" s="250">
        <v>1196.5492082274513</v>
      </c>
      <c r="K77" s="152">
        <v>1191.8938046287055</v>
      </c>
      <c r="L77" s="328"/>
      <c r="M77" s="152">
        <v>1197.2573267495347</v>
      </c>
      <c r="N77" s="340">
        <v>1176</v>
      </c>
      <c r="O77" s="256"/>
      <c r="P77" s="250">
        <v>1176</v>
      </c>
      <c r="Q77" s="250">
        <v>1176</v>
      </c>
      <c r="R77" s="170"/>
    </row>
    <row r="78" spans="4:18">
      <c r="D78" s="129" t="s">
        <v>81</v>
      </c>
      <c r="E78" s="166" t="s">
        <v>156</v>
      </c>
      <c r="F78" s="169" t="s">
        <v>261</v>
      </c>
      <c r="G78" s="250">
        <v>713</v>
      </c>
      <c r="H78" s="250">
        <v>714.91385186372827</v>
      </c>
      <c r="I78" s="250">
        <v>701.78340361593621</v>
      </c>
      <c r="J78" s="250">
        <v>696.97984182945811</v>
      </c>
      <c r="K78" s="152">
        <v>694.25787089342123</v>
      </c>
      <c r="L78" s="328"/>
      <c r="M78" s="152">
        <v>697.38203131244154</v>
      </c>
      <c r="N78" s="340">
        <v>685</v>
      </c>
      <c r="O78" s="256"/>
      <c r="P78" s="250">
        <v>685</v>
      </c>
      <c r="Q78" s="250">
        <v>685</v>
      </c>
      <c r="R78" s="170"/>
    </row>
    <row r="79" spans="4:18">
      <c r="D79" s="129" t="s">
        <v>82</v>
      </c>
      <c r="E79" s="166" t="s">
        <v>156</v>
      </c>
      <c r="F79" s="169" t="s">
        <v>261</v>
      </c>
      <c r="G79" s="250">
        <v>3016</v>
      </c>
      <c r="H79" s="250">
        <v>3024.095620225813</v>
      </c>
      <c r="I79" s="250">
        <v>2966.7667491918332</v>
      </c>
      <c r="J79" s="250">
        <v>2947.0563832268708</v>
      </c>
      <c r="K79" s="152">
        <v>2935.1398454121863</v>
      </c>
      <c r="L79" s="328"/>
      <c r="M79" s="152">
        <v>2948.3479747165416</v>
      </c>
      <c r="N79" s="340">
        <v>2896</v>
      </c>
      <c r="O79" s="256"/>
      <c r="P79" s="250">
        <v>2896</v>
      </c>
      <c r="Q79" s="250">
        <v>2896</v>
      </c>
      <c r="R79" s="170"/>
    </row>
    <row r="80" spans="4:18">
      <c r="D80" s="153" t="s">
        <v>83</v>
      </c>
      <c r="E80" s="166" t="s">
        <v>156</v>
      </c>
      <c r="F80" s="171" t="s">
        <v>262</v>
      </c>
      <c r="G80" s="250">
        <v>444</v>
      </c>
      <c r="H80" s="250">
        <v>445.19179555048441</v>
      </c>
      <c r="I80" s="250">
        <v>436.73216104854401</v>
      </c>
      <c r="J80" s="250">
        <v>434.10160668857873</v>
      </c>
      <c r="K80" s="152">
        <v>432.77096477589902</v>
      </c>
      <c r="L80" s="328"/>
      <c r="M80" s="152">
        <v>434.71843411739059</v>
      </c>
      <c r="N80" s="340">
        <v>427</v>
      </c>
      <c r="O80" s="256"/>
      <c r="P80" s="250">
        <v>427</v>
      </c>
      <c r="Q80" s="250">
        <v>427</v>
      </c>
      <c r="R80" s="170"/>
    </row>
    <row r="81" spans="4:18" ht="26.1" customHeight="1">
      <c r="D81" s="243" t="s">
        <v>158</v>
      </c>
      <c r="E81" s="166" t="s">
        <v>156</v>
      </c>
      <c r="F81" s="171" t="s">
        <v>262</v>
      </c>
      <c r="G81" s="250">
        <v>416</v>
      </c>
      <c r="H81" s="250">
        <v>417.11663727252591</v>
      </c>
      <c r="I81" s="250">
        <v>408.62066562472967</v>
      </c>
      <c r="J81" s="250">
        <v>405.90011019836942</v>
      </c>
      <c r="K81" s="152">
        <v>404.39254085616795</v>
      </c>
      <c r="L81" s="328"/>
      <c r="M81" s="152">
        <v>406.2123072900207</v>
      </c>
      <c r="N81" s="340">
        <v>399</v>
      </c>
      <c r="O81" s="256"/>
      <c r="P81" s="250">
        <v>399</v>
      </c>
      <c r="Q81" s="250">
        <v>399</v>
      </c>
      <c r="R81" s="170"/>
    </row>
    <row r="82" spans="4:18">
      <c r="D82" s="244" t="s">
        <v>84</v>
      </c>
      <c r="E82" s="166" t="s">
        <v>156</v>
      </c>
      <c r="F82" s="171" t="s">
        <v>262</v>
      </c>
      <c r="G82" s="250">
        <v>23.38</v>
      </c>
      <c r="H82" s="250">
        <v>23.442757162095326</v>
      </c>
      <c r="I82" s="250">
        <v>23.001227148556652</v>
      </c>
      <c r="J82" s="250">
        <v>22.843212157069523</v>
      </c>
      <c r="K82" s="152">
        <v>22.753414892784388</v>
      </c>
      <c r="L82" s="328"/>
      <c r="M82" s="152">
        <v>22.855805259801915</v>
      </c>
      <c r="N82" s="340">
        <v>22.45</v>
      </c>
      <c r="O82" s="256"/>
      <c r="P82" s="250">
        <v>22.45</v>
      </c>
      <c r="Q82" s="250">
        <v>22.45</v>
      </c>
      <c r="R82" s="170"/>
    </row>
    <row r="83" spans="4:18">
      <c r="D83" s="244" t="s">
        <v>85</v>
      </c>
      <c r="E83" s="166" t="s">
        <v>156</v>
      </c>
      <c r="F83" s="171" t="s">
        <v>262</v>
      </c>
      <c r="G83" s="250">
        <v>125</v>
      </c>
      <c r="H83" s="250">
        <v>125.33552802660033</v>
      </c>
      <c r="I83" s="250">
        <v>122.48580148947671</v>
      </c>
      <c r="J83" s="250">
        <v>121.870752689833</v>
      </c>
      <c r="K83" s="152">
        <v>121.6218167988475</v>
      </c>
      <c r="L83" s="328"/>
      <c r="M83" s="152">
        <v>122.16911497444232</v>
      </c>
      <c r="N83" s="340">
        <v>120</v>
      </c>
      <c r="O83" s="256"/>
      <c r="P83" s="250">
        <v>120</v>
      </c>
      <c r="Q83" s="250">
        <v>120</v>
      </c>
      <c r="R83" s="170"/>
    </row>
    <row r="84" spans="4:18">
      <c r="D84" s="244" t="s">
        <v>86</v>
      </c>
      <c r="E84" s="166" t="s">
        <v>156</v>
      </c>
      <c r="F84" s="171" t="s">
        <v>262</v>
      </c>
      <c r="G84" s="250">
        <v>13.92</v>
      </c>
      <c r="H84" s="250">
        <v>13.957364401042213</v>
      </c>
      <c r="I84" s="250">
        <v>13.694314199315265</v>
      </c>
      <c r="J84" s="250">
        <v>13.597150093493765</v>
      </c>
      <c r="K84" s="152">
        <v>13.550697421671591</v>
      </c>
      <c r="L84" s="328"/>
      <c r="M84" s="152">
        <v>13.611675560069115</v>
      </c>
      <c r="N84" s="340">
        <v>13.37</v>
      </c>
      <c r="O84" s="256"/>
      <c r="P84" s="250">
        <v>13.37</v>
      </c>
      <c r="Q84" s="250">
        <v>13.37</v>
      </c>
      <c r="R84" s="170"/>
    </row>
    <row r="85" spans="4:18">
      <c r="D85" s="244" t="s">
        <v>87</v>
      </c>
      <c r="E85" s="166" t="s">
        <v>156</v>
      </c>
      <c r="F85" s="171" t="s">
        <v>262</v>
      </c>
      <c r="G85" s="250">
        <v>74.2</v>
      </c>
      <c r="H85" s="250">
        <v>74.399169436589958</v>
      </c>
      <c r="I85" s="250">
        <v>73.009569543563487</v>
      </c>
      <c r="J85" s="250">
        <v>72.508061868934519</v>
      </c>
      <c r="K85" s="152">
        <v>72.233224027115511</v>
      </c>
      <c r="L85" s="328"/>
      <c r="M85" s="152">
        <v>72.558273535237532</v>
      </c>
      <c r="N85" s="340">
        <v>71.27</v>
      </c>
      <c r="O85" s="256"/>
      <c r="P85" s="250">
        <v>71.27</v>
      </c>
      <c r="Q85" s="250">
        <v>71.27</v>
      </c>
      <c r="R85" s="170"/>
    </row>
    <row r="86" spans="4:18">
      <c r="D86" s="153" t="s">
        <v>88</v>
      </c>
      <c r="E86" s="166" t="s">
        <v>156</v>
      </c>
      <c r="F86" s="171" t="s">
        <v>262</v>
      </c>
      <c r="G86" s="250">
        <v>1357</v>
      </c>
      <c r="H86" s="250">
        <v>1360.6424922567733</v>
      </c>
      <c r="I86" s="250">
        <v>1335.2960326311804</v>
      </c>
      <c r="J86" s="250">
        <v>1325.4703350398365</v>
      </c>
      <c r="K86" s="152">
        <v>1320.6102274074858</v>
      </c>
      <c r="L86" s="328"/>
      <c r="M86" s="152">
        <v>1326.5529734308195</v>
      </c>
      <c r="N86" s="340">
        <v>1303</v>
      </c>
      <c r="O86" s="256"/>
      <c r="P86" s="250">
        <v>1303</v>
      </c>
      <c r="Q86" s="250">
        <v>1303</v>
      </c>
      <c r="R86" s="170"/>
    </row>
    <row r="87" spans="4:18" ht="26.4">
      <c r="D87" s="153" t="s">
        <v>89</v>
      </c>
      <c r="E87" s="241" t="s">
        <v>266</v>
      </c>
      <c r="F87" s="171" t="s">
        <v>261</v>
      </c>
      <c r="G87" s="250">
        <v>6.76</v>
      </c>
      <c r="H87" s="250">
        <v>6.7781453556785456</v>
      </c>
      <c r="I87" s="250">
        <v>6.7869181808923154</v>
      </c>
      <c r="J87" s="250">
        <v>6.8086470097790999</v>
      </c>
      <c r="K87" s="152">
        <v>6.8513623463350761</v>
      </c>
      <c r="L87" s="328"/>
      <c r="M87" s="152">
        <v>6.8821934768935842</v>
      </c>
      <c r="N87" s="340">
        <v>6.76</v>
      </c>
      <c r="O87" s="256"/>
      <c r="P87" s="250">
        <v>6.76</v>
      </c>
      <c r="Q87" s="250">
        <v>6.76</v>
      </c>
      <c r="R87" s="170"/>
    </row>
    <row r="88" spans="4:18" ht="26.4">
      <c r="D88" s="153" t="s">
        <v>90</v>
      </c>
      <c r="E88" s="241" t="s">
        <v>267</v>
      </c>
      <c r="F88" s="171" t="s">
        <v>261</v>
      </c>
      <c r="G88" s="250">
        <v>0.38</v>
      </c>
      <c r="H88" s="250">
        <v>0.38102000520086504</v>
      </c>
      <c r="I88" s="250">
        <v>0.38151315218033727</v>
      </c>
      <c r="J88" s="250">
        <v>0.38273459522426895</v>
      </c>
      <c r="K88" s="152">
        <v>0.38513575319635046</v>
      </c>
      <c r="L88" s="328"/>
      <c r="M88" s="152">
        <v>0.38686886408573401</v>
      </c>
      <c r="N88" s="340">
        <v>0.38</v>
      </c>
      <c r="O88" s="256"/>
      <c r="P88" s="250">
        <v>0.38</v>
      </c>
      <c r="Q88" s="250">
        <v>0.38</v>
      </c>
      <c r="R88" s="170"/>
    </row>
    <row r="89" spans="4:18">
      <c r="D89" s="153" t="s">
        <v>91</v>
      </c>
      <c r="E89" s="166" t="s">
        <v>139</v>
      </c>
      <c r="F89" s="171" t="s">
        <v>262</v>
      </c>
      <c r="G89" s="250">
        <v>3.22</v>
      </c>
      <c r="H89" s="250">
        <v>3.22</v>
      </c>
      <c r="I89" s="250">
        <v>3.22</v>
      </c>
      <c r="J89" s="250">
        <v>3.22</v>
      </c>
      <c r="K89" s="152">
        <v>3.1039049999999997</v>
      </c>
      <c r="L89" s="328"/>
      <c r="M89" s="152">
        <v>3.1178725724999992</v>
      </c>
      <c r="N89" s="340">
        <v>3.09</v>
      </c>
      <c r="O89" s="256"/>
      <c r="P89" s="250">
        <v>3.09</v>
      </c>
      <c r="Q89" s="250">
        <v>3.09</v>
      </c>
      <c r="R89" s="170"/>
    </row>
    <row r="90" spans="4:18">
      <c r="D90" s="153" t="s">
        <v>162</v>
      </c>
      <c r="E90" s="166" t="s">
        <v>163</v>
      </c>
      <c r="F90" s="171" t="s">
        <v>262</v>
      </c>
      <c r="G90" s="250" t="s">
        <v>165</v>
      </c>
      <c r="H90" s="250" t="s">
        <v>166</v>
      </c>
      <c r="I90" s="250">
        <v>6300</v>
      </c>
      <c r="J90" s="250">
        <v>6345.3367102970906</v>
      </c>
      <c r="K90" s="152">
        <v>6385.1453819394937</v>
      </c>
      <c r="L90" s="328"/>
      <c r="M90" s="152">
        <v>6413.8785361582222</v>
      </c>
      <c r="N90" s="340">
        <v>6300</v>
      </c>
      <c r="O90" s="256"/>
      <c r="P90" s="250">
        <v>6300</v>
      </c>
      <c r="Q90" s="250">
        <v>6300</v>
      </c>
      <c r="R90" s="170"/>
    </row>
    <row r="91" spans="4:18">
      <c r="D91" s="129" t="s">
        <v>93</v>
      </c>
      <c r="E91" s="166" t="s">
        <v>133</v>
      </c>
      <c r="F91" s="171" t="s">
        <v>261</v>
      </c>
      <c r="G91" s="250">
        <v>457</v>
      </c>
      <c r="H91" s="250">
        <v>457</v>
      </c>
      <c r="I91" s="250">
        <v>457</v>
      </c>
      <c r="J91" s="250">
        <v>457</v>
      </c>
      <c r="K91" s="152">
        <v>457</v>
      </c>
      <c r="L91" s="328"/>
      <c r="M91" s="152">
        <v>457</v>
      </c>
      <c r="N91" s="340">
        <v>457</v>
      </c>
      <c r="O91" s="256"/>
      <c r="P91" s="250">
        <v>457</v>
      </c>
      <c r="Q91" s="250">
        <v>457</v>
      </c>
      <c r="R91" s="170"/>
    </row>
    <row r="92" spans="4:18">
      <c r="D92" s="129" t="s">
        <v>94</v>
      </c>
      <c r="E92" s="166" t="s">
        <v>133</v>
      </c>
      <c r="F92" s="171" t="s">
        <v>261</v>
      </c>
      <c r="G92" s="250">
        <v>2202</v>
      </c>
      <c r="H92" s="250">
        <v>2202</v>
      </c>
      <c r="I92" s="250">
        <v>2202</v>
      </c>
      <c r="J92" s="250">
        <v>2202</v>
      </c>
      <c r="K92" s="152">
        <v>2202</v>
      </c>
      <c r="L92" s="328"/>
      <c r="M92" s="152">
        <v>2202</v>
      </c>
      <c r="N92" s="340">
        <v>2202</v>
      </c>
      <c r="O92" s="256"/>
      <c r="P92" s="250">
        <v>2202</v>
      </c>
      <c r="Q92" s="250">
        <v>2202</v>
      </c>
      <c r="R92" s="170"/>
    </row>
    <row r="93" spans="4:18">
      <c r="D93" s="129" t="s">
        <v>95</v>
      </c>
      <c r="E93" s="166" t="s">
        <v>133</v>
      </c>
      <c r="F93" s="171" t="s">
        <v>261</v>
      </c>
      <c r="G93" s="250">
        <v>4382</v>
      </c>
      <c r="H93" s="250">
        <v>4382</v>
      </c>
      <c r="I93" s="250">
        <v>4382</v>
      </c>
      <c r="J93" s="250">
        <v>4382</v>
      </c>
      <c r="K93" s="152">
        <v>4382</v>
      </c>
      <c r="L93" s="328"/>
      <c r="M93" s="152">
        <v>4382</v>
      </c>
      <c r="N93" s="340">
        <v>4382</v>
      </c>
      <c r="O93" s="256"/>
      <c r="P93" s="250">
        <v>4382</v>
      </c>
      <c r="Q93" s="250">
        <v>4382</v>
      </c>
      <c r="R93" s="170"/>
    </row>
    <row r="94" spans="4:18">
      <c r="D94" s="129" t="s">
        <v>96</v>
      </c>
      <c r="E94" s="166" t="s">
        <v>133</v>
      </c>
      <c r="F94" s="171" t="s">
        <v>261</v>
      </c>
      <c r="G94" s="250">
        <v>8994</v>
      </c>
      <c r="H94" s="250">
        <v>8994</v>
      </c>
      <c r="I94" s="250">
        <v>8994</v>
      </c>
      <c r="J94" s="250">
        <v>8994</v>
      </c>
      <c r="K94" s="152">
        <v>8994</v>
      </c>
      <c r="L94" s="328"/>
      <c r="M94" s="152">
        <v>8994</v>
      </c>
      <c r="N94" s="340">
        <v>8994</v>
      </c>
      <c r="O94" s="256"/>
      <c r="P94" s="250">
        <v>8994</v>
      </c>
      <c r="Q94" s="250">
        <v>8994</v>
      </c>
      <c r="R94" s="170"/>
    </row>
    <row r="95" spans="4:18">
      <c r="D95" s="129" t="s">
        <v>97</v>
      </c>
      <c r="E95" s="166" t="s">
        <v>133</v>
      </c>
      <c r="F95" s="171" t="s">
        <v>261</v>
      </c>
      <c r="G95" s="250">
        <v>15493</v>
      </c>
      <c r="H95" s="250">
        <v>15493</v>
      </c>
      <c r="I95" s="250">
        <v>15493</v>
      </c>
      <c r="J95" s="250">
        <v>15493</v>
      </c>
      <c r="K95" s="152">
        <v>15493</v>
      </c>
      <c r="L95" s="328"/>
      <c r="M95" s="152">
        <v>15493</v>
      </c>
      <c r="N95" s="340">
        <v>15493</v>
      </c>
      <c r="O95" s="256"/>
      <c r="P95" s="250">
        <v>15493</v>
      </c>
      <c r="Q95" s="250">
        <v>15493</v>
      </c>
      <c r="R95" s="170"/>
    </row>
    <row r="96" spans="4:18">
      <c r="D96" s="129" t="s">
        <v>98</v>
      </c>
      <c r="E96" s="166" t="s">
        <v>156</v>
      </c>
      <c r="F96" s="171" t="s">
        <v>261</v>
      </c>
      <c r="G96" s="250">
        <v>4250</v>
      </c>
      <c r="H96" s="250">
        <v>4250</v>
      </c>
      <c r="I96" s="250">
        <v>4250</v>
      </c>
      <c r="J96" s="250">
        <v>4250</v>
      </c>
      <c r="K96" s="152">
        <v>4250</v>
      </c>
      <c r="L96" s="328"/>
      <c r="M96" s="152">
        <v>4250</v>
      </c>
      <c r="N96" s="340">
        <v>4250</v>
      </c>
      <c r="O96" s="256"/>
      <c r="P96" s="250">
        <v>4250</v>
      </c>
      <c r="Q96" s="250">
        <v>4250</v>
      </c>
      <c r="R96" s="170"/>
    </row>
    <row r="97" spans="4:18">
      <c r="D97" s="129" t="s">
        <v>99</v>
      </c>
      <c r="E97" s="166" t="s">
        <v>156</v>
      </c>
      <c r="F97" s="171" t="s">
        <v>261</v>
      </c>
      <c r="G97" s="250">
        <v>1803</v>
      </c>
      <c r="H97" s="250">
        <v>1803</v>
      </c>
      <c r="I97" s="250">
        <v>1803</v>
      </c>
      <c r="J97" s="250">
        <v>1803</v>
      </c>
      <c r="K97" s="152">
        <v>1803</v>
      </c>
      <c r="L97" s="328"/>
      <c r="M97" s="152">
        <v>1803</v>
      </c>
      <c r="N97" s="340">
        <v>1803</v>
      </c>
      <c r="O97" s="256"/>
      <c r="P97" s="250">
        <v>1803</v>
      </c>
      <c r="Q97" s="250">
        <v>1803</v>
      </c>
      <c r="R97" s="170"/>
    </row>
    <row r="98" spans="4:18">
      <c r="D98" s="141" t="s">
        <v>100</v>
      </c>
      <c r="E98" s="67" t="s">
        <v>167</v>
      </c>
      <c r="F98" s="171" t="s">
        <v>261</v>
      </c>
      <c r="G98" s="258">
        <v>12651</v>
      </c>
      <c r="H98" s="258">
        <v>12651</v>
      </c>
      <c r="I98" s="258">
        <v>12701.376021666965</v>
      </c>
      <c r="J98" s="258">
        <v>12742.040432058489</v>
      </c>
      <c r="K98" s="204">
        <v>12821.980036018498</v>
      </c>
      <c r="L98" s="208"/>
      <c r="M98" s="204">
        <v>12879.678946180582</v>
      </c>
      <c r="N98" s="342">
        <v>12651</v>
      </c>
      <c r="O98" s="269"/>
      <c r="P98" s="258">
        <v>12651</v>
      </c>
      <c r="Q98" s="258">
        <v>12651</v>
      </c>
      <c r="R98" s="170"/>
    </row>
    <row r="99" spans="4:18">
      <c r="D99" s="141" t="s">
        <v>101</v>
      </c>
      <c r="E99" s="207" t="s">
        <v>168</v>
      </c>
      <c r="F99" s="171" t="s">
        <v>261</v>
      </c>
      <c r="G99" s="258"/>
      <c r="H99" s="258">
        <v>9321</v>
      </c>
      <c r="I99" s="258">
        <v>9358.1160301919044</v>
      </c>
      <c r="J99" s="258">
        <v>9388.0767423300276</v>
      </c>
      <c r="K99" s="204">
        <v>9446.9746198504799</v>
      </c>
      <c r="L99" s="208"/>
      <c r="M99" s="204">
        <v>9489.4860056398065</v>
      </c>
      <c r="N99" s="342">
        <v>9321</v>
      </c>
      <c r="O99" s="256"/>
      <c r="P99" s="258">
        <v>9321</v>
      </c>
      <c r="Q99" s="258">
        <v>9321</v>
      </c>
      <c r="R99" s="170"/>
    </row>
    <row r="100" spans="4:18">
      <c r="D100" s="141" t="s">
        <v>102</v>
      </c>
      <c r="E100" s="67" t="s">
        <v>169</v>
      </c>
      <c r="F100" s="171" t="s">
        <v>261</v>
      </c>
      <c r="G100" s="258">
        <v>210</v>
      </c>
      <c r="H100" s="258">
        <v>210</v>
      </c>
      <c r="I100" s="258">
        <v>210</v>
      </c>
      <c r="J100" s="258">
        <v>210</v>
      </c>
      <c r="K100" s="204">
        <v>210</v>
      </c>
      <c r="L100" s="208"/>
      <c r="M100" s="204">
        <v>210</v>
      </c>
      <c r="N100" s="342">
        <v>210</v>
      </c>
      <c r="O100" s="270"/>
      <c r="P100" s="258">
        <v>210</v>
      </c>
      <c r="Q100" s="258">
        <v>210</v>
      </c>
      <c r="R100" s="170"/>
    </row>
    <row r="101" spans="4:18">
      <c r="D101" s="141" t="s">
        <v>103</v>
      </c>
      <c r="E101" s="67" t="s">
        <v>170</v>
      </c>
      <c r="F101" s="171" t="s">
        <v>261</v>
      </c>
      <c r="G101" s="258"/>
      <c r="H101" s="258">
        <v>43</v>
      </c>
      <c r="I101" s="258">
        <v>43</v>
      </c>
      <c r="J101" s="258">
        <v>43</v>
      </c>
      <c r="K101" s="204">
        <v>43</v>
      </c>
      <c r="L101" s="208"/>
      <c r="M101" s="204">
        <v>43</v>
      </c>
      <c r="N101" s="342">
        <v>43</v>
      </c>
      <c r="O101" s="256"/>
      <c r="P101" s="258">
        <v>43</v>
      </c>
      <c r="Q101" s="258">
        <v>43</v>
      </c>
      <c r="R101" s="170"/>
    </row>
    <row r="102" spans="4:18">
      <c r="D102" s="141" t="s">
        <v>104</v>
      </c>
      <c r="E102" s="67" t="s">
        <v>169</v>
      </c>
      <c r="F102" s="171" t="s">
        <v>261</v>
      </c>
      <c r="G102" s="258">
        <v>284</v>
      </c>
      <c r="H102" s="258">
        <v>284</v>
      </c>
      <c r="I102" s="258">
        <v>284</v>
      </c>
      <c r="J102" s="258">
        <v>284</v>
      </c>
      <c r="K102" s="204">
        <v>284</v>
      </c>
      <c r="L102" s="208"/>
      <c r="M102" s="204">
        <v>284</v>
      </c>
      <c r="N102" s="342">
        <v>284</v>
      </c>
      <c r="O102" s="270"/>
      <c r="P102" s="258">
        <v>284</v>
      </c>
      <c r="Q102" s="258">
        <v>284</v>
      </c>
      <c r="R102" s="170"/>
    </row>
    <row r="103" spans="4:18">
      <c r="D103" s="141" t="s">
        <v>105</v>
      </c>
      <c r="E103" s="67" t="s">
        <v>170</v>
      </c>
      <c r="F103" s="171" t="s">
        <v>261</v>
      </c>
      <c r="G103" s="258"/>
      <c r="H103" s="258">
        <v>59</v>
      </c>
      <c r="I103" s="258">
        <v>59</v>
      </c>
      <c r="J103" s="258">
        <v>59</v>
      </c>
      <c r="K103" s="204">
        <v>59</v>
      </c>
      <c r="L103" s="208"/>
      <c r="M103" s="204">
        <v>59</v>
      </c>
      <c r="N103" s="342">
        <v>59</v>
      </c>
      <c r="O103" s="256"/>
      <c r="P103" s="258">
        <v>59</v>
      </c>
      <c r="Q103" s="258">
        <v>59</v>
      </c>
      <c r="R103" s="170"/>
    </row>
    <row r="104" spans="4:18">
      <c r="D104" s="141" t="s">
        <v>106</v>
      </c>
      <c r="E104" s="67" t="s">
        <v>169</v>
      </c>
      <c r="F104" s="171" t="s">
        <v>261</v>
      </c>
      <c r="G104" s="258">
        <v>362</v>
      </c>
      <c r="H104" s="258">
        <v>362</v>
      </c>
      <c r="I104" s="258">
        <v>362</v>
      </c>
      <c r="J104" s="258">
        <v>362</v>
      </c>
      <c r="K104" s="204">
        <v>362</v>
      </c>
      <c r="L104" s="208"/>
      <c r="M104" s="204">
        <v>362</v>
      </c>
      <c r="N104" s="342">
        <v>362</v>
      </c>
      <c r="O104" s="270"/>
      <c r="P104" s="258">
        <v>362</v>
      </c>
      <c r="Q104" s="258">
        <v>362</v>
      </c>
      <c r="R104" s="170"/>
    </row>
    <row r="105" spans="4:18">
      <c r="D105" s="141" t="s">
        <v>107</v>
      </c>
      <c r="E105" s="67" t="s">
        <v>170</v>
      </c>
      <c r="F105" s="171" t="s">
        <v>261</v>
      </c>
      <c r="G105" s="258"/>
      <c r="H105" s="258">
        <v>75</v>
      </c>
      <c r="I105" s="258">
        <v>75</v>
      </c>
      <c r="J105" s="258">
        <v>75</v>
      </c>
      <c r="K105" s="204">
        <v>75</v>
      </c>
      <c r="L105" s="208"/>
      <c r="M105" s="204">
        <v>75</v>
      </c>
      <c r="N105" s="342">
        <v>75</v>
      </c>
      <c r="O105" s="256"/>
      <c r="P105" s="258">
        <v>75</v>
      </c>
      <c r="Q105" s="258">
        <v>75</v>
      </c>
      <c r="R105" s="170"/>
    </row>
    <row r="106" spans="4:18">
      <c r="D106" s="141" t="s">
        <v>108</v>
      </c>
      <c r="E106" s="67" t="s">
        <v>169</v>
      </c>
      <c r="F106" s="171" t="s">
        <v>261</v>
      </c>
      <c r="G106" s="258">
        <v>488</v>
      </c>
      <c r="H106" s="258">
        <v>488</v>
      </c>
      <c r="I106" s="258">
        <v>488</v>
      </c>
      <c r="J106" s="258">
        <v>488</v>
      </c>
      <c r="K106" s="204">
        <v>488</v>
      </c>
      <c r="L106" s="208"/>
      <c r="M106" s="204">
        <v>488</v>
      </c>
      <c r="N106" s="342">
        <v>488</v>
      </c>
      <c r="O106" s="270"/>
      <c r="P106" s="258">
        <v>488</v>
      </c>
      <c r="Q106" s="258">
        <v>488</v>
      </c>
      <c r="R106" s="170"/>
    </row>
    <row r="107" spans="4:18">
      <c r="D107" s="141" t="s">
        <v>109</v>
      </c>
      <c r="E107" s="67" t="s">
        <v>170</v>
      </c>
      <c r="F107" s="171" t="s">
        <v>261</v>
      </c>
      <c r="G107" s="258"/>
      <c r="H107" s="258">
        <v>101</v>
      </c>
      <c r="I107" s="258">
        <v>101</v>
      </c>
      <c r="J107" s="258">
        <v>101</v>
      </c>
      <c r="K107" s="204">
        <v>101</v>
      </c>
      <c r="L107" s="208"/>
      <c r="M107" s="204">
        <v>101</v>
      </c>
      <c r="N107" s="342">
        <v>101</v>
      </c>
      <c r="O107" s="256"/>
      <c r="P107" s="258">
        <v>101</v>
      </c>
      <c r="Q107" s="258">
        <v>101</v>
      </c>
      <c r="R107" s="170"/>
    </row>
    <row r="108" spans="4:18">
      <c r="D108" s="141" t="s">
        <v>110</v>
      </c>
      <c r="E108" s="67" t="s">
        <v>169</v>
      </c>
      <c r="F108" s="171" t="s">
        <v>261</v>
      </c>
      <c r="G108" s="259">
        <v>65.099999999999994</v>
      </c>
      <c r="H108" s="259">
        <v>65.099999999999994</v>
      </c>
      <c r="I108" s="259">
        <v>65.099999999999994</v>
      </c>
      <c r="J108" s="259">
        <v>65.099999999999994</v>
      </c>
      <c r="K108" s="205">
        <v>65.099999999999994</v>
      </c>
      <c r="L108" s="337"/>
      <c r="M108" s="205">
        <v>65.099999999999994</v>
      </c>
      <c r="N108" s="344">
        <v>65.099999999999994</v>
      </c>
      <c r="O108" s="271"/>
      <c r="P108" s="259">
        <v>65.099999999999994</v>
      </c>
      <c r="Q108" s="259">
        <v>65.099999999999994</v>
      </c>
      <c r="R108" s="170"/>
    </row>
    <row r="109" spans="4:18">
      <c r="D109" s="141" t="s">
        <v>111</v>
      </c>
      <c r="E109" s="67" t="s">
        <v>170</v>
      </c>
      <c r="F109" s="171" t="s">
        <v>261</v>
      </c>
      <c r="G109" s="259"/>
      <c r="H109" s="259">
        <v>13.43</v>
      </c>
      <c r="I109" s="259">
        <v>13.43</v>
      </c>
      <c r="J109" s="259">
        <v>13.43</v>
      </c>
      <c r="K109" s="205">
        <v>13.43</v>
      </c>
      <c r="L109" s="337"/>
      <c r="M109" s="205">
        <v>13.43</v>
      </c>
      <c r="N109" s="344">
        <v>13.43</v>
      </c>
      <c r="P109" s="259">
        <v>13.43</v>
      </c>
      <c r="Q109" s="259">
        <v>13.43</v>
      </c>
      <c r="R109" s="170"/>
    </row>
    <row r="110" spans="4:18">
      <c r="D110" s="141" t="s">
        <v>112</v>
      </c>
      <c r="E110" s="67" t="s">
        <v>169</v>
      </c>
      <c r="F110" s="171" t="s">
        <v>261</v>
      </c>
      <c r="G110" s="258">
        <v>8640</v>
      </c>
      <c r="H110" s="258">
        <v>8640</v>
      </c>
      <c r="I110" s="258">
        <v>8640</v>
      </c>
      <c r="J110" s="258">
        <v>8640</v>
      </c>
      <c r="K110" s="204">
        <v>8640</v>
      </c>
      <c r="L110" s="208"/>
      <c r="M110" s="204">
        <v>8640</v>
      </c>
      <c r="N110" s="342">
        <v>8640</v>
      </c>
      <c r="P110" s="258">
        <v>8640</v>
      </c>
      <c r="Q110" s="258">
        <v>8640</v>
      </c>
      <c r="R110" s="170"/>
    </row>
    <row r="111" spans="4:18">
      <c r="D111" s="141" t="s">
        <v>113</v>
      </c>
      <c r="E111" s="67" t="s">
        <v>170</v>
      </c>
      <c r="F111" s="171" t="s">
        <v>261</v>
      </c>
      <c r="G111" s="258"/>
      <c r="H111" s="258">
        <v>1783</v>
      </c>
      <c r="I111" s="258">
        <v>1783</v>
      </c>
      <c r="J111" s="258">
        <v>1783</v>
      </c>
      <c r="K111" s="204">
        <v>1783</v>
      </c>
      <c r="L111" s="208"/>
      <c r="M111" s="204">
        <v>1783</v>
      </c>
      <c r="N111" s="342">
        <v>1783</v>
      </c>
      <c r="P111" s="258">
        <v>1783</v>
      </c>
      <c r="Q111" s="258">
        <v>1783</v>
      </c>
      <c r="R111" s="170"/>
    </row>
    <row r="112" spans="4:18">
      <c r="D112" s="211" t="s">
        <v>114</v>
      </c>
      <c r="E112" s="67" t="s">
        <v>171</v>
      </c>
      <c r="F112" s="169" t="s">
        <v>262</v>
      </c>
      <c r="G112" s="255" t="s">
        <v>172</v>
      </c>
      <c r="H112" s="255" t="s">
        <v>172</v>
      </c>
      <c r="I112" s="258">
        <v>1.25</v>
      </c>
      <c r="J112" s="258">
        <v>1.2575000000000001</v>
      </c>
      <c r="K112" s="204">
        <v>1.2680433690454307</v>
      </c>
      <c r="L112" s="208"/>
      <c r="M112" s="204">
        <v>1.2756516292597033</v>
      </c>
      <c r="N112" s="342">
        <v>1.25</v>
      </c>
      <c r="P112" s="258">
        <v>1.25</v>
      </c>
      <c r="Q112" s="258">
        <v>1.25</v>
      </c>
      <c r="R112" s="170"/>
    </row>
    <row r="113" spans="4:18">
      <c r="D113" s="211" t="s">
        <v>115</v>
      </c>
      <c r="E113" s="230" t="s">
        <v>173</v>
      </c>
      <c r="F113" s="330" t="s">
        <v>262</v>
      </c>
      <c r="G113" s="272" t="s">
        <v>172</v>
      </c>
      <c r="H113" s="272" t="s">
        <v>172</v>
      </c>
      <c r="I113" s="260">
        <v>50</v>
      </c>
      <c r="J113" s="260">
        <v>50.3</v>
      </c>
      <c r="K113" s="233">
        <v>50.721734761817231</v>
      </c>
      <c r="L113" s="208"/>
      <c r="M113" s="233">
        <v>51.026065170388136</v>
      </c>
      <c r="N113" s="345">
        <v>50</v>
      </c>
      <c r="P113" s="260">
        <v>50</v>
      </c>
      <c r="Q113" s="260">
        <v>50</v>
      </c>
      <c r="R113" s="170"/>
    </row>
    <row r="114" spans="4:18">
      <c r="D114" s="141" t="s">
        <v>174</v>
      </c>
      <c r="E114" s="67" t="s">
        <v>175</v>
      </c>
      <c r="F114" s="330" t="s">
        <v>262</v>
      </c>
      <c r="G114" s="272" t="s">
        <v>172</v>
      </c>
      <c r="H114" s="272" t="s">
        <v>172</v>
      </c>
      <c r="I114" s="258">
        <v>4000</v>
      </c>
      <c r="J114" s="258">
        <v>4024</v>
      </c>
      <c r="K114" s="204">
        <v>4057.738780945378</v>
      </c>
      <c r="L114" s="208"/>
      <c r="M114" s="204">
        <v>4082.0852136310509</v>
      </c>
      <c r="N114" s="342">
        <v>4000</v>
      </c>
      <c r="O114" s="273"/>
      <c r="P114" s="258">
        <v>4000</v>
      </c>
      <c r="Q114" s="258">
        <v>4000</v>
      </c>
      <c r="R114" s="170"/>
    </row>
    <row r="115" spans="4:18">
      <c r="D115" s="141" t="s">
        <v>117</v>
      </c>
      <c r="E115" s="67" t="s">
        <v>176</v>
      </c>
      <c r="F115" s="169" t="s">
        <v>262</v>
      </c>
      <c r="G115" s="255" t="s">
        <v>172</v>
      </c>
      <c r="H115" s="255" t="s">
        <v>172</v>
      </c>
      <c r="I115" s="258">
        <v>1000</v>
      </c>
      <c r="J115" s="258">
        <v>1006</v>
      </c>
      <c r="K115" s="204">
        <v>1014.4346952363445</v>
      </c>
      <c r="L115" s="208"/>
      <c r="M115" s="204">
        <v>1020.5213034077627</v>
      </c>
      <c r="N115" s="342">
        <v>1000</v>
      </c>
      <c r="O115" s="273"/>
      <c r="P115" s="258">
        <v>1000</v>
      </c>
      <c r="Q115" s="258">
        <v>1000</v>
      </c>
      <c r="R115" s="170"/>
    </row>
    <row r="116" spans="4:18">
      <c r="D116" s="305" t="s">
        <v>400</v>
      </c>
      <c r="E116" s="306" t="s">
        <v>175</v>
      </c>
      <c r="F116" s="169" t="s">
        <v>124</v>
      </c>
      <c r="G116" s="142" t="s">
        <v>172</v>
      </c>
      <c r="H116" s="142" t="s">
        <v>172</v>
      </c>
      <c r="I116" s="142" t="s">
        <v>172</v>
      </c>
      <c r="J116" s="142" t="s">
        <v>172</v>
      </c>
      <c r="K116" s="204">
        <v>4200</v>
      </c>
      <c r="L116" s="208"/>
      <c r="M116" s="204">
        <v>4250.5511999999999</v>
      </c>
      <c r="N116" s="346">
        <v>4200</v>
      </c>
      <c r="O116" s="240"/>
      <c r="P116" s="204">
        <v>4200</v>
      </c>
      <c r="Q116" s="204">
        <v>4200</v>
      </c>
      <c r="R116" s="170"/>
    </row>
    <row r="117" spans="4:18">
      <c r="D117" s="305" t="s">
        <v>409</v>
      </c>
      <c r="E117" s="306" t="s">
        <v>407</v>
      </c>
      <c r="F117" s="169" t="s">
        <v>124</v>
      </c>
      <c r="G117" s="142" t="s">
        <v>172</v>
      </c>
      <c r="H117" s="142" t="s">
        <v>172</v>
      </c>
      <c r="I117" s="142" t="s">
        <v>172</v>
      </c>
      <c r="J117" s="142" t="s">
        <v>172</v>
      </c>
      <c r="K117" s="204">
        <v>2100</v>
      </c>
      <c r="L117" s="208"/>
      <c r="M117" s="204">
        <v>2125.2755999999999</v>
      </c>
      <c r="N117" s="346">
        <v>2100</v>
      </c>
      <c r="O117" s="240"/>
      <c r="P117" s="204">
        <v>2100</v>
      </c>
      <c r="Q117" s="204">
        <v>2100</v>
      </c>
      <c r="R117" s="170"/>
    </row>
    <row r="118" spans="4:18">
      <c r="D118" s="305" t="s">
        <v>408</v>
      </c>
      <c r="E118" s="306" t="s">
        <v>176</v>
      </c>
      <c r="F118" s="169" t="s">
        <v>124</v>
      </c>
      <c r="G118" s="142" t="s">
        <v>172</v>
      </c>
      <c r="H118" s="142" t="s">
        <v>172</v>
      </c>
      <c r="I118" s="142" t="s">
        <v>172</v>
      </c>
      <c r="J118" s="142" t="s">
        <v>172</v>
      </c>
      <c r="K118" s="204">
        <v>600</v>
      </c>
      <c r="L118" s="208"/>
      <c r="M118" s="204">
        <v>607.22159999999997</v>
      </c>
      <c r="N118" s="346">
        <v>600</v>
      </c>
      <c r="O118" s="240"/>
      <c r="P118" s="204">
        <v>600</v>
      </c>
      <c r="Q118" s="204">
        <v>600</v>
      </c>
      <c r="R118" s="170"/>
    </row>
    <row r="119" spans="4:18">
      <c r="D119" s="38" t="s">
        <v>119</v>
      </c>
    </row>
    <row r="120" spans="4:18">
      <c r="G120" s="256"/>
      <c r="H120" s="256"/>
      <c r="I120" s="256"/>
      <c r="J120" s="256"/>
      <c r="K120" s="256"/>
      <c r="L120" s="256"/>
      <c r="M120" s="149"/>
    </row>
    <row r="121" spans="4:18">
      <c r="M121" s="149"/>
    </row>
    <row r="122" spans="4:18">
      <c r="D122" s="38" t="s">
        <v>268</v>
      </c>
      <c r="M122" s="149"/>
    </row>
  </sheetData>
  <mergeCells count="13">
    <mergeCell ref="F21:F23"/>
    <mergeCell ref="B2:Q2"/>
    <mergeCell ref="M4:N4"/>
    <mergeCell ref="P4:Q4"/>
    <mergeCell ref="B5:D5"/>
    <mergeCell ref="B6:D6"/>
    <mergeCell ref="E53:F53"/>
    <mergeCell ref="F54:F56"/>
    <mergeCell ref="F57:F59"/>
    <mergeCell ref="E64:F64"/>
    <mergeCell ref="F27:F29"/>
    <mergeCell ref="F30:F32"/>
    <mergeCell ref="E46:F46"/>
  </mergeCells>
  <pageMargins left="0.25" right="0.25" top="0.45463541666666701" bottom="0.75" header="0.3" footer="0.3"/>
  <pageSetup scale="80" fitToHeight="0" orientation="landscape" r:id="rId1"/>
  <headerFooter>
    <oddHeader>&amp;L&amp;"Calibri (Body),Regular"VA-180112-ATOS&amp;R&amp;"Calibri (Body),Regular"Modification &amp;KFF000026&amp;K000000 - Exhibit 4.1-a (Pricing and Volumes Matrix)</oddHeader>
    <oddFooter>&amp;L&amp;"Calibri (Body),Regular"&amp;A&amp;R&amp;"Calibri (Body),Regular"&amp;P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theme="0" tint="-4.9989318521683403E-2"/>
  </sheetPr>
  <dimension ref="A1:V28"/>
  <sheetViews>
    <sheetView showGridLines="0" showRuler="0" zoomScale="70" zoomScaleNormal="70" workbookViewId="0">
      <selection activeCell="U30" sqref="U30"/>
    </sheetView>
  </sheetViews>
  <sheetFormatPr defaultColWidth="9.33203125" defaultRowHeight="13.2"/>
  <cols>
    <col min="1" max="2" width="1.77734375" style="28" customWidth="1"/>
    <col min="3" max="3" width="38.77734375" style="28" customWidth="1"/>
    <col min="4" max="8" width="14.33203125" style="28" bestFit="1" customWidth="1"/>
    <col min="9" max="9" width="15.6640625" style="28" bestFit="1" customWidth="1"/>
    <col min="10" max="10" width="1.21875" style="1" customWidth="1"/>
    <col min="11" max="11" width="14.77734375" style="28" customWidth="1"/>
    <col min="12" max="12" width="14.33203125" style="28" bestFit="1" customWidth="1"/>
    <col min="13" max="13" width="17.33203125" style="28" bestFit="1" customWidth="1"/>
    <col min="14" max="14" width="1.77734375" style="1" customWidth="1"/>
    <col min="15" max="16" width="14.33203125" style="28" bestFit="1" customWidth="1"/>
    <col min="17" max="17" width="14.77734375" style="28" customWidth="1"/>
    <col min="18" max="18" width="1.77734375" style="1" customWidth="1"/>
    <col min="19" max="19" width="15.6640625" style="28" bestFit="1" customWidth="1"/>
    <col min="20" max="23" width="11.77734375" style="28" customWidth="1"/>
    <col min="24" max="16384" width="9.33203125" style="28"/>
  </cols>
  <sheetData>
    <row r="1" spans="1:22">
      <c r="A1" s="28" t="s">
        <v>0</v>
      </c>
    </row>
    <row r="2" spans="1:22" s="27" customFormat="1" ht="17.399999999999999">
      <c r="B2" s="419" t="s">
        <v>269</v>
      </c>
      <c r="C2" s="419"/>
      <c r="D2" s="419"/>
      <c r="E2" s="419"/>
      <c r="F2" s="419"/>
      <c r="G2" s="419"/>
      <c r="H2" s="419"/>
      <c r="I2" s="419"/>
      <c r="J2" s="419"/>
      <c r="K2" s="419"/>
      <c r="L2" s="419"/>
      <c r="M2" s="419"/>
      <c r="N2" s="419"/>
      <c r="O2" s="419"/>
      <c r="P2" s="419"/>
      <c r="Q2" s="419"/>
      <c r="R2" s="419"/>
      <c r="S2" s="419"/>
    </row>
    <row r="3" spans="1:22" s="27" customFormat="1" ht="17.399999999999999">
      <c r="B3" s="420"/>
      <c r="C3" s="420"/>
      <c r="D3" s="420"/>
      <c r="E3" s="420"/>
      <c r="F3" s="420"/>
      <c r="G3" s="420"/>
      <c r="H3" s="420"/>
      <c r="I3" s="420"/>
      <c r="J3" s="420"/>
      <c r="K3" s="420"/>
      <c r="L3" s="420"/>
      <c r="M3" s="420"/>
      <c r="N3" s="420"/>
      <c r="O3" s="420"/>
      <c r="P3" s="420"/>
      <c r="Q3" s="420"/>
      <c r="R3" s="226"/>
      <c r="S3" s="70"/>
    </row>
    <row r="4" spans="1:22" ht="13.8" thickBot="1">
      <c r="B4" s="30"/>
    </row>
    <row r="5" spans="1:22" ht="16.5" customHeight="1" thickBot="1">
      <c r="B5" s="30"/>
      <c r="I5" s="91"/>
      <c r="K5" s="407" t="s">
        <v>3</v>
      </c>
      <c r="L5" s="426"/>
      <c r="M5" s="408"/>
      <c r="O5" s="407" t="s">
        <v>4</v>
      </c>
      <c r="P5" s="426"/>
      <c r="Q5" s="408"/>
      <c r="S5" s="91"/>
    </row>
    <row r="6" spans="1:22">
      <c r="B6" s="30"/>
      <c r="C6" s="450"/>
      <c r="D6" s="427" t="s">
        <v>6</v>
      </c>
      <c r="E6" s="429" t="s">
        <v>7</v>
      </c>
      <c r="F6" s="429" t="s">
        <v>8</v>
      </c>
      <c r="G6" s="429" t="s">
        <v>9</v>
      </c>
      <c r="H6" s="431" t="s">
        <v>10</v>
      </c>
      <c r="I6" s="424" t="s">
        <v>11</v>
      </c>
      <c r="K6" s="427" t="s">
        <v>12</v>
      </c>
      <c r="L6" s="431" t="s">
        <v>13</v>
      </c>
      <c r="M6" s="424" t="s">
        <v>14</v>
      </c>
      <c r="O6" s="427" t="s">
        <v>15</v>
      </c>
      <c r="P6" s="431" t="s">
        <v>16</v>
      </c>
      <c r="Q6" s="424" t="s">
        <v>17</v>
      </c>
      <c r="S6" s="435" t="s">
        <v>18</v>
      </c>
    </row>
    <row r="7" spans="1:22">
      <c r="B7" s="30"/>
      <c r="C7" s="451"/>
      <c r="D7" s="428"/>
      <c r="E7" s="430"/>
      <c r="F7" s="430"/>
      <c r="G7" s="430"/>
      <c r="H7" s="432"/>
      <c r="I7" s="425"/>
      <c r="K7" s="428"/>
      <c r="L7" s="432"/>
      <c r="M7" s="425"/>
      <c r="O7" s="428"/>
      <c r="P7" s="432"/>
      <c r="Q7" s="425"/>
      <c r="S7" s="436"/>
    </row>
    <row r="8" spans="1:22">
      <c r="B8" s="30"/>
      <c r="C8" s="111" t="s">
        <v>19</v>
      </c>
      <c r="D8" s="101"/>
      <c r="E8" s="93"/>
      <c r="F8" s="93"/>
      <c r="G8" s="93"/>
      <c r="H8" s="94"/>
      <c r="I8" s="104"/>
      <c r="K8" s="101"/>
      <c r="L8" s="94"/>
      <c r="M8" s="104"/>
      <c r="O8" s="101"/>
      <c r="P8" s="94"/>
      <c r="Q8" s="104"/>
      <c r="S8" s="108"/>
    </row>
    <row r="9" spans="1:22">
      <c r="B9" s="30"/>
      <c r="C9" s="72" t="s">
        <v>234</v>
      </c>
      <c r="D9" s="102">
        <v>4484638.599801546</v>
      </c>
      <c r="E9" s="102">
        <v>413936.53662889556</v>
      </c>
      <c r="F9" s="102">
        <v>103608.3002433381</v>
      </c>
      <c r="G9" s="102">
        <v>209763.77493998452</v>
      </c>
      <c r="H9" s="102">
        <v>103102.89390068769</v>
      </c>
      <c r="I9" s="105">
        <f>SUM(D9:H9)</f>
        <v>5315050.1055144509</v>
      </c>
      <c r="K9" s="102">
        <v>2087271.0371119059</v>
      </c>
      <c r="L9" s="102">
        <v>3413687.9171320903</v>
      </c>
      <c r="M9" s="105">
        <f>SUM(K9:L9)</f>
        <v>5500958.9542439962</v>
      </c>
      <c r="O9" s="102">
        <v>12930.977493217155</v>
      </c>
      <c r="P9" s="102">
        <v>0</v>
      </c>
      <c r="Q9" s="105">
        <f>SUM(O9:P9)</f>
        <v>12930.977493217155</v>
      </c>
      <c r="S9" s="109">
        <f>I9+M9+SUM(Q9)</f>
        <v>10828940.037251664</v>
      </c>
    </row>
    <row r="10" spans="1:22">
      <c r="B10" s="30"/>
      <c r="C10" s="71" t="s">
        <v>233</v>
      </c>
      <c r="D10" s="102">
        <v>635869.79475311644</v>
      </c>
      <c r="E10" s="102">
        <v>649005.66211125965</v>
      </c>
      <c r="F10" s="102">
        <v>498573.59579033108</v>
      </c>
      <c r="G10" s="102">
        <v>498573.59579033108</v>
      </c>
      <c r="H10" s="102">
        <v>498573.59579033108</v>
      </c>
      <c r="I10" s="105">
        <f t="shared" ref="I10:I11" si="0">SUM(D10:H10)</f>
        <v>2780596.2442353694</v>
      </c>
      <c r="K10" s="102">
        <v>0</v>
      </c>
      <c r="L10" s="102">
        <v>0</v>
      </c>
      <c r="M10" s="105">
        <f>SUM(K10:L10)</f>
        <v>0</v>
      </c>
      <c r="O10" s="102">
        <v>0</v>
      </c>
      <c r="P10" s="102">
        <v>0</v>
      </c>
      <c r="Q10" s="105">
        <f>SUM(O10:P10)</f>
        <v>0</v>
      </c>
      <c r="S10" s="109">
        <f t="shared" ref="S10:S11" si="1">I10+M10+SUM(Q10)</f>
        <v>2780596.2442353694</v>
      </c>
    </row>
    <row r="11" spans="1:22">
      <c r="B11" s="30"/>
      <c r="C11" s="71" t="s">
        <v>270</v>
      </c>
      <c r="D11" s="102">
        <v>3536802.9551802743</v>
      </c>
      <c r="E11" s="102">
        <v>3617867.4471377754</v>
      </c>
      <c r="F11" s="102">
        <v>3617572.338796257</v>
      </c>
      <c r="G11" s="102">
        <v>3617889.864817468</v>
      </c>
      <c r="H11" s="102">
        <v>3635854.0987307271</v>
      </c>
      <c r="I11" s="105">
        <f t="shared" si="0"/>
        <v>18025986.704662502</v>
      </c>
      <c r="K11" s="102">
        <v>3635853.4477496496</v>
      </c>
      <c r="L11" s="102">
        <v>3635852.8097881926</v>
      </c>
      <c r="M11" s="105">
        <f>SUM(K11:L11)</f>
        <v>7271706.2575378418</v>
      </c>
      <c r="O11" s="102">
        <v>3635852.1845859666</v>
      </c>
      <c r="P11" s="102">
        <v>3635851.5718877832</v>
      </c>
      <c r="Q11" s="105">
        <f>SUM(O11:P11)</f>
        <v>7271703.7564737499</v>
      </c>
      <c r="S11" s="109">
        <f t="shared" si="1"/>
        <v>32569396.718674093</v>
      </c>
    </row>
    <row r="12" spans="1:22">
      <c r="B12" s="30"/>
      <c r="C12" s="123" t="s">
        <v>271</v>
      </c>
      <c r="D12" s="124"/>
      <c r="E12" s="125"/>
      <c r="F12" s="125"/>
      <c r="G12" s="125"/>
      <c r="H12" s="126"/>
      <c r="I12" s="127"/>
      <c r="K12" s="124"/>
      <c r="L12" s="126"/>
      <c r="M12" s="127"/>
      <c r="O12" s="124"/>
      <c r="P12" s="126"/>
      <c r="Q12" s="127"/>
      <c r="S12" s="128"/>
    </row>
    <row r="13" spans="1:22" ht="13.8" thickBot="1">
      <c r="B13" s="30"/>
      <c r="C13" s="73" t="s">
        <v>240</v>
      </c>
      <c r="D13" s="103">
        <f>SUM(D9:D11)</f>
        <v>8657311.3497349359</v>
      </c>
      <c r="E13" s="83">
        <f t="shared" ref="E13:H13" si="2">SUM(E9:E11)</f>
        <v>4680809.6458779303</v>
      </c>
      <c r="F13" s="83">
        <f t="shared" si="2"/>
        <v>4219754.2348299259</v>
      </c>
      <c r="G13" s="83">
        <f t="shared" si="2"/>
        <v>4326227.2355477838</v>
      </c>
      <c r="H13" s="84">
        <f t="shared" si="2"/>
        <v>4237530.5884217462</v>
      </c>
      <c r="I13" s="106">
        <f>SUM(I9:I11)</f>
        <v>26121633.05441232</v>
      </c>
      <c r="K13" s="103">
        <f>SUM(K9:K11)</f>
        <v>5723124.4848615555</v>
      </c>
      <c r="L13" s="84">
        <f>SUM(L9:L11)</f>
        <v>7049540.7269202825</v>
      </c>
      <c r="M13" s="106">
        <f>SUM(M9:M11)</f>
        <v>12772665.211781837</v>
      </c>
      <c r="O13" s="103">
        <f>SUM(O9:O11)</f>
        <v>3648783.1620791839</v>
      </c>
      <c r="P13" s="84">
        <f>SUM(P9:P11)</f>
        <v>3635851.5718877832</v>
      </c>
      <c r="Q13" s="106">
        <f>SUM(Q9:Q11)</f>
        <v>7284634.7339669671</v>
      </c>
      <c r="S13" s="110">
        <f>SUM(S9:S11)</f>
        <v>46178933.000161126</v>
      </c>
    </row>
    <row r="14" spans="1:22">
      <c r="B14" s="30"/>
      <c r="C14" s="30"/>
      <c r="D14" s="30"/>
      <c r="E14" s="30"/>
      <c r="F14" s="30"/>
      <c r="G14" s="30"/>
      <c r="H14" s="30"/>
      <c r="I14" s="30"/>
      <c r="J14" s="30"/>
      <c r="K14" s="30"/>
      <c r="L14" s="30"/>
      <c r="M14" s="30"/>
      <c r="N14" s="30"/>
      <c r="O14" s="30"/>
      <c r="P14" s="30"/>
      <c r="Q14" s="30"/>
      <c r="R14" s="30"/>
      <c r="S14" s="30"/>
      <c r="T14" s="30"/>
      <c r="U14" s="30"/>
      <c r="V14" s="30"/>
    </row>
    <row r="15" spans="1:22">
      <c r="B15" s="30"/>
    </row>
    <row r="16" spans="1:22">
      <c r="C16" s="30"/>
      <c r="I16" s="132"/>
    </row>
    <row r="26" spans="2:3">
      <c r="B26" s="74"/>
    </row>
    <row r="28" spans="2:3">
      <c r="C28" s="74"/>
    </row>
  </sheetData>
  <mergeCells count="18">
    <mergeCell ref="P6:P7"/>
    <mergeCell ref="Q6:Q7"/>
    <mergeCell ref="S6:S7"/>
    <mergeCell ref="B3:Q3"/>
    <mergeCell ref="E6:E7"/>
    <mergeCell ref="F6:F7"/>
    <mergeCell ref="B2:S2"/>
    <mergeCell ref="K5:M5"/>
    <mergeCell ref="O5:Q5"/>
    <mergeCell ref="C6:C7"/>
    <mergeCell ref="D6:D7"/>
    <mergeCell ref="G6:G7"/>
    <mergeCell ref="H6:H7"/>
    <mergeCell ref="I6:I7"/>
    <mergeCell ref="K6:K7"/>
    <mergeCell ref="L6:L7"/>
    <mergeCell ref="M6:M7"/>
    <mergeCell ref="O6:O7"/>
  </mergeCells>
  <phoneticPr fontId="12" type="noConversion"/>
  <pageMargins left="0.25" right="0.25" top="0.45463541666666701" bottom="0.75" header="0.3" footer="0.3"/>
  <pageSetup scale="80" orientation="landscape" horizontalDpi="1200" verticalDpi="1200" r:id="rId1"/>
  <headerFooter>
    <oddHeader>&amp;L&amp;"Calibri (Body),Regular"VA-180112-ATOS&amp;R&amp;"Calibri (Body),Regular"Modification &amp;KFF000026&amp;K000000- Exhibit 4.1-a (Pricing and Volumes Matrix)</oddHeader>
    <oddFooter>&amp;L&amp;"Calibri (Body),Regular"&amp;A&amp;R&amp;"Calibri (Body),Regular"&amp;P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theme="0" tint="-4.9989318521683403E-2"/>
  </sheetPr>
  <dimension ref="A1:O19"/>
  <sheetViews>
    <sheetView showGridLines="0" zoomScale="70" zoomScaleNormal="70" workbookViewId="0">
      <selection activeCell="O19" sqref="O19"/>
    </sheetView>
  </sheetViews>
  <sheetFormatPr defaultColWidth="9.33203125" defaultRowHeight="13.2"/>
  <cols>
    <col min="1" max="3" width="1.77734375" style="38" customWidth="1"/>
    <col min="4" max="4" width="71.33203125" style="38" customWidth="1"/>
    <col min="5" max="9" width="14.33203125" style="38" bestFit="1" customWidth="1"/>
    <col min="10" max="10" width="1.6640625" style="1" customWidth="1"/>
    <col min="11" max="12" width="14.33203125" style="38" bestFit="1" customWidth="1"/>
    <col min="13" max="13" width="1.21875" style="1" customWidth="1"/>
    <col min="14" max="15" width="14.33203125" style="38" bestFit="1" customWidth="1"/>
    <col min="16" max="16384" width="9.33203125" style="38"/>
  </cols>
  <sheetData>
    <row r="1" spans="1:15">
      <c r="A1" s="38" t="s">
        <v>0</v>
      </c>
    </row>
    <row r="2" spans="1:15" ht="17.399999999999999">
      <c r="B2" s="401" t="s">
        <v>272</v>
      </c>
      <c r="C2" s="401"/>
      <c r="D2" s="401"/>
      <c r="E2" s="401"/>
      <c r="F2" s="401"/>
      <c r="G2" s="401"/>
      <c r="H2" s="401"/>
      <c r="I2" s="401"/>
      <c r="J2" s="227"/>
      <c r="M2" s="227"/>
    </row>
    <row r="3" spans="1:15" ht="18" thickBot="1">
      <c r="B3" s="227"/>
      <c r="C3" s="227"/>
      <c r="D3" s="227"/>
      <c r="E3" s="227"/>
      <c r="F3" s="227"/>
      <c r="G3" s="227"/>
      <c r="H3" s="227"/>
      <c r="I3" s="227"/>
      <c r="J3" s="227"/>
      <c r="K3" s="227"/>
      <c r="L3" s="227"/>
      <c r="M3" s="227"/>
      <c r="N3" s="227"/>
      <c r="O3" s="227"/>
    </row>
    <row r="4" spans="1:15" ht="13.8" thickBot="1">
      <c r="E4" s="28"/>
      <c r="F4" s="28"/>
      <c r="G4" s="28"/>
      <c r="H4" s="28"/>
      <c r="I4" s="28"/>
      <c r="K4" s="407" t="s">
        <v>3</v>
      </c>
      <c r="L4" s="408"/>
      <c r="N4" s="407" t="s">
        <v>4</v>
      </c>
      <c r="O4" s="408"/>
    </row>
    <row r="5" spans="1:15" ht="13.8" thickBot="1">
      <c r="B5" s="31"/>
      <c r="C5" s="31"/>
      <c r="D5" s="6"/>
      <c r="E5" s="29" t="s">
        <v>6</v>
      </c>
      <c r="F5" s="7" t="s">
        <v>7</v>
      </c>
      <c r="G5" s="7" t="s">
        <v>8</v>
      </c>
      <c r="H5" s="7" t="s">
        <v>9</v>
      </c>
      <c r="I5" s="10" t="s">
        <v>10</v>
      </c>
      <c r="K5" s="61" t="s">
        <v>12</v>
      </c>
      <c r="L5" s="62" t="s">
        <v>13</v>
      </c>
      <c r="N5" s="61" t="s">
        <v>15</v>
      </c>
      <c r="O5" s="62" t="s">
        <v>16</v>
      </c>
    </row>
    <row r="6" spans="1:15" ht="13.8" thickBot="1">
      <c r="B6" s="31"/>
      <c r="C6" s="31"/>
      <c r="D6" s="6"/>
      <c r="E6" s="6"/>
      <c r="F6" s="6"/>
      <c r="G6" s="6"/>
      <c r="H6" s="6"/>
      <c r="I6" s="6"/>
      <c r="K6" s="6"/>
      <c r="L6" s="6"/>
      <c r="N6" s="6"/>
      <c r="O6" s="6"/>
    </row>
    <row r="7" spans="1:15">
      <c r="B7" s="32" t="s">
        <v>273</v>
      </c>
      <c r="C7" s="33"/>
      <c r="D7" s="33"/>
      <c r="E7" s="34"/>
      <c r="F7" s="34"/>
      <c r="G7" s="34"/>
      <c r="H7" s="34"/>
      <c r="I7" s="35"/>
      <c r="K7" s="112"/>
      <c r="L7" s="35"/>
      <c r="N7" s="112"/>
      <c r="O7" s="35"/>
    </row>
    <row r="8" spans="1:15">
      <c r="B8" s="36"/>
      <c r="C8" s="37" t="s">
        <v>274</v>
      </c>
      <c r="I8" s="39"/>
      <c r="K8" s="36"/>
      <c r="L8" s="39"/>
      <c r="N8" s="36"/>
      <c r="O8" s="39"/>
    </row>
    <row r="9" spans="1:15">
      <c r="B9" s="36"/>
      <c r="D9" s="40" t="s">
        <v>275</v>
      </c>
      <c r="E9" s="26"/>
      <c r="F9" s="26"/>
      <c r="G9" s="26">
        <v>0</v>
      </c>
      <c r="H9" s="26">
        <v>0</v>
      </c>
      <c r="I9" s="26">
        <v>0</v>
      </c>
      <c r="K9" s="26">
        <v>0</v>
      </c>
      <c r="L9" s="41">
        <v>0</v>
      </c>
      <c r="N9" s="26">
        <v>0</v>
      </c>
      <c r="O9" s="41">
        <v>0</v>
      </c>
    </row>
    <row r="10" spans="1:15">
      <c r="B10" s="36"/>
      <c r="D10" s="40" t="s">
        <v>276</v>
      </c>
      <c r="E10" s="26"/>
      <c r="F10" s="26"/>
      <c r="G10" s="26">
        <v>327906</v>
      </c>
      <c r="H10" s="26">
        <v>270411</v>
      </c>
      <c r="I10" s="26">
        <v>213599</v>
      </c>
      <c r="K10" s="113">
        <v>0</v>
      </c>
      <c r="L10" s="41">
        <v>0</v>
      </c>
      <c r="N10" s="113">
        <v>0</v>
      </c>
      <c r="O10" s="41">
        <v>0</v>
      </c>
    </row>
    <row r="11" spans="1:15" ht="14.25" customHeight="1">
      <c r="B11" s="36"/>
      <c r="D11" s="40" t="s">
        <v>277</v>
      </c>
      <c r="E11" s="26"/>
      <c r="F11" s="26"/>
      <c r="G11" s="26">
        <v>2463548</v>
      </c>
      <c r="H11" s="26">
        <v>1730965</v>
      </c>
      <c r="I11" s="26">
        <v>991876</v>
      </c>
      <c r="K11" s="113">
        <v>0</v>
      </c>
      <c r="L11" s="41">
        <v>0</v>
      </c>
      <c r="N11" s="113">
        <v>0</v>
      </c>
      <c r="O11" s="41">
        <v>0</v>
      </c>
    </row>
    <row r="12" spans="1:15">
      <c r="B12" s="36"/>
      <c r="D12" s="40" t="s">
        <v>278</v>
      </c>
      <c r="E12" s="26"/>
      <c r="F12" s="26"/>
      <c r="G12" s="26">
        <v>0</v>
      </c>
      <c r="H12" s="26">
        <v>0</v>
      </c>
      <c r="I12" s="26">
        <v>0</v>
      </c>
      <c r="K12" s="113">
        <v>0</v>
      </c>
      <c r="L12" s="41">
        <v>0</v>
      </c>
      <c r="N12" s="113">
        <v>0</v>
      </c>
      <c r="O12" s="41">
        <v>0</v>
      </c>
    </row>
    <row r="13" spans="1:15">
      <c r="B13" s="36"/>
      <c r="D13" s="40" t="s">
        <v>279</v>
      </c>
      <c r="E13" s="26"/>
      <c r="F13" s="26"/>
      <c r="G13" s="26">
        <v>0</v>
      </c>
      <c r="H13" s="26">
        <v>0</v>
      </c>
      <c r="I13" s="26">
        <v>0</v>
      </c>
      <c r="J13" s="30"/>
      <c r="K13" s="113">
        <v>0</v>
      </c>
      <c r="L13" s="41">
        <v>0</v>
      </c>
      <c r="M13" s="30"/>
      <c r="N13" s="113">
        <v>0</v>
      </c>
      <c r="O13" s="41">
        <v>0</v>
      </c>
    </row>
    <row r="14" spans="1:15" ht="13.8" thickBot="1">
      <c r="B14" s="36"/>
      <c r="D14" s="42"/>
      <c r="E14" s="43"/>
      <c r="F14" s="43"/>
      <c r="G14" s="43"/>
      <c r="H14" s="43"/>
      <c r="I14" s="44"/>
      <c r="K14" s="114"/>
      <c r="L14" s="44"/>
      <c r="N14" s="114"/>
      <c r="O14" s="44"/>
    </row>
    <row r="15" spans="1:15" ht="13.8" thickBot="1">
      <c r="B15" s="45"/>
      <c r="C15" s="46" t="s">
        <v>280</v>
      </c>
      <c r="D15" s="130"/>
      <c r="E15" s="47">
        <f>SUM(E9:E13)</f>
        <v>0</v>
      </c>
      <c r="F15" s="48">
        <f>SUM(F9:F13)</f>
        <v>0</v>
      </c>
      <c r="G15" s="48">
        <f>SUM(G9:G13)</f>
        <v>2791454</v>
      </c>
      <c r="H15" s="48">
        <f>SUM(H9:H13)</f>
        <v>2001376</v>
      </c>
      <c r="I15" s="49">
        <f>SUM(I9:I13)</f>
        <v>1205475</v>
      </c>
      <c r="K15" s="47">
        <f>SUM(K9:K13)</f>
        <v>0</v>
      </c>
      <c r="L15" s="49">
        <f>SUM(L9:L13)</f>
        <v>0</v>
      </c>
      <c r="N15" s="47">
        <f>SUM(N9:N13)</f>
        <v>0</v>
      </c>
      <c r="O15" s="49">
        <f>SUM(O9:O13)</f>
        <v>0</v>
      </c>
    </row>
    <row r="18" spans="4:4">
      <c r="D18" s="38" t="s">
        <v>222</v>
      </c>
    </row>
    <row r="19" spans="4:4">
      <c r="D19" s="38" t="s">
        <v>281</v>
      </c>
    </row>
  </sheetData>
  <mergeCells count="3">
    <mergeCell ref="B2:I2"/>
    <mergeCell ref="K4:L4"/>
    <mergeCell ref="N4:O4"/>
  </mergeCells>
  <phoneticPr fontId="12" type="noConversion"/>
  <pageMargins left="0.25" right="0.25" top="0.45463541666666701" bottom="0.75" header="0.3" footer="0.3"/>
  <pageSetup scale="80" orientation="landscape" horizontalDpi="1200" verticalDpi="1200" r:id="rId1"/>
  <headerFooter>
    <oddHeader>&amp;L&amp;"Calibri (Body),Regular"VA-180112-ATOS&amp;R&amp;"Calibri (Body),Regular"Modification &amp;KFF000026 &amp;K000000- Exhibit 4.1-a (Pricing and Volumes Matrix)</oddHeader>
    <oddFooter>&amp;L&amp;"Calibri (Body),Regular"&amp;A&amp;R&amp;"Calibri (Body),Regular"&amp;P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rgb="FFFF0000"/>
  </sheetPr>
  <dimension ref="A1:P121"/>
  <sheetViews>
    <sheetView showGridLines="0" topLeftCell="A7" zoomScale="70" zoomScaleNormal="70" workbookViewId="0">
      <selection activeCell="U32" sqref="U32"/>
    </sheetView>
  </sheetViews>
  <sheetFormatPr defaultColWidth="9.33203125" defaultRowHeight="13.2"/>
  <cols>
    <col min="1" max="1" width="3.21875" style="1" customWidth="1"/>
    <col min="2" max="2" width="4.6640625" style="1" customWidth="1"/>
    <col min="3" max="3" width="7" style="1" customWidth="1"/>
    <col min="4" max="4" width="68.6640625" style="1" customWidth="1"/>
    <col min="5" max="9" width="13" style="1" customWidth="1"/>
    <col min="10" max="10" width="3.77734375" style="1" customWidth="1"/>
    <col min="11" max="12" width="13" style="1" customWidth="1"/>
    <col min="13" max="13" width="3.77734375" style="1" customWidth="1"/>
    <col min="14" max="15" width="13" style="1" customWidth="1"/>
    <col min="16" max="16384" width="9.33203125" style="1"/>
  </cols>
  <sheetData>
    <row r="1" spans="1:15">
      <c r="A1" s="1" t="s">
        <v>0</v>
      </c>
    </row>
    <row r="2" spans="1:15" ht="17.399999999999999">
      <c r="B2" s="412" t="s">
        <v>282</v>
      </c>
      <c r="C2" s="412"/>
      <c r="D2" s="412"/>
      <c r="E2" s="412"/>
      <c r="F2" s="412"/>
      <c r="G2" s="412"/>
      <c r="H2" s="412"/>
      <c r="I2" s="412"/>
      <c r="J2" s="412"/>
      <c r="K2" s="412"/>
    </row>
    <row r="3" spans="1:15" ht="15.6">
      <c r="B3" s="413"/>
      <c r="C3" s="413"/>
      <c r="D3" s="413"/>
      <c r="E3" s="413"/>
      <c r="F3" s="413"/>
    </row>
    <row r="4" spans="1:15" ht="18" thickBot="1">
      <c r="B4" s="37"/>
      <c r="C4" s="2"/>
      <c r="D4" s="3"/>
    </row>
    <row r="5" spans="1:15" ht="18" thickBot="1">
      <c r="B5" s="80"/>
      <c r="C5" s="2"/>
      <c r="D5" s="3"/>
      <c r="E5" s="9"/>
      <c r="F5" s="9"/>
      <c r="G5" s="9"/>
      <c r="H5" s="9"/>
      <c r="I5" s="9"/>
      <c r="K5" s="407" t="s">
        <v>3</v>
      </c>
      <c r="L5" s="408"/>
      <c r="N5" s="407" t="s">
        <v>4</v>
      </c>
      <c r="O5" s="408"/>
    </row>
    <row r="6" spans="1:15" ht="24" customHeight="1" thickBot="1">
      <c r="B6" s="414" t="s">
        <v>5</v>
      </c>
      <c r="C6" s="415"/>
      <c r="D6" s="415"/>
      <c r="E6" s="58" t="s">
        <v>6</v>
      </c>
      <c r="F6" s="59" t="s">
        <v>7</v>
      </c>
      <c r="G6" s="58" t="s">
        <v>8</v>
      </c>
      <c r="H6" s="58" t="s">
        <v>9</v>
      </c>
      <c r="I6" s="58" t="s">
        <v>10</v>
      </c>
      <c r="K6" s="61" t="s">
        <v>12</v>
      </c>
      <c r="L6" s="62" t="s">
        <v>13</v>
      </c>
      <c r="N6" s="61" t="s">
        <v>15</v>
      </c>
      <c r="O6" s="62" t="s">
        <v>16</v>
      </c>
    </row>
    <row r="7" spans="1:15" ht="14.4" thickBot="1">
      <c r="B7" s="410" t="s">
        <v>19</v>
      </c>
      <c r="C7" s="411"/>
      <c r="D7" s="411"/>
      <c r="E7" s="143"/>
      <c r="F7" s="143"/>
      <c r="G7" s="143"/>
      <c r="H7" s="143"/>
      <c r="I7" s="143"/>
      <c r="K7" s="144"/>
      <c r="L7" s="145"/>
      <c r="N7" s="144"/>
      <c r="O7" s="145"/>
    </row>
    <row r="8" spans="1:15" s="38" customFormat="1" ht="14.4" thickBot="1">
      <c r="C8" s="63" t="s">
        <v>20</v>
      </c>
      <c r="D8" s="64"/>
      <c r="E8" s="65"/>
      <c r="F8" s="65"/>
      <c r="G8" s="65"/>
      <c r="H8" s="65"/>
      <c r="I8" s="66"/>
      <c r="J8" s="1"/>
      <c r="K8" s="88"/>
      <c r="L8" s="66"/>
      <c r="M8" s="1"/>
      <c r="N8" s="88"/>
      <c r="O8" s="66"/>
    </row>
    <row r="9" spans="1:15">
      <c r="B9" s="4"/>
      <c r="C9" s="4"/>
      <c r="D9" s="141" t="s">
        <v>21</v>
      </c>
      <c r="E9" s="75" t="s">
        <v>124</v>
      </c>
      <c r="F9" s="76">
        <v>1</v>
      </c>
      <c r="G9" s="76">
        <v>1</v>
      </c>
      <c r="H9" s="76">
        <v>1</v>
      </c>
      <c r="I9" s="76">
        <v>1</v>
      </c>
      <c r="K9" s="76">
        <v>1</v>
      </c>
      <c r="L9" s="76">
        <v>1</v>
      </c>
      <c r="N9" s="76">
        <v>1</v>
      </c>
      <c r="O9" s="76">
        <v>1</v>
      </c>
    </row>
    <row r="10" spans="1:15">
      <c r="B10" s="4"/>
      <c r="C10" s="4"/>
      <c r="D10" s="141" t="s">
        <v>22</v>
      </c>
      <c r="E10" s="75" t="s">
        <v>124</v>
      </c>
      <c r="F10" s="76">
        <v>1</v>
      </c>
      <c r="G10" s="76">
        <v>1</v>
      </c>
      <c r="H10" s="76">
        <v>1</v>
      </c>
      <c r="I10" s="76">
        <v>1</v>
      </c>
      <c r="K10" s="76">
        <v>1</v>
      </c>
      <c r="L10" s="76">
        <v>1</v>
      </c>
      <c r="N10" s="76">
        <v>1</v>
      </c>
      <c r="O10" s="76">
        <v>1</v>
      </c>
    </row>
    <row r="11" spans="1:15">
      <c r="B11" s="4"/>
      <c r="C11" s="4"/>
      <c r="D11" s="141" t="s">
        <v>23</v>
      </c>
      <c r="E11" s="75" t="s">
        <v>124</v>
      </c>
      <c r="F11" s="76">
        <v>1</v>
      </c>
      <c r="G11" s="76">
        <v>1</v>
      </c>
      <c r="H11" s="76">
        <v>1</v>
      </c>
      <c r="I11" s="76">
        <v>1</v>
      </c>
      <c r="K11" s="76">
        <v>1</v>
      </c>
      <c r="L11" s="76">
        <v>1</v>
      </c>
      <c r="N11" s="76">
        <v>1</v>
      </c>
      <c r="O11" s="76">
        <v>1</v>
      </c>
    </row>
    <row r="12" spans="1:15">
      <c r="B12" s="4"/>
      <c r="C12" s="4"/>
      <c r="D12" s="141" t="s">
        <v>24</v>
      </c>
      <c r="E12" s="75" t="s">
        <v>124</v>
      </c>
      <c r="F12" s="76">
        <v>0.3</v>
      </c>
      <c r="G12" s="76">
        <v>0.3</v>
      </c>
      <c r="H12" s="76">
        <v>0.3</v>
      </c>
      <c r="I12" s="76">
        <v>0.3</v>
      </c>
      <c r="K12" s="76">
        <v>0.3</v>
      </c>
      <c r="L12" s="76">
        <v>0.3</v>
      </c>
      <c r="N12" s="76">
        <v>0.3</v>
      </c>
      <c r="O12" s="76">
        <v>0.3</v>
      </c>
    </row>
    <row r="13" spans="1:15" ht="13.8" thickBot="1">
      <c r="B13" s="4"/>
      <c r="C13" s="4"/>
      <c r="D13" s="5"/>
      <c r="E13" s="5"/>
      <c r="F13" s="5"/>
      <c r="G13" s="5"/>
      <c r="H13" s="5"/>
      <c r="I13" s="5"/>
      <c r="K13" s="5"/>
      <c r="L13" s="5"/>
      <c r="N13" s="5"/>
      <c r="O13" s="5"/>
    </row>
    <row r="14" spans="1:15" s="38" customFormat="1" ht="14.4" thickBot="1">
      <c r="C14" s="63" t="s">
        <v>26</v>
      </c>
      <c r="D14" s="64"/>
      <c r="E14" s="65"/>
      <c r="F14" s="65"/>
      <c r="G14" s="65"/>
      <c r="H14" s="65"/>
      <c r="I14" s="66"/>
      <c r="J14" s="1"/>
      <c r="K14" s="88"/>
      <c r="L14" s="66"/>
      <c r="M14" s="1"/>
      <c r="N14" s="88"/>
      <c r="O14" s="66"/>
    </row>
    <row r="15" spans="1:15">
      <c r="B15" s="4"/>
      <c r="C15" s="4"/>
      <c r="D15" s="141" t="s">
        <v>27</v>
      </c>
      <c r="E15" s="75" t="s">
        <v>124</v>
      </c>
      <c r="F15" s="76">
        <v>0.2</v>
      </c>
      <c r="G15" s="76">
        <v>0.2</v>
      </c>
      <c r="H15" s="76">
        <v>0.2</v>
      </c>
      <c r="I15" s="76">
        <v>0.2</v>
      </c>
      <c r="K15" s="76">
        <v>0.2</v>
      </c>
      <c r="L15" s="76">
        <v>0.2</v>
      </c>
      <c r="N15" s="76">
        <v>0.2</v>
      </c>
      <c r="O15" s="76">
        <v>0.2</v>
      </c>
    </row>
    <row r="16" spans="1:15">
      <c r="B16" s="4"/>
      <c r="C16" s="4"/>
      <c r="D16" s="141" t="s">
        <v>28</v>
      </c>
      <c r="E16" s="75" t="s">
        <v>124</v>
      </c>
      <c r="F16" s="76">
        <v>0.3</v>
      </c>
      <c r="G16" s="76">
        <v>0.3</v>
      </c>
      <c r="H16" s="76">
        <v>0.3</v>
      </c>
      <c r="I16" s="76">
        <v>0.3</v>
      </c>
      <c r="K16" s="76">
        <v>0.3</v>
      </c>
      <c r="L16" s="76">
        <v>0.3</v>
      </c>
      <c r="N16" s="76">
        <v>0.3</v>
      </c>
      <c r="O16" s="76">
        <v>0.3</v>
      </c>
    </row>
    <row r="17" spans="2:15">
      <c r="B17" s="4"/>
      <c r="C17" s="4"/>
      <c r="D17" s="141" t="s">
        <v>29</v>
      </c>
      <c r="E17" s="75" t="s">
        <v>124</v>
      </c>
      <c r="F17" s="76">
        <v>0.2</v>
      </c>
      <c r="G17" s="76">
        <v>0.2</v>
      </c>
      <c r="H17" s="76">
        <v>0.2</v>
      </c>
      <c r="I17" s="76">
        <v>0.2</v>
      </c>
      <c r="K17" s="76">
        <v>0.2</v>
      </c>
      <c r="L17" s="76">
        <v>0.2</v>
      </c>
      <c r="N17" s="76">
        <v>0.2</v>
      </c>
      <c r="O17" s="76">
        <v>0.2</v>
      </c>
    </row>
    <row r="18" spans="2:15">
      <c r="C18" s="8"/>
      <c r="D18" s="153" t="s">
        <v>31</v>
      </c>
      <c r="E18" s="75" t="s">
        <v>124</v>
      </c>
      <c r="F18" s="76">
        <v>0.3</v>
      </c>
      <c r="G18" s="76">
        <v>0.3</v>
      </c>
      <c r="H18" s="76">
        <v>0.3</v>
      </c>
      <c r="I18" s="280" t="s">
        <v>132</v>
      </c>
      <c r="K18" s="280" t="s">
        <v>132</v>
      </c>
      <c r="L18" s="280" t="s">
        <v>132</v>
      </c>
      <c r="N18" s="280" t="s">
        <v>132</v>
      </c>
      <c r="O18" s="280" t="s">
        <v>132</v>
      </c>
    </row>
    <row r="19" spans="2:15">
      <c r="C19" s="8"/>
      <c r="D19" s="153" t="s">
        <v>32</v>
      </c>
      <c r="E19" s="75" t="s">
        <v>124</v>
      </c>
      <c r="F19" s="76">
        <v>0.2</v>
      </c>
      <c r="G19" s="76">
        <v>0.2</v>
      </c>
      <c r="H19" s="76">
        <v>0.2</v>
      </c>
      <c r="I19" s="280" t="s">
        <v>132</v>
      </c>
      <c r="K19" s="280" t="s">
        <v>132</v>
      </c>
      <c r="L19" s="280" t="s">
        <v>132</v>
      </c>
      <c r="N19" s="280" t="s">
        <v>132</v>
      </c>
      <c r="O19" s="280" t="s">
        <v>132</v>
      </c>
    </row>
    <row r="20" spans="2:15">
      <c r="C20" s="8"/>
      <c r="D20" s="153" t="s">
        <v>33</v>
      </c>
      <c r="E20" s="75" t="s">
        <v>124</v>
      </c>
      <c r="F20" s="280" t="s">
        <v>132</v>
      </c>
      <c r="G20" s="280" t="s">
        <v>132</v>
      </c>
      <c r="H20" s="280" t="s">
        <v>132</v>
      </c>
      <c r="I20" s="76">
        <v>0.2</v>
      </c>
      <c r="K20" s="76">
        <v>0.2</v>
      </c>
      <c r="L20" s="76">
        <v>0.2</v>
      </c>
      <c r="N20" s="76">
        <v>0.2</v>
      </c>
      <c r="O20" s="76">
        <v>0.2</v>
      </c>
    </row>
    <row r="21" spans="2:15">
      <c r="C21" s="8"/>
      <c r="D21" s="78" t="s">
        <v>34</v>
      </c>
      <c r="E21" s="75" t="s">
        <v>124</v>
      </c>
      <c r="F21" s="76">
        <v>0.4</v>
      </c>
      <c r="G21" s="76">
        <v>0.4</v>
      </c>
      <c r="H21" s="76">
        <v>0.4</v>
      </c>
      <c r="I21" s="76">
        <v>0.4</v>
      </c>
      <c r="K21" s="76">
        <v>0.4</v>
      </c>
      <c r="L21" s="76">
        <v>0.4</v>
      </c>
      <c r="N21" s="76">
        <v>0.4</v>
      </c>
      <c r="O21" s="76">
        <v>0.4</v>
      </c>
    </row>
    <row r="22" spans="2:15">
      <c r="C22" s="8"/>
      <c r="D22" s="78" t="s">
        <v>35</v>
      </c>
      <c r="E22" s="75" t="s">
        <v>124</v>
      </c>
      <c r="F22" s="76">
        <v>0.4</v>
      </c>
      <c r="G22" s="76">
        <v>0.4</v>
      </c>
      <c r="H22" s="76">
        <v>0.4</v>
      </c>
      <c r="I22" s="76">
        <v>0.4</v>
      </c>
      <c r="K22" s="76">
        <v>0.4</v>
      </c>
      <c r="L22" s="76">
        <v>0.4</v>
      </c>
      <c r="N22" s="76">
        <v>0.4</v>
      </c>
      <c r="O22" s="76">
        <v>0.4</v>
      </c>
    </row>
    <row r="23" spans="2:15">
      <c r="C23" s="8"/>
      <c r="D23" s="78" t="s">
        <v>36</v>
      </c>
      <c r="E23" s="75" t="s">
        <v>124</v>
      </c>
      <c r="F23" s="76">
        <v>0.4</v>
      </c>
      <c r="G23" s="76">
        <v>0.4</v>
      </c>
      <c r="H23" s="76">
        <v>0.4</v>
      </c>
      <c r="I23" s="76">
        <v>0.4</v>
      </c>
      <c r="K23" s="76">
        <v>0.4</v>
      </c>
      <c r="L23" s="76">
        <v>0.4</v>
      </c>
      <c r="N23" s="76">
        <v>0.4</v>
      </c>
      <c r="O23" s="76">
        <v>0.4</v>
      </c>
    </row>
    <row r="24" spans="2:15">
      <c r="C24" s="8"/>
      <c r="D24" s="129" t="s">
        <v>37</v>
      </c>
      <c r="E24" s="75" t="s">
        <v>124</v>
      </c>
      <c r="F24" s="76" t="s">
        <v>283</v>
      </c>
      <c r="G24" s="76">
        <v>0.4</v>
      </c>
      <c r="H24" s="76">
        <v>0.4</v>
      </c>
      <c r="I24" s="76">
        <v>0.4</v>
      </c>
      <c r="J24" s="38"/>
      <c r="K24" s="76">
        <v>0.4</v>
      </c>
      <c r="L24" s="76">
        <v>0.4</v>
      </c>
      <c r="M24" s="38"/>
      <c r="N24" s="76">
        <v>0.4</v>
      </c>
      <c r="O24" s="76">
        <v>0.4</v>
      </c>
    </row>
    <row r="25" spans="2:15">
      <c r="C25" s="8"/>
      <c r="D25" s="129" t="s">
        <v>38</v>
      </c>
      <c r="E25" s="75" t="s">
        <v>124</v>
      </c>
      <c r="F25" s="76" t="s">
        <v>283</v>
      </c>
      <c r="G25" s="76">
        <v>0.4</v>
      </c>
      <c r="H25" s="76">
        <v>0.4</v>
      </c>
      <c r="I25" s="76">
        <v>0.4</v>
      </c>
      <c r="J25" s="38"/>
      <c r="K25" s="76">
        <v>0.4</v>
      </c>
      <c r="L25" s="76">
        <v>0.4</v>
      </c>
      <c r="M25" s="38"/>
      <c r="N25" s="76">
        <v>0.4</v>
      </c>
      <c r="O25" s="76">
        <v>0.4</v>
      </c>
    </row>
    <row r="26" spans="2:15">
      <c r="C26" s="8"/>
      <c r="D26" s="141" t="s">
        <v>39</v>
      </c>
      <c r="E26" s="75" t="s">
        <v>124</v>
      </c>
      <c r="F26" s="76">
        <v>0.2</v>
      </c>
      <c r="G26" s="76">
        <v>0.2</v>
      </c>
      <c r="H26" s="76">
        <v>0.2</v>
      </c>
      <c r="I26" s="76">
        <v>0.2</v>
      </c>
      <c r="K26" s="76">
        <v>0.2</v>
      </c>
      <c r="L26" s="76">
        <v>0.2</v>
      </c>
      <c r="N26" s="76">
        <v>0.2</v>
      </c>
      <c r="O26" s="76">
        <v>0.2</v>
      </c>
    </row>
    <row r="27" spans="2:15">
      <c r="C27" s="8"/>
      <c r="D27" s="78" t="s">
        <v>40</v>
      </c>
      <c r="E27" s="75" t="s">
        <v>124</v>
      </c>
      <c r="F27" s="76">
        <v>0.2</v>
      </c>
      <c r="G27" s="76">
        <v>0.2</v>
      </c>
      <c r="H27" s="76">
        <v>0.2</v>
      </c>
      <c r="I27" s="76">
        <v>0.2</v>
      </c>
      <c r="K27" s="76">
        <v>0.2</v>
      </c>
      <c r="L27" s="76">
        <v>0.2</v>
      </c>
      <c r="N27" s="76">
        <v>0.2</v>
      </c>
      <c r="O27" s="76">
        <v>0.2</v>
      </c>
    </row>
    <row r="28" spans="2:15">
      <c r="C28" s="8"/>
      <c r="D28" s="78" t="s">
        <v>41</v>
      </c>
      <c r="E28" s="75" t="s">
        <v>124</v>
      </c>
      <c r="F28" s="76">
        <v>0.2</v>
      </c>
      <c r="G28" s="76">
        <v>0.2</v>
      </c>
      <c r="H28" s="76">
        <v>0.2</v>
      </c>
      <c r="I28" s="76">
        <v>0.2</v>
      </c>
      <c r="K28" s="76">
        <v>0.2</v>
      </c>
      <c r="L28" s="76">
        <v>0.2</v>
      </c>
      <c r="N28" s="76">
        <v>0.2</v>
      </c>
      <c r="O28" s="76">
        <v>0.2</v>
      </c>
    </row>
    <row r="29" spans="2:15">
      <c r="B29" s="4"/>
      <c r="C29" s="8"/>
      <c r="D29" s="78" t="s">
        <v>42</v>
      </c>
      <c r="E29" s="75" t="s">
        <v>124</v>
      </c>
      <c r="F29" s="76">
        <v>0.2</v>
      </c>
      <c r="G29" s="76">
        <v>0.2</v>
      </c>
      <c r="H29" s="76">
        <v>0.2</v>
      </c>
      <c r="I29" s="76">
        <v>0.2</v>
      </c>
      <c r="K29" s="76">
        <v>0.2</v>
      </c>
      <c r="L29" s="76">
        <v>0.2</v>
      </c>
      <c r="N29" s="76">
        <v>0.2</v>
      </c>
      <c r="O29" s="76">
        <v>0.2</v>
      </c>
    </row>
    <row r="30" spans="2:15">
      <c r="D30" s="141" t="s">
        <v>284</v>
      </c>
      <c r="E30" s="75" t="s">
        <v>124</v>
      </c>
      <c r="F30" s="76">
        <v>0.5</v>
      </c>
      <c r="G30" s="76">
        <v>0.5</v>
      </c>
      <c r="H30" s="76">
        <v>0.5</v>
      </c>
      <c r="I30" s="76">
        <v>0.5</v>
      </c>
      <c r="K30" s="76">
        <v>0.5</v>
      </c>
      <c r="L30" s="76">
        <v>0.5</v>
      </c>
      <c r="N30" s="76">
        <v>0.5</v>
      </c>
      <c r="O30" s="76">
        <v>0.5</v>
      </c>
    </row>
    <row r="31" spans="2:15">
      <c r="D31" s="141" t="s">
        <v>285</v>
      </c>
      <c r="E31" s="75" t="s">
        <v>124</v>
      </c>
      <c r="F31" s="76">
        <v>0.5</v>
      </c>
      <c r="G31" s="76">
        <v>0.5</v>
      </c>
      <c r="H31" s="76">
        <v>0.5</v>
      </c>
      <c r="I31" s="76">
        <v>0.5</v>
      </c>
      <c r="K31" s="76">
        <v>0.5</v>
      </c>
      <c r="L31" s="76">
        <v>0.5</v>
      </c>
      <c r="N31" s="76">
        <v>0.5</v>
      </c>
      <c r="O31" s="76">
        <v>0.5</v>
      </c>
    </row>
    <row r="32" spans="2:15">
      <c r="D32" s="141" t="s">
        <v>286</v>
      </c>
      <c r="E32" s="75" t="s">
        <v>124</v>
      </c>
      <c r="F32" s="76">
        <v>0.5</v>
      </c>
      <c r="G32" s="76">
        <v>0.5</v>
      </c>
      <c r="H32" s="76">
        <v>0.5</v>
      </c>
      <c r="I32" s="76">
        <v>0.5</v>
      </c>
      <c r="K32" s="76">
        <v>0.5</v>
      </c>
      <c r="L32" s="76">
        <v>0.5</v>
      </c>
      <c r="N32" s="76">
        <v>0.5</v>
      </c>
      <c r="O32" s="76">
        <v>0.5</v>
      </c>
    </row>
    <row r="33" spans="4:15">
      <c r="D33" s="213" t="s">
        <v>46</v>
      </c>
      <c r="E33" s="75" t="s">
        <v>124</v>
      </c>
      <c r="F33" s="76">
        <v>0.5</v>
      </c>
      <c r="G33" s="76">
        <v>0.5</v>
      </c>
      <c r="H33" s="76">
        <v>0.5</v>
      </c>
      <c r="I33" s="76">
        <v>0.5</v>
      </c>
      <c r="K33" s="76">
        <v>0.5</v>
      </c>
      <c r="L33" s="76">
        <v>0.5</v>
      </c>
      <c r="N33" s="76">
        <v>0.5</v>
      </c>
      <c r="O33" s="76">
        <v>0.5</v>
      </c>
    </row>
    <row r="34" spans="4:15">
      <c r="D34" s="213" t="s">
        <v>47</v>
      </c>
      <c r="E34" s="75" t="s">
        <v>124</v>
      </c>
      <c r="F34" s="76">
        <v>0.5</v>
      </c>
      <c r="G34" s="76">
        <v>0.5</v>
      </c>
      <c r="H34" s="76">
        <v>0.5</v>
      </c>
      <c r="I34" s="76">
        <v>0.5</v>
      </c>
      <c r="K34" s="76">
        <v>0.5</v>
      </c>
      <c r="L34" s="76">
        <v>0.5</v>
      </c>
      <c r="N34" s="76">
        <v>0.5</v>
      </c>
      <c r="O34" s="76">
        <v>0.5</v>
      </c>
    </row>
    <row r="35" spans="4:15">
      <c r="D35" s="213" t="s">
        <v>48</v>
      </c>
      <c r="E35" s="75" t="s">
        <v>124</v>
      </c>
      <c r="F35" s="76">
        <v>0.5</v>
      </c>
      <c r="G35" s="76">
        <v>0.5</v>
      </c>
      <c r="H35" s="76">
        <v>0.5</v>
      </c>
      <c r="I35" s="76">
        <v>0.5</v>
      </c>
      <c r="K35" s="76">
        <v>0.5</v>
      </c>
      <c r="L35" s="76">
        <v>0.5</v>
      </c>
      <c r="N35" s="76">
        <v>0.5</v>
      </c>
      <c r="O35" s="76">
        <v>0.5</v>
      </c>
    </row>
    <row r="36" spans="4:15">
      <c r="D36" s="141" t="s">
        <v>49</v>
      </c>
      <c r="E36" s="75" t="s">
        <v>124</v>
      </c>
      <c r="F36" s="200" t="s">
        <v>132</v>
      </c>
      <c r="G36" s="76">
        <v>0.5</v>
      </c>
      <c r="H36" s="76">
        <v>0.5</v>
      </c>
      <c r="I36" s="76">
        <v>0.5</v>
      </c>
      <c r="J36" s="38"/>
      <c r="K36" s="76">
        <v>0.5</v>
      </c>
      <c r="L36" s="76">
        <v>0.5</v>
      </c>
      <c r="M36" s="38"/>
      <c r="N36" s="76">
        <v>0.5</v>
      </c>
      <c r="O36" s="76">
        <v>0.5</v>
      </c>
    </row>
    <row r="37" spans="4:15">
      <c r="D37" s="141" t="s">
        <v>50</v>
      </c>
      <c r="E37" s="75" t="s">
        <v>124</v>
      </c>
      <c r="F37" s="200" t="s">
        <v>132</v>
      </c>
      <c r="G37" s="76">
        <v>0.5</v>
      </c>
      <c r="H37" s="76">
        <v>0.5</v>
      </c>
      <c r="I37" s="76">
        <v>0.5</v>
      </c>
      <c r="J37" s="38"/>
      <c r="K37" s="76">
        <v>0.5</v>
      </c>
      <c r="L37" s="76">
        <v>0.5</v>
      </c>
      <c r="M37" s="38"/>
      <c r="N37" s="76">
        <v>0.5</v>
      </c>
      <c r="O37" s="76">
        <v>0.5</v>
      </c>
    </row>
    <row r="38" spans="4:15">
      <c r="D38" s="141" t="s">
        <v>51</v>
      </c>
      <c r="E38" s="75" t="s">
        <v>124</v>
      </c>
      <c r="F38" s="200" t="s">
        <v>132</v>
      </c>
      <c r="G38" s="76">
        <v>0.5</v>
      </c>
      <c r="H38" s="76">
        <v>0.5</v>
      </c>
      <c r="I38" s="76">
        <v>0.5</v>
      </c>
      <c r="J38" s="38"/>
      <c r="K38" s="76">
        <v>0.5</v>
      </c>
      <c r="L38" s="76">
        <v>0.5</v>
      </c>
      <c r="M38" s="38"/>
      <c r="N38" s="76">
        <v>0.5</v>
      </c>
      <c r="O38" s="76">
        <v>0.5</v>
      </c>
    </row>
    <row r="39" spans="4:15">
      <c r="D39" s="141" t="s">
        <v>52</v>
      </c>
      <c r="E39" s="75" t="s">
        <v>124</v>
      </c>
      <c r="F39" s="200" t="s">
        <v>132</v>
      </c>
      <c r="G39" s="76">
        <v>0.5</v>
      </c>
      <c r="H39" s="76">
        <v>0.5</v>
      </c>
      <c r="I39" s="76">
        <v>0.5</v>
      </c>
      <c r="J39" s="38"/>
      <c r="K39" s="76">
        <v>0.5</v>
      </c>
      <c r="L39" s="76">
        <v>0.5</v>
      </c>
      <c r="M39" s="38"/>
      <c r="N39" s="76">
        <v>0.5</v>
      </c>
      <c r="O39" s="76">
        <v>0.5</v>
      </c>
    </row>
    <row r="40" spans="4:15">
      <c r="D40" s="141" t="s">
        <v>53</v>
      </c>
      <c r="E40" s="75" t="s">
        <v>124</v>
      </c>
      <c r="F40" s="200" t="s">
        <v>132</v>
      </c>
      <c r="G40" s="76">
        <v>0.5</v>
      </c>
      <c r="H40" s="76">
        <v>0.5</v>
      </c>
      <c r="I40" s="76">
        <v>0.5</v>
      </c>
      <c r="J40" s="38"/>
      <c r="K40" s="76">
        <v>0.5</v>
      </c>
      <c r="L40" s="76">
        <v>0.5</v>
      </c>
      <c r="M40" s="38"/>
      <c r="N40" s="76">
        <v>0.5</v>
      </c>
      <c r="O40" s="76">
        <v>0.5</v>
      </c>
    </row>
    <row r="41" spans="4:15">
      <c r="D41" s="141" t="s">
        <v>54</v>
      </c>
      <c r="E41" s="75" t="s">
        <v>124</v>
      </c>
      <c r="F41" s="200" t="s">
        <v>132</v>
      </c>
      <c r="G41" s="76">
        <v>0.5</v>
      </c>
      <c r="H41" s="76">
        <v>0.5</v>
      </c>
      <c r="I41" s="76">
        <v>0.5</v>
      </c>
      <c r="J41" s="38"/>
      <c r="K41" s="76">
        <v>0.5</v>
      </c>
      <c r="L41" s="76">
        <v>0.5</v>
      </c>
      <c r="M41" s="38"/>
      <c r="N41" s="76">
        <v>0.5</v>
      </c>
      <c r="O41" s="76">
        <v>0.5</v>
      </c>
    </row>
    <row r="42" spans="4:15">
      <c r="D42" s="141" t="s">
        <v>55</v>
      </c>
      <c r="E42" s="75" t="s">
        <v>124</v>
      </c>
      <c r="F42" s="200" t="s">
        <v>132</v>
      </c>
      <c r="G42" s="76">
        <v>0.5</v>
      </c>
      <c r="H42" s="76">
        <v>0.5</v>
      </c>
      <c r="I42" s="76">
        <v>0.5</v>
      </c>
      <c r="J42" s="38"/>
      <c r="K42" s="76">
        <v>0.5</v>
      </c>
      <c r="L42" s="76">
        <v>0.5</v>
      </c>
      <c r="M42" s="38"/>
      <c r="N42" s="76">
        <v>0.5</v>
      </c>
      <c r="O42" s="76">
        <v>0.5</v>
      </c>
    </row>
    <row r="43" spans="4:15">
      <c r="D43" s="141" t="s">
        <v>56</v>
      </c>
      <c r="E43" s="75" t="s">
        <v>124</v>
      </c>
      <c r="F43" s="200" t="s">
        <v>132</v>
      </c>
      <c r="G43" s="76">
        <v>0.5</v>
      </c>
      <c r="H43" s="76">
        <v>0.5</v>
      </c>
      <c r="I43" s="76">
        <v>0.5</v>
      </c>
      <c r="J43" s="38"/>
      <c r="K43" s="76">
        <v>0.5</v>
      </c>
      <c r="L43" s="76">
        <v>0.5</v>
      </c>
      <c r="M43" s="38"/>
      <c r="N43" s="76">
        <v>0.5</v>
      </c>
      <c r="O43" s="76">
        <v>0.5</v>
      </c>
    </row>
    <row r="44" spans="4:15">
      <c r="D44" s="141" t="s">
        <v>287</v>
      </c>
      <c r="E44" s="75" t="s">
        <v>124</v>
      </c>
      <c r="F44" s="200" t="s">
        <v>132</v>
      </c>
      <c r="G44" s="76">
        <v>0.5</v>
      </c>
      <c r="H44" s="76">
        <v>0.5</v>
      </c>
      <c r="I44" s="76">
        <v>0.5</v>
      </c>
      <c r="J44" s="38"/>
      <c r="K44" s="76">
        <v>0.5</v>
      </c>
      <c r="L44" s="76">
        <v>0.5</v>
      </c>
      <c r="M44" s="38"/>
      <c r="N44" s="76">
        <v>0.5</v>
      </c>
      <c r="O44" s="76">
        <v>0.5</v>
      </c>
    </row>
    <row r="45" spans="4:15">
      <c r="D45" s="141" t="s">
        <v>288</v>
      </c>
      <c r="E45" s="75" t="s">
        <v>124</v>
      </c>
      <c r="F45" s="200" t="s">
        <v>132</v>
      </c>
      <c r="G45" s="76">
        <v>0.5</v>
      </c>
      <c r="H45" s="76">
        <v>0.5</v>
      </c>
      <c r="I45" s="76">
        <v>0.5</v>
      </c>
      <c r="J45" s="38"/>
      <c r="K45" s="76">
        <v>0.5</v>
      </c>
      <c r="L45" s="76">
        <v>0.5</v>
      </c>
      <c r="M45" s="38"/>
      <c r="N45" s="76">
        <v>0.5</v>
      </c>
      <c r="O45" s="76">
        <v>0.5</v>
      </c>
    </row>
    <row r="46" spans="4:15">
      <c r="D46" s="141" t="s">
        <v>59</v>
      </c>
      <c r="E46" s="75" t="s">
        <v>124</v>
      </c>
      <c r="F46" s="76">
        <v>0.7</v>
      </c>
      <c r="G46" s="76">
        <v>0.7</v>
      </c>
      <c r="H46" s="76">
        <v>0.7</v>
      </c>
      <c r="I46" s="76">
        <v>0.7</v>
      </c>
      <c r="K46" s="76">
        <v>0.7</v>
      </c>
      <c r="L46" s="76">
        <v>0.7</v>
      </c>
      <c r="N46" s="76">
        <v>0.7</v>
      </c>
      <c r="O46" s="76">
        <v>0.7</v>
      </c>
    </row>
    <row r="47" spans="4:15">
      <c r="D47" s="141" t="s">
        <v>60</v>
      </c>
      <c r="E47" s="75" t="s">
        <v>124</v>
      </c>
      <c r="F47" s="76">
        <v>0.7</v>
      </c>
      <c r="G47" s="76">
        <v>0.7</v>
      </c>
      <c r="H47" s="76">
        <v>0.7</v>
      </c>
      <c r="I47" s="76">
        <v>0.7</v>
      </c>
      <c r="K47" s="76">
        <v>0.7</v>
      </c>
      <c r="L47" s="76">
        <v>0.7</v>
      </c>
      <c r="N47" s="76">
        <v>0.7</v>
      </c>
      <c r="O47" s="76">
        <v>0.7</v>
      </c>
    </row>
    <row r="48" spans="4:15" s="295" customFormat="1">
      <c r="D48" s="78" t="s">
        <v>413</v>
      </c>
      <c r="E48" s="75" t="s">
        <v>124</v>
      </c>
      <c r="F48" s="76">
        <v>0.15</v>
      </c>
      <c r="G48" s="76">
        <v>0.15</v>
      </c>
      <c r="H48" s="76">
        <v>0.15</v>
      </c>
      <c r="I48" s="76">
        <v>0.15</v>
      </c>
      <c r="J48" s="1"/>
      <c r="K48" s="76">
        <v>0.15</v>
      </c>
      <c r="L48" s="76">
        <v>0.15</v>
      </c>
      <c r="M48" s="1"/>
      <c r="N48" s="76">
        <v>0.15</v>
      </c>
      <c r="O48" s="76">
        <v>0.15</v>
      </c>
    </row>
    <row r="49" spans="4:15">
      <c r="D49" s="78" t="s">
        <v>61</v>
      </c>
      <c r="E49" s="75" t="s">
        <v>124</v>
      </c>
      <c r="F49" s="76">
        <v>1</v>
      </c>
      <c r="G49" s="76">
        <v>1</v>
      </c>
      <c r="H49" s="76">
        <v>1</v>
      </c>
      <c r="I49" s="76">
        <v>1</v>
      </c>
      <c r="K49" s="76">
        <v>1</v>
      </c>
      <c r="L49" s="76">
        <v>1</v>
      </c>
      <c r="N49" s="76">
        <v>1</v>
      </c>
      <c r="O49" s="76">
        <v>1</v>
      </c>
    </row>
    <row r="50" spans="4:15">
      <c r="D50" s="383" t="s">
        <v>62</v>
      </c>
      <c r="E50" s="75" t="s">
        <v>124</v>
      </c>
      <c r="F50" s="76">
        <v>0.3</v>
      </c>
      <c r="G50" s="76">
        <v>0.3</v>
      </c>
      <c r="H50" s="76">
        <v>0.3</v>
      </c>
      <c r="I50" s="76">
        <v>0.3</v>
      </c>
      <c r="K50" s="76">
        <v>0.3</v>
      </c>
      <c r="L50" s="384">
        <v>0.3</v>
      </c>
      <c r="N50" s="384">
        <v>0.3</v>
      </c>
      <c r="O50" s="384">
        <v>0.3</v>
      </c>
    </row>
    <row r="51" spans="4:15">
      <c r="D51" s="78" t="s">
        <v>63</v>
      </c>
      <c r="E51" s="75" t="s">
        <v>124</v>
      </c>
      <c r="F51" s="76">
        <v>0.2</v>
      </c>
      <c r="G51" s="76">
        <v>0.2</v>
      </c>
      <c r="H51" s="76">
        <v>0.2</v>
      </c>
      <c r="I51" s="76">
        <v>0.2</v>
      </c>
      <c r="K51" s="76">
        <v>0.2</v>
      </c>
      <c r="L51" s="76">
        <v>0.2</v>
      </c>
      <c r="N51" s="76">
        <v>0.2</v>
      </c>
      <c r="O51" s="76">
        <v>0.2</v>
      </c>
    </row>
    <row r="52" spans="4:15">
      <c r="D52" s="78" t="s">
        <v>64</v>
      </c>
      <c r="E52" s="75" t="s">
        <v>124</v>
      </c>
      <c r="F52" s="76">
        <v>0.2</v>
      </c>
      <c r="G52" s="76">
        <v>0.2</v>
      </c>
      <c r="H52" s="76">
        <v>0.2</v>
      </c>
      <c r="I52" s="76">
        <v>0.2</v>
      </c>
      <c r="K52" s="76">
        <v>0.2</v>
      </c>
      <c r="L52" s="76">
        <v>0.2</v>
      </c>
      <c r="N52" s="76">
        <v>0.2</v>
      </c>
      <c r="O52" s="76">
        <v>0.2</v>
      </c>
    </row>
    <row r="53" spans="4:15">
      <c r="D53" s="129" t="s">
        <v>65</v>
      </c>
      <c r="E53" s="75" t="s">
        <v>124</v>
      </c>
      <c r="F53" s="76">
        <v>0.3</v>
      </c>
      <c r="G53" s="76">
        <v>0.3</v>
      </c>
      <c r="H53" s="76">
        <v>0.3</v>
      </c>
      <c r="I53" s="76">
        <v>0.3</v>
      </c>
      <c r="K53" s="76">
        <v>0.3</v>
      </c>
      <c r="L53" s="76">
        <v>0.3</v>
      </c>
      <c r="N53" s="76">
        <v>0.3</v>
      </c>
      <c r="O53" s="76">
        <v>0.3</v>
      </c>
    </row>
    <row r="54" spans="4:15">
      <c r="D54" s="141" t="s">
        <v>66</v>
      </c>
      <c r="E54" s="75" t="s">
        <v>124</v>
      </c>
      <c r="F54" s="76">
        <v>0.15</v>
      </c>
      <c r="G54" s="76">
        <v>0.15</v>
      </c>
      <c r="H54" s="76">
        <v>0.15</v>
      </c>
      <c r="I54" s="76">
        <v>0.15</v>
      </c>
      <c r="K54" s="76">
        <v>0.15</v>
      </c>
      <c r="L54" s="76">
        <v>0.15</v>
      </c>
      <c r="N54" s="76">
        <v>0.15</v>
      </c>
      <c r="O54" s="76">
        <v>0.15</v>
      </c>
    </row>
    <row r="55" spans="4:15">
      <c r="D55" s="141" t="s">
        <v>67</v>
      </c>
      <c r="E55" s="75" t="s">
        <v>124</v>
      </c>
      <c r="F55" s="76">
        <v>0.15</v>
      </c>
      <c r="G55" s="76">
        <v>0.15</v>
      </c>
      <c r="H55" s="76">
        <v>0.15</v>
      </c>
      <c r="I55" s="76">
        <v>0.15</v>
      </c>
      <c r="K55" s="76">
        <v>0.15</v>
      </c>
      <c r="L55" s="76">
        <v>0.15</v>
      </c>
      <c r="N55" s="76">
        <v>0.15</v>
      </c>
      <c r="O55" s="76">
        <v>0.15</v>
      </c>
    </row>
    <row r="56" spans="4:15">
      <c r="D56" s="141" t="s">
        <v>68</v>
      </c>
      <c r="E56" s="75" t="s">
        <v>124</v>
      </c>
      <c r="F56" s="76">
        <v>0.15</v>
      </c>
      <c r="G56" s="76">
        <v>0.15</v>
      </c>
      <c r="H56" s="76">
        <v>0.15</v>
      </c>
      <c r="I56" s="76">
        <v>0.15</v>
      </c>
      <c r="K56" s="76">
        <v>0.15</v>
      </c>
      <c r="L56" s="76">
        <v>0.15</v>
      </c>
      <c r="N56" s="76">
        <v>0.15</v>
      </c>
      <c r="O56" s="76">
        <v>0.15</v>
      </c>
    </row>
    <row r="57" spans="4:15">
      <c r="D57" s="78" t="s">
        <v>69</v>
      </c>
      <c r="E57" s="75" t="s">
        <v>124</v>
      </c>
      <c r="F57" s="200" t="s">
        <v>132</v>
      </c>
      <c r="G57" s="200" t="s">
        <v>132</v>
      </c>
      <c r="H57" s="200" t="s">
        <v>132</v>
      </c>
      <c r="I57" s="200" t="s">
        <v>132</v>
      </c>
      <c r="K57" s="200" t="s">
        <v>132</v>
      </c>
      <c r="L57" s="200" t="s">
        <v>132</v>
      </c>
      <c r="N57" s="200" t="s">
        <v>132</v>
      </c>
      <c r="O57" s="200" t="s">
        <v>132</v>
      </c>
    </row>
    <row r="58" spans="4:15">
      <c r="D58" s="78" t="s">
        <v>289</v>
      </c>
      <c r="E58" s="75" t="s">
        <v>124</v>
      </c>
      <c r="F58" s="200" t="s">
        <v>132</v>
      </c>
      <c r="G58" s="200" t="s">
        <v>132</v>
      </c>
      <c r="H58" s="200" t="s">
        <v>132</v>
      </c>
      <c r="I58" s="200" t="s">
        <v>132</v>
      </c>
      <c r="K58" s="200" t="s">
        <v>132</v>
      </c>
      <c r="L58" s="200" t="s">
        <v>132</v>
      </c>
      <c r="N58" s="200" t="s">
        <v>132</v>
      </c>
      <c r="O58" s="200" t="s">
        <v>132</v>
      </c>
    </row>
    <row r="59" spans="4:15">
      <c r="D59" s="78" t="s">
        <v>290</v>
      </c>
      <c r="E59" s="75" t="s">
        <v>124</v>
      </c>
      <c r="F59" s="200" t="s">
        <v>132</v>
      </c>
      <c r="G59" s="200" t="s">
        <v>132</v>
      </c>
      <c r="H59" s="200" t="s">
        <v>132</v>
      </c>
      <c r="I59" s="200" t="s">
        <v>132</v>
      </c>
      <c r="K59" s="200" t="s">
        <v>132</v>
      </c>
      <c r="L59" s="200" t="s">
        <v>132</v>
      </c>
      <c r="N59" s="200" t="s">
        <v>132</v>
      </c>
      <c r="O59" s="200" t="s">
        <v>132</v>
      </c>
    </row>
    <row r="60" spans="4:15" ht="26.4">
      <c r="D60" s="300" t="s">
        <v>391</v>
      </c>
      <c r="E60" s="75" t="s">
        <v>124</v>
      </c>
      <c r="F60" s="201"/>
      <c r="G60" s="76">
        <v>0.3</v>
      </c>
      <c r="H60" s="76">
        <v>0.3</v>
      </c>
      <c r="I60" s="76">
        <v>0.3</v>
      </c>
      <c r="J60" s="198"/>
      <c r="K60" s="76">
        <v>0.3</v>
      </c>
      <c r="L60" s="76">
        <v>0.3</v>
      </c>
      <c r="M60" s="38"/>
      <c r="N60" s="76">
        <v>0.3</v>
      </c>
      <c r="O60" s="76">
        <v>0.3</v>
      </c>
    </row>
    <row r="61" spans="4:15" ht="26.4">
      <c r="D61" s="300" t="s">
        <v>392</v>
      </c>
      <c r="E61" s="75" t="s">
        <v>124</v>
      </c>
      <c r="F61" s="201"/>
      <c r="G61" s="76">
        <v>0.3</v>
      </c>
      <c r="H61" s="76">
        <v>0.3</v>
      </c>
      <c r="I61" s="76">
        <v>0.3</v>
      </c>
      <c r="J61" s="198"/>
      <c r="K61" s="76">
        <v>0.3</v>
      </c>
      <c r="L61" s="76">
        <v>0.3</v>
      </c>
      <c r="M61" s="38"/>
      <c r="N61" s="76">
        <v>0.3</v>
      </c>
      <c r="O61" s="76">
        <v>0.3</v>
      </c>
    </row>
    <row r="62" spans="4:15">
      <c r="D62" s="214" t="s">
        <v>393</v>
      </c>
      <c r="E62" s="75" t="s">
        <v>124</v>
      </c>
      <c r="F62" s="201"/>
      <c r="G62" s="76">
        <v>0.3</v>
      </c>
      <c r="H62" s="76">
        <v>0.3</v>
      </c>
      <c r="I62" s="76">
        <v>0.3</v>
      </c>
      <c r="J62" s="198"/>
      <c r="K62" s="76">
        <v>0.3</v>
      </c>
      <c r="L62" s="76">
        <v>0.3</v>
      </c>
      <c r="M62" s="38"/>
      <c r="N62" s="76">
        <v>0.3</v>
      </c>
      <c r="O62" s="76">
        <v>0.3</v>
      </c>
    </row>
    <row r="63" spans="4:15">
      <c r="D63" s="214" t="s">
        <v>394</v>
      </c>
      <c r="E63" s="75" t="s">
        <v>124</v>
      </c>
      <c r="F63" s="201"/>
      <c r="G63" s="76">
        <v>0.3</v>
      </c>
      <c r="H63" s="76">
        <v>0.3</v>
      </c>
      <c r="I63" s="76">
        <v>0.3</v>
      </c>
      <c r="J63" s="198"/>
      <c r="K63" s="76">
        <v>0.3</v>
      </c>
      <c r="L63" s="76">
        <v>0.3</v>
      </c>
      <c r="M63" s="38"/>
      <c r="N63" s="76">
        <v>0.3</v>
      </c>
      <c r="O63" s="76">
        <v>0.3</v>
      </c>
    </row>
    <row r="64" spans="4:15">
      <c r="D64" s="213" t="s">
        <v>395</v>
      </c>
      <c r="E64" s="75" t="s">
        <v>124</v>
      </c>
      <c r="F64" s="76">
        <v>0.3</v>
      </c>
      <c r="G64" s="76">
        <v>0.3</v>
      </c>
      <c r="H64" s="76">
        <v>0.3</v>
      </c>
      <c r="I64" s="76">
        <v>0.3</v>
      </c>
      <c r="K64" s="76">
        <v>0.3</v>
      </c>
      <c r="L64" s="76">
        <v>0.3</v>
      </c>
      <c r="N64" s="76">
        <v>0.3</v>
      </c>
      <c r="O64" s="76">
        <v>0.3</v>
      </c>
    </row>
    <row r="65" spans="4:15">
      <c r="D65" s="141" t="s">
        <v>291</v>
      </c>
      <c r="E65" s="75" t="s">
        <v>124</v>
      </c>
      <c r="F65" s="200" t="s">
        <v>132</v>
      </c>
      <c r="G65" s="200" t="s">
        <v>132</v>
      </c>
      <c r="H65" s="200" t="s">
        <v>132</v>
      </c>
      <c r="I65" s="200" t="s">
        <v>132</v>
      </c>
      <c r="K65" s="200" t="s">
        <v>132</v>
      </c>
      <c r="L65" s="200" t="s">
        <v>132</v>
      </c>
      <c r="N65" s="200" t="s">
        <v>132</v>
      </c>
      <c r="O65" s="200" t="s">
        <v>132</v>
      </c>
    </row>
    <row r="66" spans="4:15" ht="26.4">
      <c r="D66" s="301" t="s">
        <v>396</v>
      </c>
      <c r="E66" s="75" t="s">
        <v>124</v>
      </c>
      <c r="F66" s="200"/>
      <c r="G66" s="200"/>
      <c r="H66" s="200"/>
      <c r="I66" s="76">
        <v>0.3</v>
      </c>
      <c r="K66" s="76">
        <v>0.3</v>
      </c>
      <c r="L66" s="76">
        <v>0.3</v>
      </c>
      <c r="N66" s="76">
        <v>0.3</v>
      </c>
      <c r="O66" s="76">
        <v>0.3</v>
      </c>
    </row>
    <row r="67" spans="4:15">
      <c r="D67" s="302" t="s">
        <v>397</v>
      </c>
      <c r="E67" s="75" t="s">
        <v>124</v>
      </c>
      <c r="F67" s="200"/>
      <c r="G67" s="200"/>
      <c r="H67" s="200"/>
      <c r="I67" s="76">
        <v>0.3</v>
      </c>
      <c r="K67" s="76">
        <v>0.3</v>
      </c>
      <c r="L67" s="76">
        <v>0.3</v>
      </c>
      <c r="N67" s="76">
        <v>0.3</v>
      </c>
      <c r="O67" s="76">
        <v>0.3</v>
      </c>
    </row>
    <row r="68" spans="4:15">
      <c r="D68" s="302" t="s">
        <v>398</v>
      </c>
      <c r="E68" s="75" t="s">
        <v>124</v>
      </c>
      <c r="F68" s="200"/>
      <c r="G68" s="200"/>
      <c r="H68" s="200"/>
      <c r="I68" s="76">
        <v>0.3</v>
      </c>
      <c r="K68" s="76">
        <v>0.3</v>
      </c>
      <c r="L68" s="76">
        <v>0.3</v>
      </c>
      <c r="N68" s="76">
        <v>0.3</v>
      </c>
      <c r="O68" s="76">
        <v>0.3</v>
      </c>
    </row>
    <row r="69" spans="4:15" ht="26.4">
      <c r="D69" s="301" t="s">
        <v>399</v>
      </c>
      <c r="E69" s="75" t="s">
        <v>124</v>
      </c>
      <c r="F69" s="200"/>
      <c r="G69" s="200"/>
      <c r="H69" s="200"/>
      <c r="I69" s="76">
        <v>0.3</v>
      </c>
      <c r="K69" s="76">
        <v>0.3</v>
      </c>
      <c r="L69" s="76">
        <v>0.3</v>
      </c>
      <c r="N69" s="76">
        <v>0.3</v>
      </c>
      <c r="O69" s="76">
        <v>0.3</v>
      </c>
    </row>
    <row r="70" spans="4:15">
      <c r="D70" s="78" t="s">
        <v>73</v>
      </c>
      <c r="E70" s="75" t="s">
        <v>124</v>
      </c>
      <c r="F70" s="76">
        <v>0.2</v>
      </c>
      <c r="G70" s="76">
        <v>0.2</v>
      </c>
      <c r="H70" s="76">
        <v>0.2</v>
      </c>
      <c r="I70" s="76">
        <v>0.2</v>
      </c>
      <c r="K70" s="76">
        <v>0.2</v>
      </c>
      <c r="L70" s="76">
        <v>0.2</v>
      </c>
      <c r="N70" s="76">
        <v>0.2</v>
      </c>
      <c r="O70" s="76">
        <v>0.2</v>
      </c>
    </row>
    <row r="71" spans="4:15">
      <c r="D71" s="78" t="s">
        <v>74</v>
      </c>
      <c r="E71" s="75" t="s">
        <v>124</v>
      </c>
      <c r="F71" s="76"/>
      <c r="G71" s="76"/>
      <c r="H71" s="76"/>
      <c r="I71" s="76"/>
      <c r="K71" s="76"/>
      <c r="L71" s="76"/>
      <c r="N71" s="76"/>
      <c r="O71" s="76"/>
    </row>
    <row r="72" spans="4:15" s="281" customFormat="1">
      <c r="D72" s="214" t="s">
        <v>75</v>
      </c>
      <c r="E72" s="279" t="s">
        <v>124</v>
      </c>
      <c r="F72" s="280" t="s">
        <v>132</v>
      </c>
      <c r="G72" s="280" t="s">
        <v>132</v>
      </c>
      <c r="H72" s="280" t="s">
        <v>132</v>
      </c>
      <c r="I72" s="280" t="s">
        <v>132</v>
      </c>
      <c r="K72" s="280" t="s">
        <v>132</v>
      </c>
      <c r="L72" s="280" t="s">
        <v>132</v>
      </c>
      <c r="N72" s="280" t="s">
        <v>132</v>
      </c>
      <c r="O72" s="280" t="s">
        <v>132</v>
      </c>
    </row>
    <row r="73" spans="4:15" s="281" customFormat="1">
      <c r="D73" s="213" t="s">
        <v>76</v>
      </c>
      <c r="E73" s="279" t="s">
        <v>124</v>
      </c>
      <c r="F73" s="76">
        <v>0.4</v>
      </c>
      <c r="G73" s="76">
        <v>0.4</v>
      </c>
      <c r="H73" s="76">
        <v>0.4</v>
      </c>
      <c r="I73" s="76">
        <v>0.4</v>
      </c>
      <c r="K73" s="76">
        <v>0.4</v>
      </c>
      <c r="L73" s="76">
        <v>0.4</v>
      </c>
      <c r="N73" s="76">
        <v>0.4</v>
      </c>
      <c r="O73" s="76">
        <v>0.4</v>
      </c>
    </row>
    <row r="74" spans="4:15">
      <c r="D74" s="78" t="s">
        <v>77</v>
      </c>
      <c r="E74" s="75" t="s">
        <v>124</v>
      </c>
      <c r="F74" s="76">
        <v>0.15</v>
      </c>
      <c r="G74" s="76">
        <v>0.15</v>
      </c>
      <c r="H74" s="76">
        <v>0.15</v>
      </c>
      <c r="I74" s="76">
        <v>0.15</v>
      </c>
      <c r="K74" s="76">
        <v>0.15</v>
      </c>
      <c r="L74" s="76">
        <v>0.15</v>
      </c>
      <c r="N74" s="76">
        <v>0.15</v>
      </c>
      <c r="O74" s="76">
        <v>0.15</v>
      </c>
    </row>
    <row r="75" spans="4:15">
      <c r="D75" s="78" t="s">
        <v>78</v>
      </c>
      <c r="E75" s="75" t="s">
        <v>124</v>
      </c>
      <c r="F75" s="76">
        <v>0.15</v>
      </c>
      <c r="G75" s="76">
        <v>0.15</v>
      </c>
      <c r="H75" s="76">
        <v>0.15</v>
      </c>
      <c r="I75" s="76">
        <v>0.15</v>
      </c>
      <c r="K75" s="76">
        <v>0.15</v>
      </c>
      <c r="L75" s="76">
        <v>0.15</v>
      </c>
      <c r="N75" s="76">
        <v>0.15</v>
      </c>
      <c r="O75" s="76">
        <v>0.15</v>
      </c>
    </row>
    <row r="76" spans="4:15">
      <c r="D76" s="78" t="s">
        <v>79</v>
      </c>
      <c r="E76" s="75" t="s">
        <v>124</v>
      </c>
      <c r="F76" s="76">
        <v>0.15</v>
      </c>
      <c r="G76" s="76">
        <v>0.15</v>
      </c>
      <c r="H76" s="76">
        <v>0.15</v>
      </c>
      <c r="I76" s="76">
        <v>0.15</v>
      </c>
      <c r="K76" s="76">
        <v>0.15</v>
      </c>
      <c r="L76" s="76">
        <v>0.15</v>
      </c>
      <c r="N76" s="76">
        <v>0.15</v>
      </c>
      <c r="O76" s="76">
        <v>0.15</v>
      </c>
    </row>
    <row r="77" spans="4:15">
      <c r="D77" s="78" t="s">
        <v>80</v>
      </c>
      <c r="E77" s="75" t="s">
        <v>124</v>
      </c>
      <c r="F77" s="76">
        <v>0.15</v>
      </c>
      <c r="G77" s="76">
        <v>0.15</v>
      </c>
      <c r="H77" s="76">
        <v>0.15</v>
      </c>
      <c r="I77" s="76">
        <v>0.15</v>
      </c>
      <c r="K77" s="76">
        <v>0.15</v>
      </c>
      <c r="L77" s="76">
        <v>0.15</v>
      </c>
      <c r="N77" s="76">
        <v>0.15</v>
      </c>
      <c r="O77" s="76">
        <v>0.15</v>
      </c>
    </row>
    <row r="78" spans="4:15">
      <c r="D78" s="129" t="s">
        <v>81</v>
      </c>
      <c r="E78" s="75" t="s">
        <v>124</v>
      </c>
      <c r="F78" s="76">
        <v>0.15</v>
      </c>
      <c r="G78" s="76">
        <v>0.15</v>
      </c>
      <c r="H78" s="76">
        <v>0.15</v>
      </c>
      <c r="I78" s="76">
        <v>0.15</v>
      </c>
      <c r="K78" s="76">
        <v>0.15</v>
      </c>
      <c r="L78" s="76">
        <v>0.15</v>
      </c>
      <c r="N78" s="76">
        <v>0.15</v>
      </c>
      <c r="O78" s="76">
        <v>0.15</v>
      </c>
    </row>
    <row r="79" spans="4:15">
      <c r="D79" s="129" t="s">
        <v>82</v>
      </c>
      <c r="E79" s="75" t="s">
        <v>124</v>
      </c>
      <c r="F79" s="76">
        <v>0.15</v>
      </c>
      <c r="G79" s="76">
        <v>0.15</v>
      </c>
      <c r="H79" s="76">
        <v>0.15</v>
      </c>
      <c r="I79" s="76">
        <v>0.15</v>
      </c>
      <c r="K79" s="76">
        <v>0.15</v>
      </c>
      <c r="L79" s="76">
        <v>0.15</v>
      </c>
      <c r="N79" s="76">
        <v>0.15</v>
      </c>
      <c r="O79" s="76">
        <v>0.15</v>
      </c>
    </row>
    <row r="80" spans="4:15">
      <c r="D80" s="153" t="s">
        <v>83</v>
      </c>
      <c r="E80" s="75" t="s">
        <v>124</v>
      </c>
      <c r="F80" s="76">
        <v>0.15</v>
      </c>
      <c r="G80" s="76">
        <v>0.15</v>
      </c>
      <c r="H80" s="76">
        <v>0.15</v>
      </c>
      <c r="I80" s="76">
        <v>0.15</v>
      </c>
      <c r="K80" s="76">
        <v>0.15</v>
      </c>
      <c r="L80" s="76">
        <v>0.15</v>
      </c>
      <c r="N80" s="76">
        <v>0.15</v>
      </c>
      <c r="O80" s="76">
        <v>0.15</v>
      </c>
    </row>
    <row r="81" spans="4:15">
      <c r="D81" s="243" t="s">
        <v>158</v>
      </c>
      <c r="E81" s="75" t="s">
        <v>124</v>
      </c>
      <c r="F81" s="76">
        <v>0.15</v>
      </c>
      <c r="G81" s="76">
        <v>0.15</v>
      </c>
      <c r="H81" s="76">
        <v>0.15</v>
      </c>
      <c r="I81" s="76">
        <v>0.15</v>
      </c>
      <c r="K81" s="76">
        <v>0.15</v>
      </c>
      <c r="L81" s="76">
        <v>0.15</v>
      </c>
      <c r="N81" s="76">
        <v>0.15</v>
      </c>
      <c r="O81" s="76">
        <v>0.15</v>
      </c>
    </row>
    <row r="82" spans="4:15">
      <c r="D82" s="244" t="s">
        <v>84</v>
      </c>
      <c r="E82" s="75" t="s">
        <v>124</v>
      </c>
      <c r="F82" s="76">
        <v>0.15</v>
      </c>
      <c r="G82" s="76">
        <v>0.15</v>
      </c>
      <c r="H82" s="76">
        <v>0.15</v>
      </c>
      <c r="I82" s="76">
        <v>0.15</v>
      </c>
      <c r="K82" s="76">
        <v>0.15</v>
      </c>
      <c r="L82" s="76">
        <v>0.15</v>
      </c>
      <c r="N82" s="76">
        <v>0.15</v>
      </c>
      <c r="O82" s="76">
        <v>0.15</v>
      </c>
    </row>
    <row r="83" spans="4:15">
      <c r="D83" s="244" t="s">
        <v>85</v>
      </c>
      <c r="E83" s="75" t="s">
        <v>124</v>
      </c>
      <c r="F83" s="76">
        <v>0.15</v>
      </c>
      <c r="G83" s="76">
        <v>0.15</v>
      </c>
      <c r="H83" s="76">
        <v>0.15</v>
      </c>
      <c r="I83" s="76">
        <v>0.15</v>
      </c>
      <c r="K83" s="76">
        <v>0.15</v>
      </c>
      <c r="L83" s="76">
        <v>0.15</v>
      </c>
      <c r="N83" s="76">
        <v>0.15</v>
      </c>
      <c r="O83" s="76">
        <v>0.15</v>
      </c>
    </row>
    <row r="84" spans="4:15">
      <c r="D84" s="244" t="s">
        <v>86</v>
      </c>
      <c r="E84" s="75" t="s">
        <v>124</v>
      </c>
      <c r="F84" s="76">
        <v>0.15</v>
      </c>
      <c r="G84" s="76">
        <v>0.15</v>
      </c>
      <c r="H84" s="76">
        <v>0.15</v>
      </c>
      <c r="I84" s="76">
        <v>0.15</v>
      </c>
      <c r="K84" s="76">
        <v>0.15</v>
      </c>
      <c r="L84" s="76">
        <v>0.15</v>
      </c>
      <c r="N84" s="76">
        <v>0.15</v>
      </c>
      <c r="O84" s="76">
        <v>0.15</v>
      </c>
    </row>
    <row r="85" spans="4:15">
      <c r="D85" s="244" t="s">
        <v>87</v>
      </c>
      <c r="E85" s="75" t="s">
        <v>124</v>
      </c>
      <c r="F85" s="76">
        <v>0.15</v>
      </c>
      <c r="G85" s="76">
        <v>0.15</v>
      </c>
      <c r="H85" s="76">
        <v>0.15</v>
      </c>
      <c r="I85" s="76">
        <v>0.15</v>
      </c>
      <c r="K85" s="76">
        <v>0.15</v>
      </c>
      <c r="L85" s="76">
        <v>0.15</v>
      </c>
      <c r="N85" s="76">
        <v>0.15</v>
      </c>
      <c r="O85" s="76">
        <v>0.15</v>
      </c>
    </row>
    <row r="86" spans="4:15">
      <c r="D86" s="153" t="s">
        <v>88</v>
      </c>
      <c r="E86" s="75" t="s">
        <v>124</v>
      </c>
      <c r="F86" s="76">
        <v>0.15</v>
      </c>
      <c r="G86" s="76">
        <v>0.15</v>
      </c>
      <c r="H86" s="76">
        <v>0.15</v>
      </c>
      <c r="I86" s="76">
        <v>0.15</v>
      </c>
      <c r="K86" s="76">
        <v>0.15</v>
      </c>
      <c r="L86" s="76">
        <v>0.15</v>
      </c>
      <c r="N86" s="76">
        <v>0.15</v>
      </c>
      <c r="O86" s="76">
        <v>0.15</v>
      </c>
    </row>
    <row r="87" spans="4:15">
      <c r="D87" s="153" t="s">
        <v>89</v>
      </c>
      <c r="E87" s="75" t="s">
        <v>124</v>
      </c>
      <c r="F87" s="76">
        <v>0.15</v>
      </c>
      <c r="G87" s="76">
        <v>0.15</v>
      </c>
      <c r="H87" s="76">
        <v>0.15</v>
      </c>
      <c r="I87" s="76">
        <v>0.15</v>
      </c>
      <c r="K87" s="76">
        <v>0.15</v>
      </c>
      <c r="L87" s="76">
        <v>0.15</v>
      </c>
      <c r="N87" s="76">
        <v>0.15</v>
      </c>
      <c r="O87" s="76">
        <v>0.15</v>
      </c>
    </row>
    <row r="88" spans="4:15">
      <c r="D88" s="153" t="s">
        <v>90</v>
      </c>
      <c r="E88" s="75" t="s">
        <v>124</v>
      </c>
      <c r="F88" s="76">
        <v>0.15</v>
      </c>
      <c r="G88" s="76">
        <v>0.15</v>
      </c>
      <c r="H88" s="76">
        <v>0.15</v>
      </c>
      <c r="I88" s="76">
        <v>0.15</v>
      </c>
      <c r="K88" s="76">
        <v>0.15</v>
      </c>
      <c r="L88" s="76">
        <v>0.15</v>
      </c>
      <c r="N88" s="76">
        <v>0.15</v>
      </c>
      <c r="O88" s="76">
        <v>0.15</v>
      </c>
    </row>
    <row r="89" spans="4:15">
      <c r="D89" s="141" t="s">
        <v>91</v>
      </c>
      <c r="E89" s="75" t="s">
        <v>124</v>
      </c>
      <c r="F89" s="76">
        <v>0</v>
      </c>
      <c r="G89" s="76">
        <v>0</v>
      </c>
      <c r="H89" s="76">
        <v>0</v>
      </c>
      <c r="I89" s="76">
        <v>0.15</v>
      </c>
      <c r="K89" s="76">
        <v>0.15</v>
      </c>
      <c r="L89" s="76">
        <v>0.15</v>
      </c>
      <c r="N89" s="76">
        <v>0.15</v>
      </c>
      <c r="O89" s="76">
        <v>0.15</v>
      </c>
    </row>
    <row r="90" spans="4:15">
      <c r="D90" s="153" t="s">
        <v>162</v>
      </c>
      <c r="E90" s="75" t="s">
        <v>124</v>
      </c>
      <c r="F90" s="76">
        <v>0.15</v>
      </c>
      <c r="G90" s="76">
        <v>0.15</v>
      </c>
      <c r="H90" s="76">
        <v>0.15</v>
      </c>
      <c r="I90" s="76">
        <v>0.15</v>
      </c>
      <c r="J90" s="38"/>
      <c r="K90" s="76">
        <v>0.15</v>
      </c>
      <c r="L90" s="76">
        <v>0.15</v>
      </c>
      <c r="M90" s="38"/>
      <c r="N90" s="76">
        <v>0.15</v>
      </c>
      <c r="O90" s="76">
        <v>0.15</v>
      </c>
    </row>
    <row r="91" spans="4:15">
      <c r="D91" s="141" t="s">
        <v>93</v>
      </c>
      <c r="E91" s="75" t="s">
        <v>124</v>
      </c>
      <c r="F91" s="76">
        <v>0</v>
      </c>
      <c r="G91" s="76">
        <v>0</v>
      </c>
      <c r="H91" s="76">
        <v>0</v>
      </c>
      <c r="I91" s="76">
        <v>0</v>
      </c>
      <c r="K91" s="76">
        <v>0</v>
      </c>
      <c r="L91" s="76">
        <v>0</v>
      </c>
      <c r="N91" s="76">
        <v>0</v>
      </c>
      <c r="O91" s="76">
        <v>0</v>
      </c>
    </row>
    <row r="92" spans="4:15">
      <c r="D92" s="141" t="s">
        <v>94</v>
      </c>
      <c r="E92" s="75" t="s">
        <v>124</v>
      </c>
      <c r="F92" s="76">
        <v>0</v>
      </c>
      <c r="G92" s="76">
        <v>0</v>
      </c>
      <c r="H92" s="76">
        <v>0</v>
      </c>
      <c r="I92" s="76">
        <v>0</v>
      </c>
      <c r="K92" s="76">
        <v>0</v>
      </c>
      <c r="L92" s="76">
        <v>0</v>
      </c>
      <c r="N92" s="76">
        <v>0</v>
      </c>
      <c r="O92" s="76">
        <v>0</v>
      </c>
    </row>
    <row r="93" spans="4:15">
      <c r="D93" s="141" t="s">
        <v>95</v>
      </c>
      <c r="E93" s="75" t="s">
        <v>124</v>
      </c>
      <c r="F93" s="76">
        <v>0</v>
      </c>
      <c r="G93" s="76">
        <v>0</v>
      </c>
      <c r="H93" s="76">
        <v>0</v>
      </c>
      <c r="I93" s="76">
        <v>0</v>
      </c>
      <c r="K93" s="76">
        <v>0</v>
      </c>
      <c r="L93" s="76">
        <v>0</v>
      </c>
      <c r="N93" s="76">
        <v>0</v>
      </c>
      <c r="O93" s="76">
        <v>0</v>
      </c>
    </row>
    <row r="94" spans="4:15">
      <c r="D94" s="141" t="s">
        <v>96</v>
      </c>
      <c r="E94" s="75" t="s">
        <v>124</v>
      </c>
      <c r="F94" s="76">
        <v>0</v>
      </c>
      <c r="G94" s="76">
        <v>0</v>
      </c>
      <c r="H94" s="76">
        <v>0</v>
      </c>
      <c r="I94" s="76">
        <v>0</v>
      </c>
      <c r="K94" s="76">
        <v>0</v>
      </c>
      <c r="L94" s="76">
        <v>0</v>
      </c>
      <c r="N94" s="76">
        <v>0</v>
      </c>
      <c r="O94" s="76">
        <v>0</v>
      </c>
    </row>
    <row r="95" spans="4:15">
      <c r="D95" s="141" t="s">
        <v>97</v>
      </c>
      <c r="E95" s="75" t="s">
        <v>124</v>
      </c>
      <c r="F95" s="76">
        <v>0</v>
      </c>
      <c r="G95" s="76">
        <v>0</v>
      </c>
      <c r="H95" s="76">
        <v>0</v>
      </c>
      <c r="I95" s="76">
        <v>0</v>
      </c>
      <c r="K95" s="76">
        <v>0</v>
      </c>
      <c r="L95" s="76">
        <v>0</v>
      </c>
      <c r="N95" s="76">
        <v>0</v>
      </c>
      <c r="O95" s="76">
        <v>0</v>
      </c>
    </row>
    <row r="96" spans="4:15">
      <c r="D96" s="141" t="s">
        <v>98</v>
      </c>
      <c r="E96" s="75" t="s">
        <v>124</v>
      </c>
      <c r="F96" s="76">
        <v>0</v>
      </c>
      <c r="G96" s="76">
        <v>0</v>
      </c>
      <c r="H96" s="76">
        <v>0</v>
      </c>
      <c r="I96" s="76">
        <v>0</v>
      </c>
      <c r="K96" s="76">
        <v>0</v>
      </c>
      <c r="L96" s="76">
        <v>0</v>
      </c>
      <c r="N96" s="76">
        <v>0</v>
      </c>
      <c r="O96" s="76">
        <v>0</v>
      </c>
    </row>
    <row r="97" spans="4:15">
      <c r="D97" s="141" t="s">
        <v>99</v>
      </c>
      <c r="E97" s="75" t="s">
        <v>124</v>
      </c>
      <c r="F97" s="76">
        <v>0</v>
      </c>
      <c r="G97" s="76">
        <v>0</v>
      </c>
      <c r="H97" s="76">
        <v>0</v>
      </c>
      <c r="I97" s="76">
        <v>0</v>
      </c>
      <c r="K97" s="76">
        <v>0</v>
      </c>
      <c r="L97" s="76">
        <v>0</v>
      </c>
      <c r="N97" s="76">
        <v>0</v>
      </c>
      <c r="O97" s="76">
        <v>0</v>
      </c>
    </row>
    <row r="98" spans="4:15">
      <c r="D98" s="141" t="s">
        <v>292</v>
      </c>
      <c r="E98" s="75" t="s">
        <v>124</v>
      </c>
      <c r="F98" s="76">
        <v>0.15</v>
      </c>
      <c r="G98" s="76">
        <v>0.15</v>
      </c>
      <c r="H98" s="76">
        <v>0.15</v>
      </c>
      <c r="I98" s="76">
        <v>0.15</v>
      </c>
      <c r="K98" s="76">
        <v>0.15</v>
      </c>
      <c r="L98" s="76">
        <v>0.15</v>
      </c>
      <c r="N98" s="76">
        <v>0.15</v>
      </c>
      <c r="O98" s="76">
        <v>0.15</v>
      </c>
    </row>
    <row r="99" spans="4:15">
      <c r="D99" s="141" t="s">
        <v>101</v>
      </c>
      <c r="E99" s="75" t="s">
        <v>124</v>
      </c>
      <c r="F99" s="76">
        <v>0.15</v>
      </c>
      <c r="G99" s="76">
        <v>0.15</v>
      </c>
      <c r="H99" s="76">
        <v>0.15</v>
      </c>
      <c r="I99" s="76">
        <v>0.15</v>
      </c>
      <c r="K99" s="76">
        <v>0.15</v>
      </c>
      <c r="L99" s="76">
        <v>0.15</v>
      </c>
      <c r="N99" s="76">
        <v>0.15</v>
      </c>
      <c r="O99" s="76">
        <v>0.15</v>
      </c>
    </row>
    <row r="100" spans="4:15">
      <c r="D100" s="141" t="s">
        <v>102</v>
      </c>
      <c r="E100" s="75" t="s">
        <v>124</v>
      </c>
      <c r="F100" s="76">
        <v>0</v>
      </c>
      <c r="G100" s="76">
        <v>0</v>
      </c>
      <c r="H100" s="76">
        <v>0</v>
      </c>
      <c r="I100" s="76">
        <v>0</v>
      </c>
      <c r="K100" s="76">
        <v>0</v>
      </c>
      <c r="L100" s="76">
        <v>0</v>
      </c>
      <c r="N100" s="76">
        <v>0</v>
      </c>
      <c r="O100" s="76">
        <v>0</v>
      </c>
    </row>
    <row r="101" spans="4:15">
      <c r="D101" s="141" t="s">
        <v>103</v>
      </c>
      <c r="E101" s="75" t="s">
        <v>124</v>
      </c>
      <c r="F101" s="76">
        <v>0</v>
      </c>
      <c r="G101" s="76">
        <v>0</v>
      </c>
      <c r="H101" s="76">
        <v>0</v>
      </c>
      <c r="I101" s="76">
        <v>0</v>
      </c>
      <c r="K101" s="76">
        <v>0</v>
      </c>
      <c r="L101" s="76">
        <v>0</v>
      </c>
      <c r="N101" s="76">
        <v>0</v>
      </c>
      <c r="O101" s="76">
        <v>0</v>
      </c>
    </row>
    <row r="102" spans="4:15">
      <c r="D102" s="141" t="s">
        <v>104</v>
      </c>
      <c r="E102" s="75" t="s">
        <v>124</v>
      </c>
      <c r="F102" s="76">
        <v>0</v>
      </c>
      <c r="G102" s="76">
        <v>0</v>
      </c>
      <c r="H102" s="76">
        <v>0</v>
      </c>
      <c r="I102" s="76">
        <v>0</v>
      </c>
      <c r="K102" s="76">
        <v>0</v>
      </c>
      <c r="L102" s="76">
        <v>0</v>
      </c>
      <c r="N102" s="76">
        <v>0</v>
      </c>
      <c r="O102" s="76">
        <v>0</v>
      </c>
    </row>
    <row r="103" spans="4:15">
      <c r="D103" s="141" t="s">
        <v>105</v>
      </c>
      <c r="E103" s="75" t="s">
        <v>124</v>
      </c>
      <c r="F103" s="76">
        <v>0</v>
      </c>
      <c r="G103" s="76">
        <v>0</v>
      </c>
      <c r="H103" s="76">
        <v>0</v>
      </c>
      <c r="I103" s="76">
        <v>0</v>
      </c>
      <c r="K103" s="76">
        <v>0</v>
      </c>
      <c r="L103" s="76">
        <v>0</v>
      </c>
      <c r="N103" s="76">
        <v>0</v>
      </c>
      <c r="O103" s="76">
        <v>0</v>
      </c>
    </row>
    <row r="104" spans="4:15">
      <c r="D104" s="141" t="s">
        <v>106</v>
      </c>
      <c r="E104" s="75" t="s">
        <v>124</v>
      </c>
      <c r="F104" s="76">
        <v>0</v>
      </c>
      <c r="G104" s="76">
        <v>0</v>
      </c>
      <c r="H104" s="76">
        <v>0</v>
      </c>
      <c r="I104" s="76">
        <v>0</v>
      </c>
      <c r="K104" s="76">
        <v>0</v>
      </c>
      <c r="L104" s="76">
        <v>0</v>
      </c>
      <c r="N104" s="76">
        <v>0</v>
      </c>
      <c r="O104" s="76">
        <v>0</v>
      </c>
    </row>
    <row r="105" spans="4:15" ht="16.5" customHeight="1">
      <c r="D105" s="141" t="s">
        <v>107</v>
      </c>
      <c r="E105" s="75" t="s">
        <v>124</v>
      </c>
      <c r="F105" s="76">
        <v>0</v>
      </c>
      <c r="G105" s="76">
        <v>0</v>
      </c>
      <c r="H105" s="76">
        <v>0</v>
      </c>
      <c r="I105" s="76">
        <v>0</v>
      </c>
      <c r="K105" s="76">
        <v>0</v>
      </c>
      <c r="L105" s="76">
        <v>0</v>
      </c>
      <c r="N105" s="76">
        <v>0</v>
      </c>
      <c r="O105" s="76">
        <v>0</v>
      </c>
    </row>
    <row r="106" spans="4:15" ht="15.75" customHeight="1">
      <c r="D106" s="141" t="s">
        <v>108</v>
      </c>
      <c r="E106" s="75" t="s">
        <v>124</v>
      </c>
      <c r="F106" s="76">
        <v>0</v>
      </c>
      <c r="G106" s="76">
        <v>0</v>
      </c>
      <c r="H106" s="76">
        <v>0</v>
      </c>
      <c r="I106" s="76">
        <v>0</v>
      </c>
      <c r="K106" s="76">
        <v>0</v>
      </c>
      <c r="L106" s="76">
        <v>0</v>
      </c>
      <c r="N106" s="76">
        <v>0</v>
      </c>
      <c r="O106" s="76">
        <v>0</v>
      </c>
    </row>
    <row r="107" spans="4:15" ht="17.25" customHeight="1">
      <c r="D107" s="141" t="s">
        <v>109</v>
      </c>
      <c r="E107" s="75" t="s">
        <v>124</v>
      </c>
      <c r="F107" s="76">
        <v>0</v>
      </c>
      <c r="G107" s="76">
        <v>0</v>
      </c>
      <c r="H107" s="76">
        <v>0</v>
      </c>
      <c r="I107" s="76">
        <v>0</v>
      </c>
      <c r="K107" s="76">
        <v>0</v>
      </c>
      <c r="L107" s="76">
        <v>0</v>
      </c>
      <c r="N107" s="76">
        <v>0</v>
      </c>
      <c r="O107" s="76">
        <v>0</v>
      </c>
    </row>
    <row r="108" spans="4:15" ht="15.75" customHeight="1">
      <c r="D108" s="141" t="s">
        <v>110</v>
      </c>
      <c r="E108" s="75" t="s">
        <v>124</v>
      </c>
      <c r="F108" s="76">
        <v>0</v>
      </c>
      <c r="G108" s="76">
        <v>0</v>
      </c>
      <c r="H108" s="76">
        <v>0</v>
      </c>
      <c r="I108" s="76">
        <v>0</v>
      </c>
      <c r="K108" s="76">
        <v>0</v>
      </c>
      <c r="L108" s="76">
        <v>0</v>
      </c>
      <c r="N108" s="76">
        <v>0</v>
      </c>
      <c r="O108" s="76">
        <v>0</v>
      </c>
    </row>
    <row r="109" spans="4:15" ht="15.75" customHeight="1">
      <c r="D109" s="141" t="s">
        <v>111</v>
      </c>
      <c r="E109" s="75" t="s">
        <v>124</v>
      </c>
      <c r="F109" s="76">
        <v>0</v>
      </c>
      <c r="G109" s="76">
        <v>0</v>
      </c>
      <c r="H109" s="76">
        <v>0</v>
      </c>
      <c r="I109" s="76">
        <v>0</v>
      </c>
      <c r="K109" s="76">
        <v>0</v>
      </c>
      <c r="L109" s="76">
        <v>0</v>
      </c>
      <c r="N109" s="76">
        <v>0</v>
      </c>
      <c r="O109" s="76">
        <v>0</v>
      </c>
    </row>
    <row r="110" spans="4:15" ht="15.75" customHeight="1">
      <c r="D110" s="141" t="s">
        <v>112</v>
      </c>
      <c r="E110" s="75" t="s">
        <v>124</v>
      </c>
      <c r="F110" s="76">
        <v>0</v>
      </c>
      <c r="G110" s="76">
        <v>0</v>
      </c>
      <c r="H110" s="76">
        <v>0</v>
      </c>
      <c r="I110" s="76">
        <v>0</v>
      </c>
      <c r="K110" s="76">
        <v>0</v>
      </c>
      <c r="L110" s="76">
        <v>0</v>
      </c>
      <c r="N110" s="76">
        <v>0</v>
      </c>
      <c r="O110" s="76">
        <v>0</v>
      </c>
    </row>
    <row r="111" spans="4:15" ht="15" customHeight="1">
      <c r="D111" s="141" t="s">
        <v>113</v>
      </c>
      <c r="E111" s="75" t="s">
        <v>124</v>
      </c>
      <c r="F111" s="76">
        <v>0</v>
      </c>
      <c r="G111" s="76">
        <v>0</v>
      </c>
      <c r="H111" s="76">
        <v>0</v>
      </c>
      <c r="I111" s="76">
        <v>0</v>
      </c>
      <c r="K111" s="76">
        <v>0</v>
      </c>
      <c r="L111" s="76">
        <v>0</v>
      </c>
      <c r="N111" s="76">
        <v>0</v>
      </c>
      <c r="O111" s="76">
        <v>0</v>
      </c>
    </row>
    <row r="112" spans="4:15" ht="15" customHeight="1">
      <c r="D112" s="211" t="s">
        <v>114</v>
      </c>
      <c r="E112" s="75" t="s">
        <v>124</v>
      </c>
      <c r="F112" s="76" t="s">
        <v>183</v>
      </c>
      <c r="G112" s="76">
        <v>0.2</v>
      </c>
      <c r="H112" s="76">
        <v>0.2</v>
      </c>
      <c r="I112" s="76">
        <v>0.2</v>
      </c>
      <c r="J112" s="38"/>
      <c r="K112" s="76">
        <v>0.2</v>
      </c>
      <c r="L112" s="76">
        <v>0.2</v>
      </c>
      <c r="M112" s="38"/>
      <c r="N112" s="76">
        <v>0.2</v>
      </c>
      <c r="O112" s="76">
        <v>0.2</v>
      </c>
    </row>
    <row r="113" spans="3:16" ht="15" customHeight="1">
      <c r="D113" s="211" t="s">
        <v>115</v>
      </c>
      <c r="E113" s="228" t="s">
        <v>124</v>
      </c>
      <c r="F113" s="229" t="s">
        <v>183</v>
      </c>
      <c r="G113" s="229">
        <v>0.2</v>
      </c>
      <c r="H113" s="229">
        <v>0.2</v>
      </c>
      <c r="I113" s="229">
        <v>0.2</v>
      </c>
      <c r="J113" s="38"/>
      <c r="K113" s="229">
        <v>0.2</v>
      </c>
      <c r="L113" s="229">
        <v>0.2</v>
      </c>
      <c r="M113" s="38"/>
      <c r="N113" s="229">
        <v>0.2</v>
      </c>
      <c r="O113" s="229">
        <v>0.2</v>
      </c>
    </row>
    <row r="114" spans="3:16" ht="15" customHeight="1">
      <c r="D114" s="211" t="s">
        <v>174</v>
      </c>
      <c r="E114" s="228" t="s">
        <v>124</v>
      </c>
      <c r="F114" s="229" t="s">
        <v>183</v>
      </c>
      <c r="G114" s="229">
        <v>0.2</v>
      </c>
      <c r="H114" s="229">
        <v>0.2</v>
      </c>
      <c r="I114" s="229">
        <v>0.2</v>
      </c>
      <c r="J114" s="240"/>
      <c r="K114" s="229">
        <v>0.2</v>
      </c>
      <c r="L114" s="229">
        <v>0.2</v>
      </c>
      <c r="M114" s="240"/>
      <c r="N114" s="229">
        <v>0.2</v>
      </c>
      <c r="O114" s="229">
        <v>0.2</v>
      </c>
    </row>
    <row r="115" spans="3:16">
      <c r="D115" s="211" t="s">
        <v>117</v>
      </c>
      <c r="E115" s="228" t="s">
        <v>124</v>
      </c>
      <c r="F115" s="229" t="s">
        <v>183</v>
      </c>
      <c r="G115" s="229">
        <v>0.2</v>
      </c>
      <c r="H115" s="229">
        <v>0.2</v>
      </c>
      <c r="I115" s="229">
        <v>0.2</v>
      </c>
      <c r="J115" s="228"/>
      <c r="K115" s="229">
        <v>0.2</v>
      </c>
      <c r="L115" s="229">
        <v>0.2</v>
      </c>
      <c r="M115" s="228"/>
      <c r="N115" s="229">
        <v>0.2</v>
      </c>
      <c r="O115" s="229">
        <v>0.2</v>
      </c>
      <c r="P115" s="131"/>
    </row>
    <row r="116" spans="3:16">
      <c r="D116" s="305" t="s">
        <v>400</v>
      </c>
      <c r="E116" s="75"/>
      <c r="F116" s="76" t="s">
        <v>183</v>
      </c>
      <c r="G116" s="76" t="s">
        <v>183</v>
      </c>
      <c r="H116" s="76" t="s">
        <v>183</v>
      </c>
      <c r="I116" s="76">
        <v>0.2</v>
      </c>
      <c r="J116" s="129"/>
      <c r="K116" s="76">
        <v>0.2</v>
      </c>
      <c r="L116" s="76">
        <v>0.2</v>
      </c>
      <c r="M116" s="129"/>
      <c r="N116" s="76">
        <v>0.2</v>
      </c>
      <c r="O116" s="76">
        <v>0.2</v>
      </c>
      <c r="P116" s="131"/>
    </row>
    <row r="117" spans="3:16">
      <c r="D117" s="305" t="s">
        <v>409</v>
      </c>
      <c r="E117" s="75"/>
      <c r="F117" s="76" t="s">
        <v>183</v>
      </c>
      <c r="G117" s="76" t="s">
        <v>183</v>
      </c>
      <c r="H117" s="76" t="s">
        <v>183</v>
      </c>
      <c r="I117" s="76">
        <v>0.2</v>
      </c>
      <c r="J117" s="129"/>
      <c r="K117" s="76">
        <v>0.2</v>
      </c>
      <c r="L117" s="76">
        <v>0.2</v>
      </c>
      <c r="M117" s="129"/>
      <c r="N117" s="76">
        <v>0.2</v>
      </c>
      <c r="O117" s="76">
        <v>0.2</v>
      </c>
      <c r="P117" s="131"/>
    </row>
    <row r="118" spans="3:16">
      <c r="D118" s="305" t="s">
        <v>408</v>
      </c>
      <c r="E118" s="75"/>
      <c r="F118" s="76" t="s">
        <v>183</v>
      </c>
      <c r="G118" s="76" t="s">
        <v>183</v>
      </c>
      <c r="H118" s="76" t="s">
        <v>183</v>
      </c>
      <c r="I118" s="76">
        <v>0.2</v>
      </c>
      <c r="J118" s="129"/>
      <c r="K118" s="76">
        <v>0.2</v>
      </c>
      <c r="L118" s="76">
        <v>0.2</v>
      </c>
      <c r="M118" s="129"/>
      <c r="N118" s="76">
        <v>0.2</v>
      </c>
      <c r="O118" s="76">
        <v>0.2</v>
      </c>
      <c r="P118" s="131"/>
    </row>
    <row r="119" spans="3:16" ht="13.8" thickBot="1"/>
    <row r="120" spans="3:16" ht="48.75" customHeight="1" thickBot="1">
      <c r="C120" s="63" t="s">
        <v>293</v>
      </c>
      <c r="D120" s="64"/>
      <c r="E120" s="65"/>
      <c r="F120" s="65"/>
      <c r="G120" s="65"/>
      <c r="H120" s="65"/>
      <c r="I120" s="66"/>
      <c r="K120" s="88"/>
      <c r="L120" s="66"/>
      <c r="N120" s="88"/>
      <c r="O120" s="66"/>
    </row>
    <row r="121" spans="3:16">
      <c r="C121" s="116"/>
      <c r="D121" s="141" t="s">
        <v>294</v>
      </c>
      <c r="E121" s="75" t="s">
        <v>124</v>
      </c>
      <c r="F121" s="76">
        <v>1</v>
      </c>
      <c r="G121" s="76">
        <v>1</v>
      </c>
      <c r="H121" s="76">
        <v>1</v>
      </c>
      <c r="I121" s="76">
        <v>1</v>
      </c>
      <c r="K121" s="76">
        <v>1</v>
      </c>
      <c r="L121" s="76">
        <v>1</v>
      </c>
      <c r="N121" s="76">
        <v>1</v>
      </c>
      <c r="O121" s="76">
        <v>1</v>
      </c>
    </row>
  </sheetData>
  <mergeCells count="6">
    <mergeCell ref="N5:O5"/>
    <mergeCell ref="B2:K2"/>
    <mergeCell ref="B3:F3"/>
    <mergeCell ref="B6:D6"/>
    <mergeCell ref="B7:D7"/>
    <mergeCell ref="K5:L5"/>
  </mergeCells>
  <phoneticPr fontId="12" type="noConversion"/>
  <pageMargins left="0.25" right="0.25" top="0.45463541666666701" bottom="0.75" header="0.3" footer="0.3"/>
  <pageSetup scale="80" fitToHeight="0" orientation="landscape" r:id="rId1"/>
  <headerFooter>
    <oddHeader>&amp;L&amp;"Calibri (Body),Regular"VA-180112-ATOS&amp;R&amp;"Calibri (Body),Regular"Modification &amp;KFF000026&amp;K000000 - Exhibit 4.1-a (Pricing and Volumes Matrix)</oddHeader>
    <oddFooter>&amp;L&amp;"Calibri (Body),Regular"&amp;A&amp;R&amp;"Calibri (Body),Regular"&amp;P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84"/>
  <sheetViews>
    <sheetView topLeftCell="C25" zoomScale="85" zoomScaleNormal="85" workbookViewId="0">
      <selection activeCell="J33" sqref="J33:P33"/>
    </sheetView>
  </sheetViews>
  <sheetFormatPr defaultColWidth="9" defaultRowHeight="13.2"/>
  <cols>
    <col min="1" max="1" width="2.77734375" style="172" customWidth="1"/>
    <col min="2" max="2" width="33.6640625" style="172" bestFit="1" customWidth="1"/>
    <col min="3" max="3" width="15.33203125" style="172" customWidth="1"/>
    <col min="4" max="4" width="16.21875" style="172" customWidth="1"/>
    <col min="5" max="5" width="5.6640625" style="172" customWidth="1"/>
    <col min="6" max="10" width="15" style="172" customWidth="1"/>
    <col min="11" max="11" width="3.77734375" style="172" customWidth="1"/>
    <col min="12" max="12" width="16.21875" style="172" customWidth="1"/>
    <col min="13" max="13" width="15.77734375" style="172" customWidth="1"/>
    <col min="14" max="14" width="3.33203125" style="172" customWidth="1"/>
    <col min="15" max="15" width="15.77734375" style="172" customWidth="1"/>
    <col min="16" max="16" width="11.88671875" style="172" customWidth="1"/>
    <col min="17" max="17" width="9" style="172" customWidth="1"/>
    <col min="18" max="16384" width="9" style="172"/>
  </cols>
  <sheetData>
    <row r="1" spans="1:16">
      <c r="A1" s="172" t="s">
        <v>0</v>
      </c>
    </row>
    <row r="2" spans="1:16" ht="17.399999999999999">
      <c r="B2" s="401" t="s">
        <v>293</v>
      </c>
      <c r="C2" s="401"/>
      <c r="D2" s="401"/>
      <c r="E2" s="401"/>
      <c r="F2" s="401"/>
      <c r="G2" s="401"/>
      <c r="H2" s="401"/>
      <c r="I2" s="401"/>
      <c r="J2" s="401"/>
      <c r="K2" s="401"/>
      <c r="L2" s="401"/>
      <c r="M2" s="401"/>
      <c r="N2" s="401"/>
    </row>
    <row r="3" spans="1:16" ht="17.399999999999999">
      <c r="B3" s="501" t="s">
        <v>225</v>
      </c>
      <c r="C3" s="501"/>
      <c r="D3" s="501"/>
      <c r="E3" s="501"/>
      <c r="F3" s="501"/>
      <c r="G3" s="501"/>
      <c r="H3" s="501"/>
      <c r="I3" s="501"/>
      <c r="J3" s="501"/>
      <c r="K3" s="501"/>
      <c r="L3" s="501"/>
      <c r="M3" s="501"/>
      <c r="N3" s="501"/>
    </row>
    <row r="5" spans="1:16" ht="13.8" thickBot="1"/>
    <row r="6" spans="1:16" ht="18" thickBot="1">
      <c r="B6" s="37"/>
      <c r="C6" s="37"/>
      <c r="D6" s="11"/>
      <c r="E6" s="50"/>
      <c r="F6" s="9"/>
      <c r="G6" s="9"/>
      <c r="L6" s="407" t="s">
        <v>3</v>
      </c>
      <c r="M6" s="408"/>
      <c r="N6" s="38"/>
      <c r="O6" s="407" t="s">
        <v>4</v>
      </c>
      <c r="P6" s="408"/>
    </row>
    <row r="7" spans="1:16" ht="40.5" customHeight="1" thickBot="1">
      <c r="B7" s="29" t="s">
        <v>295</v>
      </c>
      <c r="C7" s="7" t="s">
        <v>296</v>
      </c>
      <c r="D7" s="7" t="s">
        <v>297</v>
      </c>
      <c r="E7" s="51"/>
      <c r="F7" s="58" t="s">
        <v>6</v>
      </c>
      <c r="G7" s="59" t="s">
        <v>7</v>
      </c>
      <c r="H7" s="59" t="s">
        <v>8</v>
      </c>
      <c r="I7" s="59" t="s">
        <v>9</v>
      </c>
      <c r="J7" s="115" t="s">
        <v>10</v>
      </c>
      <c r="L7" s="90" t="s">
        <v>12</v>
      </c>
      <c r="M7" s="62" t="s">
        <v>13</v>
      </c>
      <c r="N7" s="38"/>
      <c r="O7" s="61" t="s">
        <v>15</v>
      </c>
      <c r="P7" s="62" t="s">
        <v>16</v>
      </c>
    </row>
    <row r="8" spans="1:16" ht="21.75" customHeight="1" thickBot="1">
      <c r="B8" s="202" t="s">
        <v>298</v>
      </c>
      <c r="C8" s="179" t="s">
        <v>299</v>
      </c>
      <c r="D8" s="180">
        <v>1920</v>
      </c>
      <c r="E8" s="52"/>
      <c r="F8" s="185" t="s">
        <v>151</v>
      </c>
      <c r="G8" s="186">
        <v>140</v>
      </c>
      <c r="H8" s="187">
        <v>147.84159956983075</v>
      </c>
      <c r="I8" s="187">
        <v>156.21631926625881</v>
      </c>
      <c r="J8" s="347">
        <v>167.16734857245643</v>
      </c>
      <c r="L8" s="362">
        <v>177.81</v>
      </c>
      <c r="M8" s="352">
        <v>162</v>
      </c>
      <c r="N8" s="184"/>
      <c r="O8" s="352">
        <v>167</v>
      </c>
      <c r="P8" s="353">
        <v>172</v>
      </c>
    </row>
    <row r="9" spans="1:16" ht="16.5" customHeight="1" thickBot="1">
      <c r="B9" s="203" t="s">
        <v>300</v>
      </c>
      <c r="C9" s="179" t="s">
        <v>299</v>
      </c>
      <c r="D9" s="180">
        <v>1920</v>
      </c>
      <c r="E9" s="52"/>
      <c r="F9" s="188" t="s">
        <v>151</v>
      </c>
      <c r="G9" s="189">
        <v>120</v>
      </c>
      <c r="H9" s="190">
        <v>127.30804407402093</v>
      </c>
      <c r="I9" s="190">
        <v>135.24768580770058</v>
      </c>
      <c r="J9" s="348">
        <v>146.40800463208603</v>
      </c>
      <c r="L9" s="363">
        <v>156.43</v>
      </c>
      <c r="M9" s="354">
        <v>145</v>
      </c>
      <c r="N9" s="38"/>
      <c r="O9" s="354">
        <v>151</v>
      </c>
      <c r="P9" s="355">
        <v>157</v>
      </c>
    </row>
    <row r="10" spans="1:16">
      <c r="B10" s="178" t="s">
        <v>301</v>
      </c>
      <c r="C10" s="179" t="s">
        <v>299</v>
      </c>
      <c r="D10" s="180">
        <v>1920</v>
      </c>
      <c r="E10" s="52"/>
      <c r="F10" s="174">
        <v>115</v>
      </c>
      <c r="G10" s="174">
        <v>122.14737937024212</v>
      </c>
      <c r="H10" s="174">
        <v>127.30804407402093</v>
      </c>
      <c r="I10" s="174">
        <v>135.24768580770058</v>
      </c>
      <c r="J10" s="175">
        <v>146.40800463208603</v>
      </c>
      <c r="K10" s="173"/>
      <c r="L10" s="351">
        <v>156.43</v>
      </c>
      <c r="M10" s="175">
        <v>145</v>
      </c>
      <c r="N10" s="173"/>
      <c r="O10" s="351">
        <v>151</v>
      </c>
      <c r="P10" s="175">
        <v>157</v>
      </c>
    </row>
    <row r="11" spans="1:16">
      <c r="B11" s="53" t="s">
        <v>302</v>
      </c>
      <c r="C11" s="54" t="s">
        <v>299</v>
      </c>
      <c r="D11" s="55">
        <v>1920</v>
      </c>
      <c r="E11" s="56"/>
      <c r="F11" s="174">
        <v>126</v>
      </c>
      <c r="G11" s="174">
        <v>133.34422247918098</v>
      </c>
      <c r="H11" s="174">
        <v>139.62817737150684</v>
      </c>
      <c r="I11" s="174">
        <v>148.87729755576345</v>
      </c>
      <c r="J11" s="175">
        <v>160.61176627549736</v>
      </c>
      <c r="K11" s="173"/>
      <c r="L11" s="350">
        <v>172.18</v>
      </c>
      <c r="M11" s="176">
        <v>159</v>
      </c>
      <c r="N11" s="173"/>
      <c r="O11" s="350">
        <v>166</v>
      </c>
      <c r="P11" s="176">
        <v>173</v>
      </c>
    </row>
    <row r="12" spans="1:16">
      <c r="B12" s="53" t="s">
        <v>303</v>
      </c>
      <c r="C12" s="54" t="s">
        <v>299</v>
      </c>
      <c r="D12" s="55">
        <v>1920</v>
      </c>
      <c r="E12" s="56"/>
      <c r="F12" s="174">
        <v>137</v>
      </c>
      <c r="G12" s="174">
        <v>145.5589604162052</v>
      </c>
      <c r="H12" s="174">
        <v>151.94831066899272</v>
      </c>
      <c r="I12" s="174">
        <v>161.45847763089836</v>
      </c>
      <c r="J12" s="175">
        <v>174.81552791890869</v>
      </c>
      <c r="K12" s="173"/>
      <c r="L12" s="350">
        <v>187.94</v>
      </c>
      <c r="M12" s="176">
        <v>174</v>
      </c>
      <c r="N12" s="173"/>
      <c r="O12" s="350">
        <v>181</v>
      </c>
      <c r="P12" s="176">
        <v>189</v>
      </c>
    </row>
    <row r="13" spans="1:16">
      <c r="B13" s="53" t="s">
        <v>304</v>
      </c>
      <c r="C13" s="54" t="s">
        <v>299</v>
      </c>
      <c r="D13" s="55">
        <v>1920</v>
      </c>
      <c r="E13" s="56"/>
      <c r="F13" s="174">
        <v>99</v>
      </c>
      <c r="G13" s="174">
        <v>104.84316729279115</v>
      </c>
      <c r="H13" s="174">
        <v>108.82784412779209</v>
      </c>
      <c r="I13" s="174">
        <v>115.32748402207027</v>
      </c>
      <c r="J13" s="175">
        <v>124.55606364222245</v>
      </c>
      <c r="K13" s="173"/>
      <c r="L13" s="350">
        <v>133.91999999999999</v>
      </c>
      <c r="M13" s="176">
        <v>123</v>
      </c>
      <c r="N13" s="173"/>
      <c r="O13" s="350">
        <v>128</v>
      </c>
      <c r="P13" s="176">
        <v>133</v>
      </c>
    </row>
    <row r="14" spans="1:16">
      <c r="B14" s="53" t="s">
        <v>305</v>
      </c>
      <c r="C14" s="54" t="s">
        <v>299</v>
      </c>
      <c r="D14" s="55">
        <v>1920</v>
      </c>
      <c r="E14" s="56"/>
      <c r="F14" s="174">
        <v>105</v>
      </c>
      <c r="G14" s="174">
        <v>109.93264143321791</v>
      </c>
      <c r="H14" s="174">
        <v>114.98791077653503</v>
      </c>
      <c r="I14" s="174">
        <v>122.66650573256564</v>
      </c>
      <c r="J14" s="175">
        <v>132.20424298867471</v>
      </c>
      <c r="K14" s="173"/>
      <c r="L14" s="350">
        <v>141.80000000000001</v>
      </c>
      <c r="M14" s="176">
        <v>130</v>
      </c>
      <c r="N14" s="173"/>
      <c r="O14" s="350">
        <v>135</v>
      </c>
      <c r="P14" s="176">
        <v>141</v>
      </c>
    </row>
    <row r="15" spans="1:16">
      <c r="B15" s="53" t="s">
        <v>306</v>
      </c>
      <c r="C15" s="54" t="s">
        <v>299</v>
      </c>
      <c r="D15" s="55">
        <v>1920</v>
      </c>
      <c r="E15" s="56"/>
      <c r="F15" s="174">
        <v>121</v>
      </c>
      <c r="G15" s="174">
        <v>127.23685351066888</v>
      </c>
      <c r="H15" s="174">
        <v>133.46811072276387</v>
      </c>
      <c r="I15" s="174">
        <v>141.53827584526806</v>
      </c>
      <c r="J15" s="175">
        <v>154.05618397853829</v>
      </c>
      <c r="K15" s="173"/>
      <c r="L15" s="350">
        <v>164.3</v>
      </c>
      <c r="M15" s="176">
        <v>152</v>
      </c>
      <c r="N15" s="173"/>
      <c r="O15" s="350">
        <v>158</v>
      </c>
      <c r="P15" s="176">
        <v>165</v>
      </c>
    </row>
    <row r="16" spans="1:16">
      <c r="B16" s="53" t="s">
        <v>307</v>
      </c>
      <c r="C16" s="54" t="s">
        <v>299</v>
      </c>
      <c r="D16" s="55">
        <v>1920</v>
      </c>
      <c r="E16" s="56"/>
      <c r="F16" s="174">
        <v>126</v>
      </c>
      <c r="G16" s="174">
        <v>133.34422247918098</v>
      </c>
      <c r="H16" s="174">
        <v>139.62817737150684</v>
      </c>
      <c r="I16" s="174">
        <v>148.87729755576345</v>
      </c>
      <c r="J16" s="175">
        <v>160.61176627549736</v>
      </c>
      <c r="K16" s="173"/>
      <c r="L16" s="350">
        <v>172.18</v>
      </c>
      <c r="M16" s="176">
        <v>159</v>
      </c>
      <c r="N16" s="173"/>
      <c r="O16" s="350">
        <v>166</v>
      </c>
      <c r="P16" s="176">
        <v>173</v>
      </c>
    </row>
    <row r="17" spans="2:16">
      <c r="B17" s="53" t="s">
        <v>308</v>
      </c>
      <c r="C17" s="54" t="s">
        <v>299</v>
      </c>
      <c r="D17" s="55">
        <v>1920</v>
      </c>
      <c r="E17" s="56"/>
      <c r="F17" s="174">
        <v>132</v>
      </c>
      <c r="G17" s="174">
        <v>139.45159144769309</v>
      </c>
      <c r="H17" s="174">
        <v>145.78824402024978</v>
      </c>
      <c r="I17" s="174">
        <v>155.1678875933309</v>
      </c>
      <c r="J17" s="175">
        <v>168.25994562194961</v>
      </c>
      <c r="K17" s="173"/>
      <c r="L17" s="350">
        <v>180.06</v>
      </c>
      <c r="M17" s="176">
        <v>167</v>
      </c>
      <c r="N17" s="173"/>
      <c r="O17" s="350">
        <v>174</v>
      </c>
      <c r="P17" s="176">
        <v>181</v>
      </c>
    </row>
    <row r="18" spans="2:16">
      <c r="B18" s="53" t="s">
        <v>309</v>
      </c>
      <c r="C18" s="54" t="s">
        <v>299</v>
      </c>
      <c r="D18" s="55">
        <v>1920</v>
      </c>
      <c r="E18" s="56"/>
      <c r="F18" s="174">
        <v>153</v>
      </c>
      <c r="G18" s="174">
        <v>162.86317249365618</v>
      </c>
      <c r="H18" s="174">
        <v>170.42851061522157</v>
      </c>
      <c r="I18" s="174">
        <v>181.37867941652868</v>
      </c>
      <c r="J18" s="175">
        <v>196.66746890877229</v>
      </c>
      <c r="K18" s="173"/>
      <c r="L18" s="350">
        <v>211.57</v>
      </c>
      <c r="M18" s="176">
        <v>196</v>
      </c>
      <c r="N18" s="173"/>
      <c r="O18" s="350">
        <v>204</v>
      </c>
      <c r="P18" s="176">
        <v>213</v>
      </c>
    </row>
    <row r="19" spans="2:16">
      <c r="B19" s="53" t="s">
        <v>310</v>
      </c>
      <c r="C19" s="54" t="s">
        <v>299</v>
      </c>
      <c r="D19" s="55">
        <v>1920</v>
      </c>
      <c r="E19" s="56"/>
      <c r="F19" s="174">
        <v>113</v>
      </c>
      <c r="G19" s="174">
        <v>119.09369488598607</v>
      </c>
      <c r="H19" s="174">
        <v>125.25468852443994</v>
      </c>
      <c r="I19" s="174">
        <v>133.15082246184477</v>
      </c>
      <c r="J19" s="175">
        <v>143.1302134836065</v>
      </c>
      <c r="K19" s="173"/>
      <c r="L19" s="350">
        <v>154.18</v>
      </c>
      <c r="M19" s="176">
        <v>142</v>
      </c>
      <c r="N19" s="173"/>
      <c r="O19" s="350">
        <v>148</v>
      </c>
      <c r="P19" s="176">
        <v>154</v>
      </c>
    </row>
    <row r="20" spans="2:16">
      <c r="B20" s="53" t="s">
        <v>311</v>
      </c>
      <c r="C20" s="54" t="s">
        <v>299</v>
      </c>
      <c r="D20" s="55">
        <v>1920</v>
      </c>
      <c r="E20" s="56"/>
      <c r="F20" s="174">
        <v>126</v>
      </c>
      <c r="G20" s="174">
        <v>133.34422247918098</v>
      </c>
      <c r="H20" s="174">
        <v>139.62817737150684</v>
      </c>
      <c r="I20" s="174">
        <v>148.87729755576345</v>
      </c>
      <c r="J20" s="175">
        <v>160.61176627549736</v>
      </c>
      <c r="K20" s="173"/>
      <c r="L20" s="350">
        <v>172.18</v>
      </c>
      <c r="M20" s="176">
        <v>159</v>
      </c>
      <c r="N20" s="173"/>
      <c r="O20" s="350">
        <v>166</v>
      </c>
      <c r="P20" s="176">
        <v>173</v>
      </c>
    </row>
    <row r="21" spans="2:16" ht="13.8" thickBot="1">
      <c r="B21" s="53" t="s">
        <v>312</v>
      </c>
      <c r="C21" s="54" t="s">
        <v>299</v>
      </c>
      <c r="D21" s="55">
        <v>1920</v>
      </c>
      <c r="E21" s="57"/>
      <c r="F21" s="221">
        <v>229</v>
      </c>
      <c r="G21" s="221">
        <v>243.27686391239891</v>
      </c>
      <c r="H21" s="221">
        <v>256.66944369762285</v>
      </c>
      <c r="I21" s="221">
        <v>273.64066663418492</v>
      </c>
      <c r="J21" s="176">
        <v>297.18639746214478</v>
      </c>
      <c r="K21" s="173"/>
      <c r="L21" s="350">
        <v>320.73</v>
      </c>
      <c r="M21" s="176">
        <v>297</v>
      </c>
      <c r="N21" s="173"/>
      <c r="O21" s="350">
        <v>311</v>
      </c>
      <c r="P21" s="176">
        <v>325</v>
      </c>
    </row>
    <row r="22" spans="2:16" ht="13.8" thickBot="1">
      <c r="B22" s="218" t="s">
        <v>313</v>
      </c>
      <c r="C22" s="219" t="s">
        <v>299</v>
      </c>
      <c r="D22" s="220">
        <v>1920</v>
      </c>
      <c r="E22" s="57"/>
      <c r="F22" s="215" t="s">
        <v>166</v>
      </c>
      <c r="G22" s="222">
        <v>185</v>
      </c>
      <c r="H22" s="222">
        <v>189.93538833624092</v>
      </c>
      <c r="I22" s="275">
        <v>193.95985949166362</v>
      </c>
      <c r="J22" s="223">
        <v>202.13045415623819</v>
      </c>
      <c r="K22" s="216"/>
      <c r="L22" s="356">
        <v>208.19</v>
      </c>
      <c r="M22" s="223">
        <v>185</v>
      </c>
      <c r="N22" s="216"/>
      <c r="O22" s="356">
        <v>185</v>
      </c>
      <c r="P22" s="223">
        <v>185</v>
      </c>
    </row>
    <row r="23" spans="2:16" ht="13.8" thickBot="1"/>
    <row r="24" spans="2:16" ht="27" thickBot="1">
      <c r="B24" s="181" t="s">
        <v>295</v>
      </c>
      <c r="C24" s="177" t="s">
        <v>314</v>
      </c>
      <c r="D24" s="177" t="s">
        <v>315</v>
      </c>
      <c r="E24" s="182"/>
      <c r="F24" s="502" t="s">
        <v>316</v>
      </c>
      <c r="G24" s="502"/>
      <c r="H24" s="502"/>
      <c r="I24" s="502"/>
      <c r="J24" s="502" t="s">
        <v>317</v>
      </c>
      <c r="K24" s="502"/>
      <c r="L24" s="502"/>
      <c r="M24" s="502"/>
      <c r="N24" s="502"/>
      <c r="O24" s="502"/>
      <c r="P24" s="502"/>
    </row>
    <row r="25" spans="2:16" ht="77.55" customHeight="1">
      <c r="B25" s="458" t="s">
        <v>318</v>
      </c>
      <c r="C25" s="461">
        <v>3</v>
      </c>
      <c r="D25" s="464">
        <v>6</v>
      </c>
      <c r="E25" s="191" t="s">
        <v>319</v>
      </c>
      <c r="F25" s="467" t="s">
        <v>320</v>
      </c>
      <c r="G25" s="467"/>
      <c r="H25" s="467"/>
      <c r="I25" s="468"/>
      <c r="J25" s="477" t="s">
        <v>321</v>
      </c>
      <c r="K25" s="478"/>
      <c r="L25" s="478"/>
      <c r="M25" s="478"/>
      <c r="N25" s="478"/>
      <c r="O25" s="478"/>
      <c r="P25" s="479"/>
    </row>
    <row r="26" spans="2:16" ht="59.55" customHeight="1">
      <c r="B26" s="459"/>
      <c r="C26" s="462"/>
      <c r="D26" s="465"/>
      <c r="E26" s="192" t="s">
        <v>322</v>
      </c>
      <c r="F26" s="453" t="s">
        <v>323</v>
      </c>
      <c r="G26" s="453"/>
      <c r="H26" s="453"/>
      <c r="I26" s="454"/>
      <c r="J26" s="452" t="s">
        <v>324</v>
      </c>
      <c r="K26" s="453"/>
      <c r="L26" s="453"/>
      <c r="M26" s="453"/>
      <c r="N26" s="453"/>
      <c r="O26" s="453"/>
      <c r="P26" s="454"/>
    </row>
    <row r="27" spans="2:16" ht="49.5" customHeight="1">
      <c r="B27" s="459"/>
      <c r="C27" s="462"/>
      <c r="D27" s="465"/>
      <c r="E27" s="192" t="s">
        <v>325</v>
      </c>
      <c r="F27" s="469" t="s">
        <v>326</v>
      </c>
      <c r="G27" s="469"/>
      <c r="H27" s="469"/>
      <c r="I27" s="470"/>
      <c r="J27" s="452" t="s">
        <v>327</v>
      </c>
      <c r="K27" s="453"/>
      <c r="L27" s="453"/>
      <c r="M27" s="453"/>
      <c r="N27" s="453"/>
      <c r="O27" s="453"/>
      <c r="P27" s="454"/>
    </row>
    <row r="28" spans="2:16" ht="42.75" customHeight="1" thickBot="1">
      <c r="B28" s="460"/>
      <c r="C28" s="463"/>
      <c r="D28" s="466"/>
      <c r="E28" s="193" t="s">
        <v>328</v>
      </c>
      <c r="F28" s="471" t="s">
        <v>329</v>
      </c>
      <c r="G28" s="471"/>
      <c r="H28" s="471"/>
      <c r="I28" s="472"/>
      <c r="J28" s="455">
        <v>0</v>
      </c>
      <c r="K28" s="456"/>
      <c r="L28" s="456"/>
      <c r="M28" s="456"/>
      <c r="N28" s="456"/>
      <c r="O28" s="456"/>
      <c r="P28" s="457"/>
    </row>
    <row r="29" spans="2:16" ht="60.45" customHeight="1">
      <c r="B29" s="458" t="s">
        <v>330</v>
      </c>
      <c r="C29" s="461">
        <v>2</v>
      </c>
      <c r="D29" s="464">
        <v>4</v>
      </c>
      <c r="E29" s="191" t="s">
        <v>319</v>
      </c>
      <c r="F29" s="467" t="s">
        <v>331</v>
      </c>
      <c r="G29" s="467"/>
      <c r="H29" s="467"/>
      <c r="I29" s="473"/>
      <c r="J29" s="480" t="s">
        <v>332</v>
      </c>
      <c r="K29" s="481"/>
      <c r="L29" s="481"/>
      <c r="M29" s="481"/>
      <c r="N29" s="481"/>
      <c r="O29" s="481"/>
      <c r="P29" s="482"/>
    </row>
    <row r="30" spans="2:16" ht="37.5" customHeight="1">
      <c r="B30" s="459"/>
      <c r="C30" s="462"/>
      <c r="D30" s="465"/>
      <c r="E30" s="192" t="s">
        <v>322</v>
      </c>
      <c r="F30" s="474" t="s">
        <v>333</v>
      </c>
      <c r="G30" s="474"/>
      <c r="H30" s="474"/>
      <c r="I30" s="475"/>
      <c r="J30" s="452" t="s">
        <v>334</v>
      </c>
      <c r="K30" s="453"/>
      <c r="L30" s="453"/>
      <c r="M30" s="453"/>
      <c r="N30" s="453"/>
      <c r="O30" s="453"/>
      <c r="P30" s="454"/>
    </row>
    <row r="31" spans="2:16" ht="42" customHeight="1">
      <c r="B31" s="459"/>
      <c r="C31" s="462"/>
      <c r="D31" s="465"/>
      <c r="E31" s="192" t="s">
        <v>325</v>
      </c>
      <c r="F31" s="474" t="s">
        <v>335</v>
      </c>
      <c r="G31" s="474"/>
      <c r="H31" s="474"/>
      <c r="I31" s="475"/>
      <c r="J31" s="452" t="s">
        <v>336</v>
      </c>
      <c r="K31" s="453"/>
      <c r="L31" s="453"/>
      <c r="M31" s="453"/>
      <c r="N31" s="453"/>
      <c r="O31" s="453"/>
      <c r="P31" s="454"/>
    </row>
    <row r="32" spans="2:16" ht="40.5" customHeight="1" thickBot="1">
      <c r="B32" s="460"/>
      <c r="C32" s="463"/>
      <c r="D32" s="466"/>
      <c r="E32" s="193" t="s">
        <v>328</v>
      </c>
      <c r="F32" s="471" t="s">
        <v>337</v>
      </c>
      <c r="G32" s="471"/>
      <c r="H32" s="471"/>
      <c r="I32" s="476"/>
      <c r="J32" s="455">
        <v>0</v>
      </c>
      <c r="K32" s="456"/>
      <c r="L32" s="456"/>
      <c r="M32" s="456"/>
      <c r="N32" s="456"/>
      <c r="O32" s="456"/>
      <c r="P32" s="457"/>
    </row>
    <row r="33" spans="2:16" ht="34.5" customHeight="1">
      <c r="B33" s="503" t="s">
        <v>301</v>
      </c>
      <c r="C33" s="506">
        <v>1</v>
      </c>
      <c r="D33" s="506">
        <v>3</v>
      </c>
      <c r="E33" s="183" t="s">
        <v>338</v>
      </c>
      <c r="F33" s="507" t="s">
        <v>339</v>
      </c>
      <c r="G33" s="507"/>
      <c r="H33" s="507"/>
      <c r="I33" s="508"/>
      <c r="J33" s="509" t="s">
        <v>340</v>
      </c>
      <c r="K33" s="507"/>
      <c r="L33" s="507"/>
      <c r="M33" s="507"/>
      <c r="N33" s="507"/>
      <c r="O33" s="507"/>
      <c r="P33" s="510"/>
    </row>
    <row r="34" spans="2:16" ht="34.5" customHeight="1">
      <c r="B34" s="504"/>
      <c r="C34" s="495"/>
      <c r="D34" s="495"/>
      <c r="E34" s="137" t="s">
        <v>341</v>
      </c>
      <c r="F34" s="483" t="s">
        <v>342</v>
      </c>
      <c r="G34" s="483"/>
      <c r="H34" s="483"/>
      <c r="I34" s="484"/>
      <c r="J34" s="485" t="s">
        <v>343</v>
      </c>
      <c r="K34" s="483"/>
      <c r="L34" s="483"/>
      <c r="M34" s="483"/>
      <c r="N34" s="483"/>
      <c r="O34" s="483"/>
      <c r="P34" s="486"/>
    </row>
    <row r="35" spans="2:16" ht="34.5" customHeight="1">
      <c r="B35" s="504"/>
      <c r="C35" s="495"/>
      <c r="D35" s="495"/>
      <c r="E35" s="137" t="s">
        <v>325</v>
      </c>
      <c r="F35" s="483" t="s">
        <v>344</v>
      </c>
      <c r="G35" s="483"/>
      <c r="H35" s="483"/>
      <c r="I35" s="484"/>
      <c r="J35" s="485" t="s">
        <v>345</v>
      </c>
      <c r="K35" s="483"/>
      <c r="L35" s="483"/>
      <c r="M35" s="483"/>
      <c r="N35" s="483"/>
      <c r="O35" s="483"/>
      <c r="P35" s="486"/>
    </row>
    <row r="36" spans="2:16" ht="34.5" customHeight="1" thickBot="1">
      <c r="B36" s="505"/>
      <c r="C36" s="496"/>
      <c r="D36" s="496"/>
      <c r="E36" s="138" t="s">
        <v>328</v>
      </c>
      <c r="F36" s="487" t="s">
        <v>346</v>
      </c>
      <c r="G36" s="487"/>
      <c r="H36" s="487"/>
      <c r="I36" s="488"/>
      <c r="J36" s="489" t="s">
        <v>347</v>
      </c>
      <c r="K36" s="487"/>
      <c r="L36" s="487"/>
      <c r="M36" s="487"/>
      <c r="N36" s="487"/>
      <c r="O36" s="487"/>
      <c r="P36" s="490"/>
    </row>
    <row r="37" spans="2:16" ht="34.5" customHeight="1">
      <c r="B37" s="491" t="s">
        <v>302</v>
      </c>
      <c r="C37" s="494">
        <v>3</v>
      </c>
      <c r="D37" s="494">
        <v>6</v>
      </c>
      <c r="E37" s="136" t="s">
        <v>338</v>
      </c>
      <c r="F37" s="497" t="s">
        <v>339</v>
      </c>
      <c r="G37" s="497"/>
      <c r="H37" s="497"/>
      <c r="I37" s="498"/>
      <c r="J37" s="499" t="s">
        <v>340</v>
      </c>
      <c r="K37" s="497"/>
      <c r="L37" s="497"/>
      <c r="M37" s="497"/>
      <c r="N37" s="497"/>
      <c r="O37" s="497"/>
      <c r="P37" s="500"/>
    </row>
    <row r="38" spans="2:16" ht="34.5" customHeight="1">
      <c r="B38" s="492"/>
      <c r="C38" s="495"/>
      <c r="D38" s="495"/>
      <c r="E38" s="137" t="s">
        <v>341</v>
      </c>
      <c r="F38" s="483" t="s">
        <v>342</v>
      </c>
      <c r="G38" s="483"/>
      <c r="H38" s="483"/>
      <c r="I38" s="484"/>
      <c r="J38" s="485" t="s">
        <v>343</v>
      </c>
      <c r="K38" s="483"/>
      <c r="L38" s="483"/>
      <c r="M38" s="483"/>
      <c r="N38" s="483"/>
      <c r="O38" s="483"/>
      <c r="P38" s="486"/>
    </row>
    <row r="39" spans="2:16" ht="34.5" customHeight="1">
      <c r="B39" s="492"/>
      <c r="C39" s="495"/>
      <c r="D39" s="495"/>
      <c r="E39" s="137" t="s">
        <v>325</v>
      </c>
      <c r="F39" s="483" t="s">
        <v>344</v>
      </c>
      <c r="G39" s="483"/>
      <c r="H39" s="483"/>
      <c r="I39" s="484"/>
      <c r="J39" s="485" t="s">
        <v>345</v>
      </c>
      <c r="K39" s="483"/>
      <c r="L39" s="483"/>
      <c r="M39" s="483"/>
      <c r="N39" s="483"/>
      <c r="O39" s="483"/>
      <c r="P39" s="486"/>
    </row>
    <row r="40" spans="2:16" ht="34.5" customHeight="1" thickBot="1">
      <c r="B40" s="493"/>
      <c r="C40" s="496"/>
      <c r="D40" s="496"/>
      <c r="E40" s="138" t="s">
        <v>328</v>
      </c>
      <c r="F40" s="487" t="s">
        <v>346</v>
      </c>
      <c r="G40" s="487"/>
      <c r="H40" s="487"/>
      <c r="I40" s="488"/>
      <c r="J40" s="489" t="s">
        <v>347</v>
      </c>
      <c r="K40" s="487"/>
      <c r="L40" s="487"/>
      <c r="M40" s="487"/>
      <c r="N40" s="487"/>
      <c r="O40" s="487"/>
      <c r="P40" s="490"/>
    </row>
    <row r="41" spans="2:16" ht="34.5" customHeight="1">
      <c r="B41" s="491" t="s">
        <v>303</v>
      </c>
      <c r="C41" s="494">
        <v>6</v>
      </c>
      <c r="D41" s="494" t="s">
        <v>348</v>
      </c>
      <c r="E41" s="136" t="s">
        <v>338</v>
      </c>
      <c r="F41" s="497" t="s">
        <v>339</v>
      </c>
      <c r="G41" s="497"/>
      <c r="H41" s="497"/>
      <c r="I41" s="498"/>
      <c r="J41" s="499" t="s">
        <v>340</v>
      </c>
      <c r="K41" s="497"/>
      <c r="L41" s="497"/>
      <c r="M41" s="497"/>
      <c r="N41" s="497"/>
      <c r="O41" s="497"/>
      <c r="P41" s="500"/>
    </row>
    <row r="42" spans="2:16" ht="34.5" customHeight="1">
      <c r="B42" s="492"/>
      <c r="C42" s="495"/>
      <c r="D42" s="495"/>
      <c r="E42" s="137" t="s">
        <v>341</v>
      </c>
      <c r="F42" s="483" t="s">
        <v>342</v>
      </c>
      <c r="G42" s="483"/>
      <c r="H42" s="483"/>
      <c r="I42" s="484"/>
      <c r="J42" s="485" t="s">
        <v>343</v>
      </c>
      <c r="K42" s="483"/>
      <c r="L42" s="483"/>
      <c r="M42" s="483"/>
      <c r="N42" s="483"/>
      <c r="O42" s="483"/>
      <c r="P42" s="486"/>
    </row>
    <row r="43" spans="2:16" ht="34.5" customHeight="1">
      <c r="B43" s="492"/>
      <c r="C43" s="495"/>
      <c r="D43" s="495"/>
      <c r="E43" s="137" t="s">
        <v>325</v>
      </c>
      <c r="F43" s="483" t="s">
        <v>344</v>
      </c>
      <c r="G43" s="483"/>
      <c r="H43" s="483"/>
      <c r="I43" s="484"/>
      <c r="J43" s="485" t="s">
        <v>345</v>
      </c>
      <c r="K43" s="483"/>
      <c r="L43" s="483"/>
      <c r="M43" s="483"/>
      <c r="N43" s="483"/>
      <c r="O43" s="483"/>
      <c r="P43" s="486"/>
    </row>
    <row r="44" spans="2:16" ht="34.5" customHeight="1" thickBot="1">
      <c r="B44" s="493"/>
      <c r="C44" s="496"/>
      <c r="D44" s="496"/>
      <c r="E44" s="138" t="s">
        <v>328</v>
      </c>
      <c r="F44" s="487" t="s">
        <v>346</v>
      </c>
      <c r="G44" s="487"/>
      <c r="H44" s="487"/>
      <c r="I44" s="488"/>
      <c r="J44" s="489" t="s">
        <v>347</v>
      </c>
      <c r="K44" s="487"/>
      <c r="L44" s="487"/>
      <c r="M44" s="487"/>
      <c r="N44" s="487"/>
      <c r="O44" s="487"/>
      <c r="P44" s="490"/>
    </row>
    <row r="45" spans="2:16" ht="34.5" customHeight="1">
      <c r="B45" s="491" t="s">
        <v>304</v>
      </c>
      <c r="C45" s="494">
        <v>1</v>
      </c>
      <c r="D45" s="494">
        <v>3</v>
      </c>
      <c r="E45" s="136" t="s">
        <v>338</v>
      </c>
      <c r="F45" s="497" t="s">
        <v>349</v>
      </c>
      <c r="G45" s="497"/>
      <c r="H45" s="497"/>
      <c r="I45" s="498"/>
      <c r="J45" s="499" t="s">
        <v>350</v>
      </c>
      <c r="K45" s="497"/>
      <c r="L45" s="497"/>
      <c r="M45" s="497"/>
      <c r="N45" s="497"/>
      <c r="O45" s="497"/>
      <c r="P45" s="500"/>
    </row>
    <row r="46" spans="2:16" ht="34.5" customHeight="1">
      <c r="B46" s="492"/>
      <c r="C46" s="495"/>
      <c r="D46" s="495"/>
      <c r="E46" s="137" t="s">
        <v>341</v>
      </c>
      <c r="F46" s="483" t="s">
        <v>351</v>
      </c>
      <c r="G46" s="483"/>
      <c r="H46" s="483"/>
      <c r="I46" s="484"/>
      <c r="J46" s="485" t="s">
        <v>352</v>
      </c>
      <c r="K46" s="483"/>
      <c r="L46" s="483"/>
      <c r="M46" s="483"/>
      <c r="N46" s="483"/>
      <c r="O46" s="483"/>
      <c r="P46" s="486"/>
    </row>
    <row r="47" spans="2:16" ht="34.5" customHeight="1">
      <c r="B47" s="492"/>
      <c r="C47" s="495"/>
      <c r="D47" s="495"/>
      <c r="E47" s="137" t="s">
        <v>325</v>
      </c>
      <c r="F47" s="483" t="s">
        <v>353</v>
      </c>
      <c r="G47" s="483"/>
      <c r="H47" s="483"/>
      <c r="I47" s="484"/>
      <c r="J47" s="485" t="s">
        <v>354</v>
      </c>
      <c r="K47" s="483"/>
      <c r="L47" s="483"/>
      <c r="M47" s="483"/>
      <c r="N47" s="483"/>
      <c r="O47" s="483"/>
      <c r="P47" s="486"/>
    </row>
    <row r="48" spans="2:16" ht="34.5" customHeight="1" thickBot="1">
      <c r="B48" s="493"/>
      <c r="C48" s="496"/>
      <c r="D48" s="496"/>
      <c r="E48" s="138" t="s">
        <v>328</v>
      </c>
      <c r="F48" s="487" t="s">
        <v>355</v>
      </c>
      <c r="G48" s="487"/>
      <c r="H48" s="487"/>
      <c r="I48" s="488"/>
      <c r="J48" s="489">
        <v>0</v>
      </c>
      <c r="K48" s="487"/>
      <c r="L48" s="487"/>
      <c r="M48" s="487"/>
      <c r="N48" s="487"/>
      <c r="O48" s="487"/>
      <c r="P48" s="490"/>
    </row>
    <row r="49" spans="2:16" ht="34.5" customHeight="1">
      <c r="B49" s="491" t="s">
        <v>305</v>
      </c>
      <c r="C49" s="494">
        <v>3</v>
      </c>
      <c r="D49" s="494">
        <v>6</v>
      </c>
      <c r="E49" s="136" t="s">
        <v>338</v>
      </c>
      <c r="F49" s="497" t="s">
        <v>349</v>
      </c>
      <c r="G49" s="497"/>
      <c r="H49" s="497"/>
      <c r="I49" s="498"/>
      <c r="J49" s="499" t="s">
        <v>350</v>
      </c>
      <c r="K49" s="497"/>
      <c r="L49" s="497"/>
      <c r="M49" s="497"/>
      <c r="N49" s="497"/>
      <c r="O49" s="497"/>
      <c r="P49" s="500"/>
    </row>
    <row r="50" spans="2:16" ht="34.5" customHeight="1">
      <c r="B50" s="492"/>
      <c r="C50" s="495"/>
      <c r="D50" s="495"/>
      <c r="E50" s="137" t="s">
        <v>341</v>
      </c>
      <c r="F50" s="483" t="s">
        <v>351</v>
      </c>
      <c r="G50" s="483"/>
      <c r="H50" s="483"/>
      <c r="I50" s="484"/>
      <c r="J50" s="485" t="s">
        <v>352</v>
      </c>
      <c r="K50" s="483"/>
      <c r="L50" s="483"/>
      <c r="M50" s="483"/>
      <c r="N50" s="483"/>
      <c r="O50" s="483"/>
      <c r="P50" s="486"/>
    </row>
    <row r="51" spans="2:16" ht="34.5" customHeight="1">
      <c r="B51" s="492"/>
      <c r="C51" s="495"/>
      <c r="D51" s="495"/>
      <c r="E51" s="137" t="s">
        <v>325</v>
      </c>
      <c r="F51" s="483" t="s">
        <v>353</v>
      </c>
      <c r="G51" s="483"/>
      <c r="H51" s="483"/>
      <c r="I51" s="484"/>
      <c r="J51" s="485" t="s">
        <v>354</v>
      </c>
      <c r="K51" s="483"/>
      <c r="L51" s="483"/>
      <c r="M51" s="483"/>
      <c r="N51" s="483"/>
      <c r="O51" s="483"/>
      <c r="P51" s="486"/>
    </row>
    <row r="52" spans="2:16" ht="34.5" customHeight="1" thickBot="1">
      <c r="B52" s="493"/>
      <c r="C52" s="496"/>
      <c r="D52" s="496"/>
      <c r="E52" s="138" t="s">
        <v>328</v>
      </c>
      <c r="F52" s="487" t="s">
        <v>355</v>
      </c>
      <c r="G52" s="487"/>
      <c r="H52" s="487"/>
      <c r="I52" s="488"/>
      <c r="J52" s="489">
        <v>0</v>
      </c>
      <c r="K52" s="487"/>
      <c r="L52" s="487"/>
      <c r="M52" s="487"/>
      <c r="N52" s="487"/>
      <c r="O52" s="487"/>
      <c r="P52" s="490"/>
    </row>
    <row r="53" spans="2:16" ht="34.5" customHeight="1">
      <c r="B53" s="491" t="s">
        <v>306</v>
      </c>
      <c r="C53" s="494">
        <v>6</v>
      </c>
      <c r="D53" s="494" t="s">
        <v>348</v>
      </c>
      <c r="E53" s="136" t="s">
        <v>338</v>
      </c>
      <c r="F53" s="497" t="s">
        <v>349</v>
      </c>
      <c r="G53" s="497"/>
      <c r="H53" s="497"/>
      <c r="I53" s="498"/>
      <c r="J53" s="499" t="s">
        <v>350</v>
      </c>
      <c r="K53" s="497"/>
      <c r="L53" s="497"/>
      <c r="M53" s="497"/>
      <c r="N53" s="497"/>
      <c r="O53" s="497"/>
      <c r="P53" s="500"/>
    </row>
    <row r="54" spans="2:16" ht="34.5" customHeight="1">
      <c r="B54" s="492"/>
      <c r="C54" s="495"/>
      <c r="D54" s="495"/>
      <c r="E54" s="137" t="s">
        <v>341</v>
      </c>
      <c r="F54" s="483" t="s">
        <v>351</v>
      </c>
      <c r="G54" s="483"/>
      <c r="H54" s="483"/>
      <c r="I54" s="484"/>
      <c r="J54" s="485" t="s">
        <v>352</v>
      </c>
      <c r="K54" s="483"/>
      <c r="L54" s="483"/>
      <c r="M54" s="483"/>
      <c r="N54" s="483"/>
      <c r="O54" s="483"/>
      <c r="P54" s="486"/>
    </row>
    <row r="55" spans="2:16" ht="34.5" customHeight="1">
      <c r="B55" s="492"/>
      <c r="C55" s="495"/>
      <c r="D55" s="495"/>
      <c r="E55" s="137" t="s">
        <v>325</v>
      </c>
      <c r="F55" s="483" t="s">
        <v>353</v>
      </c>
      <c r="G55" s="483"/>
      <c r="H55" s="483"/>
      <c r="I55" s="484"/>
      <c r="J55" s="485" t="s">
        <v>354</v>
      </c>
      <c r="K55" s="483"/>
      <c r="L55" s="483"/>
      <c r="M55" s="483"/>
      <c r="N55" s="483"/>
      <c r="O55" s="483"/>
      <c r="P55" s="486"/>
    </row>
    <row r="56" spans="2:16" ht="34.5" customHeight="1" thickBot="1">
      <c r="B56" s="493"/>
      <c r="C56" s="496"/>
      <c r="D56" s="496"/>
      <c r="E56" s="138" t="s">
        <v>328</v>
      </c>
      <c r="F56" s="487" t="s">
        <v>355</v>
      </c>
      <c r="G56" s="487"/>
      <c r="H56" s="487"/>
      <c r="I56" s="488"/>
      <c r="J56" s="489">
        <v>0</v>
      </c>
      <c r="K56" s="487"/>
      <c r="L56" s="487"/>
      <c r="M56" s="487"/>
      <c r="N56" s="487"/>
      <c r="O56" s="487"/>
      <c r="P56" s="490"/>
    </row>
    <row r="57" spans="2:16" ht="34.5" customHeight="1">
      <c r="B57" s="491" t="s">
        <v>307</v>
      </c>
      <c r="C57" s="494">
        <v>6</v>
      </c>
      <c r="D57" s="494" t="s">
        <v>348</v>
      </c>
      <c r="E57" s="136" t="s">
        <v>338</v>
      </c>
      <c r="F57" s="497" t="s">
        <v>356</v>
      </c>
      <c r="G57" s="497"/>
      <c r="H57" s="497"/>
      <c r="I57" s="498"/>
      <c r="J57" s="499">
        <v>0</v>
      </c>
      <c r="K57" s="497"/>
      <c r="L57" s="497"/>
      <c r="M57" s="497"/>
      <c r="N57" s="497"/>
      <c r="O57" s="497"/>
      <c r="P57" s="500"/>
    </row>
    <row r="58" spans="2:16" ht="34.5" customHeight="1">
      <c r="B58" s="492"/>
      <c r="C58" s="495"/>
      <c r="D58" s="495"/>
      <c r="E58" s="137" t="s">
        <v>341</v>
      </c>
      <c r="F58" s="483" t="s">
        <v>357</v>
      </c>
      <c r="G58" s="483"/>
      <c r="H58" s="483"/>
      <c r="I58" s="484"/>
      <c r="J58" s="485">
        <v>0</v>
      </c>
      <c r="K58" s="483"/>
      <c r="L58" s="483"/>
      <c r="M58" s="483"/>
      <c r="N58" s="483"/>
      <c r="O58" s="483"/>
      <c r="P58" s="486"/>
    </row>
    <row r="59" spans="2:16" ht="34.5" customHeight="1">
      <c r="B59" s="492"/>
      <c r="C59" s="495"/>
      <c r="D59" s="495"/>
      <c r="E59" s="137" t="s">
        <v>325</v>
      </c>
      <c r="F59" s="483" t="s">
        <v>358</v>
      </c>
      <c r="G59" s="483"/>
      <c r="H59" s="483"/>
      <c r="I59" s="484"/>
      <c r="J59" s="485">
        <v>0</v>
      </c>
      <c r="K59" s="483"/>
      <c r="L59" s="483"/>
      <c r="M59" s="483"/>
      <c r="N59" s="483"/>
      <c r="O59" s="483"/>
      <c r="P59" s="486"/>
    </row>
    <row r="60" spans="2:16" ht="34.5" customHeight="1" thickBot="1">
      <c r="B60" s="493"/>
      <c r="C60" s="496"/>
      <c r="D60" s="496"/>
      <c r="E60" s="138" t="s">
        <v>328</v>
      </c>
      <c r="F60" s="487" t="s">
        <v>359</v>
      </c>
      <c r="G60" s="487"/>
      <c r="H60" s="487"/>
      <c r="I60" s="488"/>
      <c r="J60" s="489">
        <v>0</v>
      </c>
      <c r="K60" s="487"/>
      <c r="L60" s="487"/>
      <c r="M60" s="487"/>
      <c r="N60" s="487"/>
      <c r="O60" s="487"/>
      <c r="P60" s="490"/>
    </row>
    <row r="61" spans="2:16" ht="48" customHeight="1">
      <c r="B61" s="491" t="s">
        <v>308</v>
      </c>
      <c r="C61" s="494">
        <v>3</v>
      </c>
      <c r="D61" s="494">
        <v>6</v>
      </c>
      <c r="E61" s="136" t="s">
        <v>338</v>
      </c>
      <c r="F61" s="497" t="s">
        <v>360</v>
      </c>
      <c r="G61" s="497"/>
      <c r="H61" s="497"/>
      <c r="I61" s="498"/>
      <c r="J61" s="499" t="s">
        <v>361</v>
      </c>
      <c r="K61" s="497"/>
      <c r="L61" s="497"/>
      <c r="M61" s="497"/>
      <c r="N61" s="497"/>
      <c r="O61" s="497"/>
      <c r="P61" s="500"/>
    </row>
    <row r="62" spans="2:16" ht="34.5" customHeight="1">
      <c r="B62" s="492"/>
      <c r="C62" s="495"/>
      <c r="D62" s="495"/>
      <c r="E62" s="137" t="s">
        <v>341</v>
      </c>
      <c r="F62" s="483" t="s">
        <v>362</v>
      </c>
      <c r="G62" s="483"/>
      <c r="H62" s="483"/>
      <c r="I62" s="484"/>
      <c r="J62" s="485" t="s">
        <v>363</v>
      </c>
      <c r="K62" s="483"/>
      <c r="L62" s="483"/>
      <c r="M62" s="483"/>
      <c r="N62" s="483"/>
      <c r="O62" s="483"/>
      <c r="P62" s="486"/>
    </row>
    <row r="63" spans="2:16" ht="34.5" customHeight="1">
      <c r="B63" s="492"/>
      <c r="C63" s="495"/>
      <c r="D63" s="495"/>
      <c r="E63" s="137" t="s">
        <v>325</v>
      </c>
      <c r="F63" s="483" t="s">
        <v>364</v>
      </c>
      <c r="G63" s="483"/>
      <c r="H63" s="483"/>
      <c r="I63" s="484"/>
      <c r="J63" s="485" t="s">
        <v>365</v>
      </c>
      <c r="K63" s="483"/>
      <c r="L63" s="483"/>
      <c r="M63" s="483"/>
      <c r="N63" s="483"/>
      <c r="O63" s="483"/>
      <c r="P63" s="486"/>
    </row>
    <row r="64" spans="2:16" ht="34.5" customHeight="1" thickBot="1">
      <c r="B64" s="493"/>
      <c r="C64" s="496"/>
      <c r="D64" s="496"/>
      <c r="E64" s="138" t="s">
        <v>328</v>
      </c>
      <c r="F64" s="487" t="s">
        <v>366</v>
      </c>
      <c r="G64" s="487"/>
      <c r="H64" s="487"/>
      <c r="I64" s="488"/>
      <c r="J64" s="489" t="s">
        <v>367</v>
      </c>
      <c r="K64" s="487"/>
      <c r="L64" s="487"/>
      <c r="M64" s="487"/>
      <c r="N64" s="487"/>
      <c r="O64" s="487"/>
      <c r="P64" s="490"/>
    </row>
    <row r="65" spans="2:16" ht="34.5" customHeight="1">
      <c r="B65" s="491" t="s">
        <v>309</v>
      </c>
      <c r="C65" s="494">
        <v>6</v>
      </c>
      <c r="D65" s="494" t="s">
        <v>348</v>
      </c>
      <c r="E65" s="136" t="s">
        <v>338</v>
      </c>
      <c r="F65" s="497" t="s">
        <v>360</v>
      </c>
      <c r="G65" s="497"/>
      <c r="H65" s="497"/>
      <c r="I65" s="498"/>
      <c r="J65" s="499" t="s">
        <v>361</v>
      </c>
      <c r="K65" s="497"/>
      <c r="L65" s="497"/>
      <c r="M65" s="497"/>
      <c r="N65" s="497"/>
      <c r="O65" s="497"/>
      <c r="P65" s="500"/>
    </row>
    <row r="66" spans="2:16" ht="34.5" customHeight="1">
      <c r="B66" s="492"/>
      <c r="C66" s="495"/>
      <c r="D66" s="495"/>
      <c r="E66" s="137" t="s">
        <v>341</v>
      </c>
      <c r="F66" s="483" t="s">
        <v>362</v>
      </c>
      <c r="G66" s="483"/>
      <c r="H66" s="483"/>
      <c r="I66" s="484"/>
      <c r="J66" s="485" t="s">
        <v>363</v>
      </c>
      <c r="K66" s="483"/>
      <c r="L66" s="483"/>
      <c r="M66" s="483"/>
      <c r="N66" s="483"/>
      <c r="O66" s="483"/>
      <c r="P66" s="486"/>
    </row>
    <row r="67" spans="2:16" ht="34.5" customHeight="1">
      <c r="B67" s="492"/>
      <c r="C67" s="495"/>
      <c r="D67" s="495"/>
      <c r="E67" s="137" t="s">
        <v>325</v>
      </c>
      <c r="F67" s="483" t="s">
        <v>364</v>
      </c>
      <c r="G67" s="483"/>
      <c r="H67" s="483"/>
      <c r="I67" s="484"/>
      <c r="J67" s="485" t="s">
        <v>365</v>
      </c>
      <c r="K67" s="483"/>
      <c r="L67" s="483"/>
      <c r="M67" s="483"/>
      <c r="N67" s="483"/>
      <c r="O67" s="483"/>
      <c r="P67" s="486"/>
    </row>
    <row r="68" spans="2:16" ht="34.5" customHeight="1" thickBot="1">
      <c r="B68" s="493"/>
      <c r="C68" s="496"/>
      <c r="D68" s="496"/>
      <c r="E68" s="138" t="s">
        <v>328</v>
      </c>
      <c r="F68" s="487" t="s">
        <v>366</v>
      </c>
      <c r="G68" s="487"/>
      <c r="H68" s="487"/>
      <c r="I68" s="488"/>
      <c r="J68" s="489" t="s">
        <v>367</v>
      </c>
      <c r="K68" s="487"/>
      <c r="L68" s="487"/>
      <c r="M68" s="487"/>
      <c r="N68" s="487"/>
      <c r="O68" s="487"/>
      <c r="P68" s="490"/>
    </row>
    <row r="69" spans="2:16" ht="34.5" customHeight="1">
      <c r="B69" s="491" t="s">
        <v>310</v>
      </c>
      <c r="C69" s="494">
        <v>3</v>
      </c>
      <c r="D69" s="494">
        <v>6</v>
      </c>
      <c r="E69" s="136" t="s">
        <v>338</v>
      </c>
      <c r="F69" s="497" t="s">
        <v>368</v>
      </c>
      <c r="G69" s="497"/>
      <c r="H69" s="497"/>
      <c r="I69" s="498"/>
      <c r="J69" s="499">
        <v>0</v>
      </c>
      <c r="K69" s="497"/>
      <c r="L69" s="497"/>
      <c r="M69" s="497"/>
      <c r="N69" s="497"/>
      <c r="O69" s="497"/>
      <c r="P69" s="500"/>
    </row>
    <row r="70" spans="2:16" ht="34.5" customHeight="1">
      <c r="B70" s="492"/>
      <c r="C70" s="495"/>
      <c r="D70" s="495"/>
      <c r="E70" s="137" t="s">
        <v>341</v>
      </c>
      <c r="F70" s="483" t="s">
        <v>369</v>
      </c>
      <c r="G70" s="483"/>
      <c r="H70" s="483"/>
      <c r="I70" s="484"/>
      <c r="J70" s="485">
        <v>0</v>
      </c>
      <c r="K70" s="483"/>
      <c r="L70" s="483"/>
      <c r="M70" s="483"/>
      <c r="N70" s="483"/>
      <c r="O70" s="483"/>
      <c r="P70" s="486"/>
    </row>
    <row r="71" spans="2:16" ht="34.5" customHeight="1">
      <c r="B71" s="492"/>
      <c r="C71" s="495"/>
      <c r="D71" s="495"/>
      <c r="E71" s="137" t="s">
        <v>325</v>
      </c>
      <c r="F71" s="483" t="s">
        <v>370</v>
      </c>
      <c r="G71" s="483"/>
      <c r="H71" s="483"/>
      <c r="I71" s="484"/>
      <c r="J71" s="485">
        <v>0</v>
      </c>
      <c r="K71" s="483"/>
      <c r="L71" s="483"/>
      <c r="M71" s="483"/>
      <c r="N71" s="483"/>
      <c r="O71" s="483"/>
      <c r="P71" s="486"/>
    </row>
    <row r="72" spans="2:16" ht="34.5" customHeight="1" thickBot="1">
      <c r="B72" s="493"/>
      <c r="C72" s="496"/>
      <c r="D72" s="496"/>
      <c r="E72" s="138" t="s">
        <v>328</v>
      </c>
      <c r="F72" s="487" t="s">
        <v>371</v>
      </c>
      <c r="G72" s="487"/>
      <c r="H72" s="487"/>
      <c r="I72" s="488"/>
      <c r="J72" s="489">
        <v>0</v>
      </c>
      <c r="K72" s="487"/>
      <c r="L72" s="487"/>
      <c r="M72" s="487"/>
      <c r="N72" s="487"/>
      <c r="O72" s="487"/>
      <c r="P72" s="490"/>
    </row>
    <row r="73" spans="2:16" ht="34.5" customHeight="1">
      <c r="B73" s="491" t="s">
        <v>311</v>
      </c>
      <c r="C73" s="494">
        <v>6</v>
      </c>
      <c r="D73" s="494" t="s">
        <v>348</v>
      </c>
      <c r="E73" s="136" t="s">
        <v>338</v>
      </c>
      <c r="F73" s="497" t="s">
        <v>372</v>
      </c>
      <c r="G73" s="497"/>
      <c r="H73" s="497"/>
      <c r="I73" s="498"/>
      <c r="J73" s="499">
        <v>0</v>
      </c>
      <c r="K73" s="497"/>
      <c r="L73" s="497"/>
      <c r="M73" s="497"/>
      <c r="N73" s="497"/>
      <c r="O73" s="497"/>
      <c r="P73" s="500"/>
    </row>
    <row r="74" spans="2:16" ht="34.5" customHeight="1">
      <c r="B74" s="492"/>
      <c r="C74" s="495"/>
      <c r="D74" s="495"/>
      <c r="E74" s="137" t="s">
        <v>341</v>
      </c>
      <c r="F74" s="483" t="s">
        <v>373</v>
      </c>
      <c r="G74" s="483"/>
      <c r="H74" s="483"/>
      <c r="I74" s="484"/>
      <c r="J74" s="485">
        <v>0</v>
      </c>
      <c r="K74" s="483"/>
      <c r="L74" s="483"/>
      <c r="M74" s="483"/>
      <c r="N74" s="483"/>
      <c r="O74" s="483"/>
      <c r="P74" s="486"/>
    </row>
    <row r="75" spans="2:16" ht="34.5" customHeight="1">
      <c r="B75" s="492"/>
      <c r="C75" s="495"/>
      <c r="D75" s="495"/>
      <c r="E75" s="137" t="s">
        <v>325</v>
      </c>
      <c r="F75" s="483" t="s">
        <v>374</v>
      </c>
      <c r="G75" s="483"/>
      <c r="H75" s="483"/>
      <c r="I75" s="484"/>
      <c r="J75" s="485">
        <v>0</v>
      </c>
      <c r="K75" s="483"/>
      <c r="L75" s="483"/>
      <c r="M75" s="483"/>
      <c r="N75" s="483"/>
      <c r="O75" s="483"/>
      <c r="P75" s="486"/>
    </row>
    <row r="76" spans="2:16" ht="34.5" customHeight="1" thickBot="1">
      <c r="B76" s="493"/>
      <c r="C76" s="496"/>
      <c r="D76" s="496"/>
      <c r="E76" s="138" t="s">
        <v>328</v>
      </c>
      <c r="F76" s="487" t="s">
        <v>375</v>
      </c>
      <c r="G76" s="487"/>
      <c r="H76" s="487"/>
      <c r="I76" s="488"/>
      <c r="J76" s="489">
        <v>0</v>
      </c>
      <c r="K76" s="487"/>
      <c r="L76" s="487"/>
      <c r="M76" s="487"/>
      <c r="N76" s="487"/>
      <c r="O76" s="487"/>
      <c r="P76" s="490"/>
    </row>
    <row r="77" spans="2:16" ht="34.5" customHeight="1">
      <c r="B77" s="491" t="s">
        <v>376</v>
      </c>
      <c r="C77" s="494">
        <v>10</v>
      </c>
      <c r="D77" s="494" t="s">
        <v>377</v>
      </c>
      <c r="E77" s="136" t="s">
        <v>338</v>
      </c>
      <c r="F77" s="497" t="s">
        <v>378</v>
      </c>
      <c r="G77" s="497"/>
      <c r="H77" s="497"/>
      <c r="I77" s="498"/>
      <c r="J77" s="499" t="s">
        <v>379</v>
      </c>
      <c r="K77" s="497"/>
      <c r="L77" s="497"/>
      <c r="M77" s="497"/>
      <c r="N77" s="497"/>
      <c r="O77" s="497"/>
      <c r="P77" s="500"/>
    </row>
    <row r="78" spans="2:16" ht="34.5" customHeight="1">
      <c r="B78" s="492"/>
      <c r="C78" s="495"/>
      <c r="D78" s="495"/>
      <c r="E78" s="137" t="s">
        <v>341</v>
      </c>
      <c r="F78" s="483" t="s">
        <v>380</v>
      </c>
      <c r="G78" s="483"/>
      <c r="H78" s="483"/>
      <c r="I78" s="484"/>
      <c r="J78" s="485" t="s">
        <v>381</v>
      </c>
      <c r="K78" s="483"/>
      <c r="L78" s="483"/>
      <c r="M78" s="483"/>
      <c r="N78" s="483"/>
      <c r="O78" s="483"/>
      <c r="P78" s="486"/>
    </row>
    <row r="79" spans="2:16" ht="34.5" customHeight="1">
      <c r="B79" s="492"/>
      <c r="C79" s="495"/>
      <c r="D79" s="495"/>
      <c r="E79" s="137" t="s">
        <v>325</v>
      </c>
      <c r="F79" s="483" t="s">
        <v>382</v>
      </c>
      <c r="G79" s="483"/>
      <c r="H79" s="483"/>
      <c r="I79" s="484"/>
      <c r="J79" s="485" t="s">
        <v>383</v>
      </c>
      <c r="K79" s="483"/>
      <c r="L79" s="483"/>
      <c r="M79" s="483"/>
      <c r="N79" s="483"/>
      <c r="O79" s="483"/>
      <c r="P79" s="486"/>
    </row>
    <row r="80" spans="2:16" ht="34.5" customHeight="1" thickBot="1">
      <c r="B80" s="493"/>
      <c r="C80" s="496"/>
      <c r="D80" s="496"/>
      <c r="E80" s="138" t="s">
        <v>328</v>
      </c>
      <c r="F80" s="487" t="s">
        <v>384</v>
      </c>
      <c r="G80" s="487"/>
      <c r="H80" s="487"/>
      <c r="I80" s="488"/>
      <c r="J80" s="489" t="s">
        <v>385</v>
      </c>
      <c r="K80" s="487"/>
      <c r="L80" s="487"/>
      <c r="M80" s="487"/>
      <c r="N80" s="487"/>
      <c r="O80" s="487"/>
      <c r="P80" s="490"/>
    </row>
    <row r="81" spans="2:16" ht="22.5" customHeight="1">
      <c r="B81" s="491" t="s">
        <v>313</v>
      </c>
      <c r="C81" s="494">
        <v>6</v>
      </c>
      <c r="D81" s="494" t="s">
        <v>348</v>
      </c>
      <c r="E81" s="136" t="s">
        <v>338</v>
      </c>
      <c r="F81" s="497" t="s">
        <v>386</v>
      </c>
      <c r="G81" s="497"/>
      <c r="H81" s="497"/>
      <c r="I81" s="498"/>
      <c r="J81" s="499" t="s">
        <v>350</v>
      </c>
      <c r="K81" s="497"/>
      <c r="L81" s="497"/>
      <c r="M81" s="497"/>
      <c r="N81" s="497"/>
      <c r="O81" s="497"/>
      <c r="P81" s="500"/>
    </row>
    <row r="82" spans="2:16" ht="22.5" customHeight="1">
      <c r="B82" s="492"/>
      <c r="C82" s="495"/>
      <c r="D82" s="495"/>
      <c r="E82" s="137" t="s">
        <v>341</v>
      </c>
      <c r="F82" s="483" t="s">
        <v>353</v>
      </c>
      <c r="G82" s="483"/>
      <c r="H82" s="483"/>
      <c r="I82" s="484"/>
      <c r="J82" s="485" t="s">
        <v>387</v>
      </c>
      <c r="K82" s="483"/>
      <c r="L82" s="483"/>
      <c r="M82" s="483"/>
      <c r="N82" s="483"/>
      <c r="O82" s="483"/>
      <c r="P82" s="486"/>
    </row>
    <row r="83" spans="2:16" ht="23.1" customHeight="1">
      <c r="B83" s="492"/>
      <c r="C83" s="495"/>
      <c r="D83" s="495"/>
      <c r="E83" s="137" t="s">
        <v>325</v>
      </c>
      <c r="F83" s="483" t="s">
        <v>388</v>
      </c>
      <c r="G83" s="483"/>
      <c r="H83" s="483"/>
      <c r="I83" s="484"/>
      <c r="J83" s="485" t="s">
        <v>389</v>
      </c>
      <c r="K83" s="483"/>
      <c r="L83" s="483"/>
      <c r="M83" s="483"/>
      <c r="N83" s="483"/>
      <c r="O83" s="483"/>
      <c r="P83" s="486"/>
    </row>
    <row r="84" spans="2:16" ht="22.5" customHeight="1" thickBot="1">
      <c r="B84" s="493"/>
      <c r="C84" s="496"/>
      <c r="D84" s="496"/>
      <c r="E84" s="138" t="s">
        <v>328</v>
      </c>
      <c r="F84" s="487" t="s">
        <v>390</v>
      </c>
      <c r="G84" s="487"/>
      <c r="H84" s="487"/>
      <c r="I84" s="488"/>
      <c r="J84" s="489" t="s">
        <v>352</v>
      </c>
      <c r="K84" s="487"/>
      <c r="L84" s="487"/>
      <c r="M84" s="487"/>
      <c r="N84" s="487"/>
      <c r="O84" s="487"/>
      <c r="P84" s="490"/>
    </row>
  </sheetData>
  <mergeCells count="171">
    <mergeCell ref="B81:B84"/>
    <mergeCell ref="C81:C84"/>
    <mergeCell ref="D81:D84"/>
    <mergeCell ref="F81:I81"/>
    <mergeCell ref="J81:P81"/>
    <mergeCell ref="F82:I82"/>
    <mergeCell ref="J82:P82"/>
    <mergeCell ref="F83:I83"/>
    <mergeCell ref="J83:P83"/>
    <mergeCell ref="F84:I84"/>
    <mergeCell ref="J84:P84"/>
    <mergeCell ref="B2:N2"/>
    <mergeCell ref="B3:N3"/>
    <mergeCell ref="L6:M6"/>
    <mergeCell ref="O6:P6"/>
    <mergeCell ref="F24:I24"/>
    <mergeCell ref="J24:P24"/>
    <mergeCell ref="J36:P36"/>
    <mergeCell ref="B37:B40"/>
    <mergeCell ref="C37:C40"/>
    <mergeCell ref="D37:D40"/>
    <mergeCell ref="F37:I37"/>
    <mergeCell ref="J37:P37"/>
    <mergeCell ref="F38:I38"/>
    <mergeCell ref="J38:P38"/>
    <mergeCell ref="F39:I39"/>
    <mergeCell ref="J39:P39"/>
    <mergeCell ref="B33:B36"/>
    <mergeCell ref="C33:C36"/>
    <mergeCell ref="D33:D36"/>
    <mergeCell ref="F33:I33"/>
    <mergeCell ref="J33:P33"/>
    <mergeCell ref="F34:I34"/>
    <mergeCell ref="J34:P34"/>
    <mergeCell ref="F35:I35"/>
    <mergeCell ref="J35:P35"/>
    <mergeCell ref="F36:I36"/>
    <mergeCell ref="F40:I40"/>
    <mergeCell ref="J40:P40"/>
    <mergeCell ref="B41:B44"/>
    <mergeCell ref="C41:C44"/>
    <mergeCell ref="D41:D44"/>
    <mergeCell ref="F41:I41"/>
    <mergeCell ref="J41:P41"/>
    <mergeCell ref="F42:I42"/>
    <mergeCell ref="J42:P42"/>
    <mergeCell ref="F43:I43"/>
    <mergeCell ref="J43:P43"/>
    <mergeCell ref="F44:I44"/>
    <mergeCell ref="J44:P44"/>
    <mergeCell ref="B45:B48"/>
    <mergeCell ref="C45:C48"/>
    <mergeCell ref="D45:D48"/>
    <mergeCell ref="F45:I45"/>
    <mergeCell ref="J45:P45"/>
    <mergeCell ref="F46:I46"/>
    <mergeCell ref="J46:P46"/>
    <mergeCell ref="B53:B56"/>
    <mergeCell ref="C53:C56"/>
    <mergeCell ref="D53:D56"/>
    <mergeCell ref="F53:I53"/>
    <mergeCell ref="J53:P53"/>
    <mergeCell ref="F47:I47"/>
    <mergeCell ref="J47:P47"/>
    <mergeCell ref="F48:I48"/>
    <mergeCell ref="J48:P48"/>
    <mergeCell ref="B49:B52"/>
    <mergeCell ref="C49:C52"/>
    <mergeCell ref="D49:D52"/>
    <mergeCell ref="F49:I49"/>
    <mergeCell ref="J49:P49"/>
    <mergeCell ref="F50:I50"/>
    <mergeCell ref="F54:I54"/>
    <mergeCell ref="J54:P54"/>
    <mergeCell ref="F55:I55"/>
    <mergeCell ref="J55:P55"/>
    <mergeCell ref="F56:I56"/>
    <mergeCell ref="J56:P56"/>
    <mergeCell ref="J50:P50"/>
    <mergeCell ref="F51:I51"/>
    <mergeCell ref="J51:P51"/>
    <mergeCell ref="F52:I52"/>
    <mergeCell ref="J52:P52"/>
    <mergeCell ref="J60:P60"/>
    <mergeCell ref="B61:B64"/>
    <mergeCell ref="C61:C64"/>
    <mergeCell ref="D61:D64"/>
    <mergeCell ref="F61:I61"/>
    <mergeCell ref="J61:P61"/>
    <mergeCell ref="F62:I62"/>
    <mergeCell ref="J62:P62"/>
    <mergeCell ref="F63:I63"/>
    <mergeCell ref="J63:P63"/>
    <mergeCell ref="B57:B60"/>
    <mergeCell ref="C57:C60"/>
    <mergeCell ref="D57:D60"/>
    <mergeCell ref="F57:I57"/>
    <mergeCell ref="J57:P57"/>
    <mergeCell ref="F58:I58"/>
    <mergeCell ref="J58:P58"/>
    <mergeCell ref="F59:I59"/>
    <mergeCell ref="J59:P59"/>
    <mergeCell ref="F60:I60"/>
    <mergeCell ref="F64:I64"/>
    <mergeCell ref="J64:P64"/>
    <mergeCell ref="B65:B68"/>
    <mergeCell ref="C65:C68"/>
    <mergeCell ref="D65:D68"/>
    <mergeCell ref="F65:I65"/>
    <mergeCell ref="J65:P65"/>
    <mergeCell ref="F66:I66"/>
    <mergeCell ref="J66:P66"/>
    <mergeCell ref="F67:I67"/>
    <mergeCell ref="J67:P67"/>
    <mergeCell ref="F68:I68"/>
    <mergeCell ref="J68:P68"/>
    <mergeCell ref="B69:B72"/>
    <mergeCell ref="C69:C72"/>
    <mergeCell ref="D69:D72"/>
    <mergeCell ref="F69:I69"/>
    <mergeCell ref="J69:P69"/>
    <mergeCell ref="F70:I70"/>
    <mergeCell ref="J70:P70"/>
    <mergeCell ref="B77:B80"/>
    <mergeCell ref="C77:C80"/>
    <mergeCell ref="D77:D80"/>
    <mergeCell ref="F77:I77"/>
    <mergeCell ref="J77:P77"/>
    <mergeCell ref="F71:I71"/>
    <mergeCell ref="J71:P71"/>
    <mergeCell ref="F72:I72"/>
    <mergeCell ref="J72:P72"/>
    <mergeCell ref="B73:B76"/>
    <mergeCell ref="C73:C76"/>
    <mergeCell ref="D73:D76"/>
    <mergeCell ref="F73:I73"/>
    <mergeCell ref="J73:P73"/>
    <mergeCell ref="F74:I74"/>
    <mergeCell ref="F78:I78"/>
    <mergeCell ref="J78:P78"/>
    <mergeCell ref="F79:I79"/>
    <mergeCell ref="J79:P79"/>
    <mergeCell ref="F80:I80"/>
    <mergeCell ref="J80:P80"/>
    <mergeCell ref="J74:P74"/>
    <mergeCell ref="F75:I75"/>
    <mergeCell ref="J75:P75"/>
    <mergeCell ref="F76:I76"/>
    <mergeCell ref="J76:P76"/>
    <mergeCell ref="J30:P30"/>
    <mergeCell ref="J31:P31"/>
    <mergeCell ref="J32:P32"/>
    <mergeCell ref="B25:B28"/>
    <mergeCell ref="C25:C28"/>
    <mergeCell ref="D25:D28"/>
    <mergeCell ref="B29:B32"/>
    <mergeCell ref="C29:C32"/>
    <mergeCell ref="D29:D32"/>
    <mergeCell ref="F25:I25"/>
    <mergeCell ref="F26:I26"/>
    <mergeCell ref="F27:I27"/>
    <mergeCell ref="F28:I28"/>
    <mergeCell ref="F29:I29"/>
    <mergeCell ref="F30:I30"/>
    <mergeCell ref="F31:I31"/>
    <mergeCell ref="F32:I32"/>
    <mergeCell ref="J25:P25"/>
    <mergeCell ref="J26:P26"/>
    <mergeCell ref="J27:P27"/>
    <mergeCell ref="J28:P28"/>
    <mergeCell ref="J29:P29"/>
  </mergeCells>
  <pageMargins left="0.25" right="0.25" top="0.45463541666666701" bottom="0.75" header="0.3" footer="0.3"/>
  <pageSetup scale="76" fitToHeight="0" orientation="landscape" r:id="rId1"/>
  <headerFooter>
    <oddHeader>&amp;L&amp;"Calibri (Body),Regular"VA-180112-ATOS&amp;R&amp;"Calibri (Body),Regular"Modification &amp;KFF000026&amp;K000000 - Exhibit 4.1-a (Pricing and Volumes Matrix)</oddHeader>
    <oddFooter>&amp;L&amp;"Calibri (Body),Regular"&amp;A&amp;R&amp;"Calibri (Body),Regular"&amp;P of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
  <sheetViews>
    <sheetView view="pageLayout" zoomScaleNormal="100" workbookViewId="0">
      <selection activeCell="O19" sqref="O19"/>
    </sheetView>
  </sheetViews>
  <sheetFormatPr defaultRowHeight="13.2"/>
  <sheetData/>
  <pageMargins left="0.25" right="0.25" top="0.45463541666666701" bottom="0.75" header="0.3" footer="0.3"/>
  <pageSetup scale="80" orientation="portrait" r:id="rId1"/>
  <headerFooter>
    <oddHeader>&amp;L&amp;"Calibri (Body),Regular"VA-180112-ATOS&amp;R&amp;"Calibri (Body),Regular"Modification 7 Exhibit 4.1-a (Pricing and Volumes Matrix)</oddHeader>
    <oddFooter>&amp;L&amp;"Calibri (Body),Regular"&amp;A&amp;R&amp;"Calibri (Body),Regular"&amp;P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27c4185-6cf7-4b95-8ff9-8dbfa1b5e360" xsi:nil="true"/>
    <lcf76f155ced4ddcb4097134ff3c332f xmlns="611e6fd0-7613-4b6f-b74d-47c148bc1a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7127284DB54974FBE31249B0EAD2D39" ma:contentTypeVersion="15" ma:contentTypeDescription="Create a new document." ma:contentTypeScope="" ma:versionID="e7e34769c01c43f5e8f9eb23d964f471">
  <xsd:schema xmlns:xsd="http://www.w3.org/2001/XMLSchema" xmlns:xs="http://www.w3.org/2001/XMLSchema" xmlns:p="http://schemas.microsoft.com/office/2006/metadata/properties" xmlns:ns2="f27c4185-6cf7-4b95-8ff9-8dbfa1b5e360" xmlns:ns3="611e6fd0-7613-4b6f-b74d-47c148bc1a15" targetNamespace="http://schemas.microsoft.com/office/2006/metadata/properties" ma:root="true" ma:fieldsID="b8825d07153c013a689f9efaa9238c56" ns2:_="" ns3:_="">
    <xsd:import namespace="f27c4185-6cf7-4b95-8ff9-8dbfa1b5e360"/>
    <xsd:import namespace="611e6fd0-7613-4b6f-b74d-47c148bc1a1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ObjectDetectorVersions" minOccurs="0"/>
                <xsd:element ref="ns3:MediaServiceDateTake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7c4185-6cf7-4b95-8ff9-8dbfa1b5e36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956bd714-4a73-4341-96fe-5f5b6049958d}" ma:internalName="TaxCatchAll" ma:showField="CatchAllData" ma:web="f27c4185-6cf7-4b95-8ff9-8dbfa1b5e36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11e6fd0-7613-4b6f-b74d-47c148bc1a1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920e099-540f-4e49-b54d-0e500676ccfd"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file>

<file path=customXml/itemProps1.xml><?xml version="1.0" encoding="utf-8"?>
<ds:datastoreItem xmlns:ds="http://schemas.openxmlformats.org/officeDocument/2006/customXml" ds:itemID="{F36F924B-6422-4E8C-A46B-B660082FE99B}">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855b86bd-3e8b-4936-a3eb-10d36fdbd48b"/>
    <ds:schemaRef ds:uri="http://schemas.microsoft.com/sharepoint/v3"/>
    <ds:schemaRef ds:uri="8b26ea2d-49a9-407f-a9ef-edd93db7a163"/>
    <ds:schemaRef ds:uri="http://purl.org/dc/terms/"/>
    <ds:schemaRef ds:uri="http://schemas.openxmlformats.org/package/2006/metadata/core-properties"/>
    <ds:schemaRef ds:uri="http://www.w3.org/XML/1998/namespace"/>
    <ds:schemaRef ds:uri="http://purl.org/dc/dcmitype/"/>
    <ds:schemaRef ds:uri="f27c4185-6cf7-4b95-8ff9-8dbfa1b5e360"/>
    <ds:schemaRef ds:uri="611e6fd0-7613-4b6f-b74d-47c148bc1a15"/>
  </ds:schemaRefs>
</ds:datastoreItem>
</file>

<file path=customXml/itemProps2.xml><?xml version="1.0" encoding="utf-8"?>
<ds:datastoreItem xmlns:ds="http://schemas.openxmlformats.org/officeDocument/2006/customXml" ds:itemID="{620A41BE-25FB-42CF-A359-A641B84612D6}"/>
</file>

<file path=customXml/itemProps3.xml><?xml version="1.0" encoding="utf-8"?>
<ds:datastoreItem xmlns:ds="http://schemas.openxmlformats.org/officeDocument/2006/customXml" ds:itemID="{B0D5A640-FAF4-44E7-B00D-B99E3166B88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Title Page</vt:lpstr>
      <vt:lpstr>1 - Base Charges   </vt:lpstr>
      <vt:lpstr>2 - ARC RRC Rates  </vt:lpstr>
      <vt:lpstr>3 - Resource Baselines   </vt:lpstr>
      <vt:lpstr>4 - Pass-Through</vt:lpstr>
      <vt:lpstr>5 - Base Charges by Cost Type</vt:lpstr>
      <vt:lpstr>6 - Authorized User Pricing  </vt:lpstr>
      <vt:lpstr>7 - Supplier Investments</vt:lpstr>
      <vt:lpstr>8 - Termination</vt:lpstr>
      <vt:lpstr>9 - Inflation Sensitivity </vt:lpstr>
      <vt:lpstr>10 - Rate Card  </vt:lpstr>
      <vt:lpstr>Sheet1</vt:lpstr>
      <vt:lpstr>'6 - Authorized User Pricing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2018-01-29T16:14:30Z</dcterms:created>
  <dcterms:modified xsi:type="dcterms:W3CDTF">2024-07-03T19:10:41Z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0x010100F7127284DB54974FBE31249B0EAD2D39</vt:lpwstr>
  </property>
  <property fmtid="{D5CDD505-2E9C-101B-9397-08002B2CF9AE}" pid="3" name="MSIP_Label_e463cba9-5f6c-478d-9329-7b2295e4e8ed_Enabled">
    <vt:lpwstr>true</vt:lpwstr>
  </property>
  <property fmtid="{D5CDD505-2E9C-101B-9397-08002B2CF9AE}" pid="4" name="MSIP_Label_e463cba9-5f6c-478d-9329-7b2295e4e8ed_SetDate">
    <vt:lpwstr>2021-07-14T17:25:14Z</vt:lpwstr>
  </property>
  <property fmtid="{D5CDD505-2E9C-101B-9397-08002B2CF9AE}" pid="5" name="MSIP_Label_e463cba9-5f6c-478d-9329-7b2295e4e8ed_Method">
    <vt:lpwstr>Standard</vt:lpwstr>
  </property>
  <property fmtid="{D5CDD505-2E9C-101B-9397-08002B2CF9AE}" pid="6" name="MSIP_Label_e463cba9-5f6c-478d-9329-7b2295e4e8ed_Name">
    <vt:lpwstr>All Employees_2</vt:lpwstr>
  </property>
  <property fmtid="{D5CDD505-2E9C-101B-9397-08002B2CF9AE}" pid="7" name="MSIP_Label_e463cba9-5f6c-478d-9329-7b2295e4e8ed_SiteId">
    <vt:lpwstr>33440fc6-b7c7-412c-bb73-0e70b0198d5a</vt:lpwstr>
  </property>
  <property fmtid="{D5CDD505-2E9C-101B-9397-08002B2CF9AE}" pid="8" name="MSIP_Label_e463cba9-5f6c-478d-9329-7b2295e4e8ed_ActionId">
    <vt:lpwstr>d8340a0d-a66f-48a6-b55a-63daa815a47f</vt:lpwstr>
  </property>
  <property fmtid="{D5CDD505-2E9C-101B-9397-08002B2CF9AE}" pid="9" name="MSIP_Label_e463cba9-5f6c-478d-9329-7b2295e4e8ed_ContentBits">
    <vt:lpwstr>0</vt:lpwstr>
  </property>
  <property fmtid="{D5CDD505-2E9C-101B-9397-08002B2CF9AE}" pid="10" name="_dlc_DocIdItemGuid">
    <vt:lpwstr>b5ddf70d-ceb1-4862-a25f-251499f4180c</vt:lpwstr>
  </property>
  <property fmtid="{D5CDD505-2E9C-101B-9397-08002B2CF9AE}" pid="11" name="MSIP_Label_ecb69475-382c-4c7a-b21d-8ca64eeef1bd_Enabled">
    <vt:lpwstr>true</vt:lpwstr>
  </property>
  <property fmtid="{D5CDD505-2E9C-101B-9397-08002B2CF9AE}" pid="12" name="MSIP_Label_ecb69475-382c-4c7a-b21d-8ca64eeef1bd_SetDate">
    <vt:lpwstr>2023-11-08T15:37:49Z</vt:lpwstr>
  </property>
  <property fmtid="{D5CDD505-2E9C-101B-9397-08002B2CF9AE}" pid="13" name="MSIP_Label_ecb69475-382c-4c7a-b21d-8ca64eeef1bd_Method">
    <vt:lpwstr>Standard</vt:lpwstr>
  </property>
  <property fmtid="{D5CDD505-2E9C-101B-9397-08002B2CF9AE}" pid="14" name="MSIP_Label_ecb69475-382c-4c7a-b21d-8ca64eeef1bd_Name">
    <vt:lpwstr>Eviden For Internal Use - All Employees</vt:lpwstr>
  </property>
  <property fmtid="{D5CDD505-2E9C-101B-9397-08002B2CF9AE}" pid="15" name="MSIP_Label_ecb69475-382c-4c7a-b21d-8ca64eeef1bd_SiteId">
    <vt:lpwstr>7d1c7785-2d8a-437d-b842-1ed5d8fbe00a</vt:lpwstr>
  </property>
  <property fmtid="{D5CDD505-2E9C-101B-9397-08002B2CF9AE}" pid="16" name="MSIP_Label_ecb69475-382c-4c7a-b21d-8ca64eeef1bd_ActionId">
    <vt:lpwstr>5fa42367-cb25-44d8-b963-6c9c135de153</vt:lpwstr>
  </property>
  <property fmtid="{D5CDD505-2E9C-101B-9397-08002B2CF9AE}" pid="17" name="MSIP_Label_ecb69475-382c-4c7a-b21d-8ca64eeef1bd_ContentBits">
    <vt:lpwstr>0</vt:lpwstr>
  </property>
</Properties>
</file>