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showInkAnnotation="0" codeName="ThisWorkbook"/>
  <xr:revisionPtr revIDLastSave="0" documentId="13_ncr:1_{61DEAC35-33F5-490C-AACC-650210A75A3B}" xr6:coauthVersionLast="47" xr6:coauthVersionMax="47" xr10:uidLastSave="{00000000-0000-0000-0000-000000000000}"/>
  <bookViews>
    <workbookView xWindow="-108" yWindow="-108" windowWidth="23256" windowHeight="12456" xr2:uid="{00000000-000D-0000-FFFF-FFFF00000000}"/>
  </bookViews>
  <sheets>
    <sheet name="Title Page" sheetId="4" r:id="rId1"/>
    <sheet name="Supplier Instructions" sheetId="5" r:id="rId2"/>
    <sheet name="1 - Charges Summary" sheetId="6" r:id="rId3"/>
    <sheet name="2 - Estimated Annual Charges" sheetId="8" r:id="rId4"/>
    <sheet name="3 - Monthly Unit Rates" sheetId="9" r:id="rId5"/>
    <sheet name="3a - Non-Recurring Unit Rates" sheetId="10" r:id="rId6"/>
    <sheet name="4 - Estimated Volumes" sheetId="11" r:id="rId7"/>
    <sheet name="5 - Pass-Through" sheetId="12" r:id="rId8"/>
    <sheet name="6 - Milestone Charges" sheetId="13" r:id="rId9"/>
    <sheet name="7 - Supplier Investments" sheetId="15" r:id="rId10"/>
    <sheet name="8 - Termination" sheetId="16" r:id="rId11"/>
    <sheet name="9 - Inflation Sensivity" sheetId="17" r:id="rId12"/>
    <sheet name="10 - Rate Card" sheetId="18" r:id="rId13"/>
    <sheet name="11 - Optional Services" sheetId="19" r:id="rId14"/>
    <sheet name="12 - Discretionary Charges" sheetId="2" r:id="rId15"/>
    <sheet name="13 - Usage Rates" sheetId="1" r:id="rId16"/>
  </sheets>
  <definedNames>
    <definedName name="_xlnm.Print_Area" localSheetId="2">'1 - Charges Summary'!$A$1:$P$18</definedName>
    <definedName name="_xlnm.Print_Area" localSheetId="12">'10 - Rate Card'!$A$1:$O$117</definedName>
    <definedName name="_xlnm.Print_Area" localSheetId="14">'12 - Discretionary Charges'!$A$1:$R$189</definedName>
    <definedName name="_xlnm.Print_Area" localSheetId="15">'13 - Usage Rates'!$A$4:$T$473</definedName>
    <definedName name="_xlnm.Print_Area" localSheetId="3">'2 - Estimated Annual Charges'!$A$1:$T$684</definedName>
    <definedName name="_xlnm.Print_Area" localSheetId="4">'3 - Monthly Unit Rates'!$A$1:$S$654</definedName>
    <definedName name="_xlnm.Print_Area" localSheetId="5">'3a - Non-Recurring Unit Rates'!$B$1:$S$651</definedName>
    <definedName name="_xlnm.Print_Area" localSheetId="6">'4 - Estimated Volumes'!$A$1:$S$663</definedName>
    <definedName name="_xlnm.Print_Area" localSheetId="8">'6 - Milestone Charges'!$A$1:$V$47</definedName>
    <definedName name="_xlnm.Print_Area" localSheetId="9">'7 - Supplier Investments'!$A$1:$P$17</definedName>
    <definedName name="_xlnm.Print_Area" localSheetId="10">'8 - Termination'!$A$1:$N$57</definedName>
    <definedName name="_xlnm.Print_Area" localSheetId="1">'Supplier Instructions'!$A$1:$C$42</definedName>
    <definedName name="_xlnm.Print_Titles" localSheetId="14">'12 - Discretionary Charges'!$1:$5</definedName>
    <definedName name="_xlnm.Print_Titles" localSheetId="15">'13 - Usage Rates'!$4:$5</definedName>
    <definedName name="_xlnm.Print_Titles" localSheetId="3">'2 - Estimated Annual Charges'!$6:$6</definedName>
    <definedName name="_xlnm.Print_Titles" localSheetId="4">'3 - Monthly Unit Rates'!$1:$5</definedName>
    <definedName name="_xlnm.Print_Titles" localSheetId="5">'3a - Non-Recurring Unit Rates'!$1:$5</definedName>
    <definedName name="_xlnm.Print_Titles" localSheetId="6">'4 - Estimated Volumes'!$1:$4</definedName>
    <definedName name="wrn.Long._.Report." localSheetId="2" hidden="1">{#N/A,#N/A,TRUE,"Cover";#N/A,#N/A,TRUE,"Header (ld)";#N/A,#N/A,TRUE,"T&amp;O By Region";#N/A,#N/A,TRUE,"Region Charts ";#N/A,#N/A,TRUE,"T&amp;O London";#N/A,#N/A,TRUE,"AD Report";#N/A,#N/A,TRUE,"Var by OU"}</definedName>
    <definedName name="wrn.Long._.Report." localSheetId="9" hidden="1">{#N/A,#N/A,TRUE,"Cover";#N/A,#N/A,TRUE,"Header (ld)";#N/A,#N/A,TRUE,"T&amp;O By Region";#N/A,#N/A,TRUE,"Region Charts ";#N/A,#N/A,TRUE,"T&amp;O London";#N/A,#N/A,TRUE,"AD Report";#N/A,#N/A,TRUE,"Var by OU"}</definedName>
    <definedName name="wrn.Long._.Report." localSheetId="1"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2" hidden="1">{#N/A,#N/A,TRUE,"Cover";#N/A,#N/A,TRUE,"Header (ld)";#N/A,#N/A,TRUE,"T&amp;O By Region";#N/A,#N/A,TRUE,"Region Charts ";#N/A,#N/A,TRUE,"T&amp;O London";#N/A,#N/A,TRUE,"AD Report";#N/A,#N/A,TRUE,"Var by OU"}</definedName>
    <definedName name="wrn.Long._.Report.a" localSheetId="9" hidden="1">{#N/A,#N/A,TRUE,"Cover";#N/A,#N/A,TRUE,"Header (ld)";#N/A,#N/A,TRUE,"T&amp;O By Region";#N/A,#N/A,TRUE,"Region Charts ";#N/A,#N/A,TRUE,"T&amp;O London";#N/A,#N/A,TRUE,"AD Report";#N/A,#N/A,TRUE,"Var by OU"}</definedName>
    <definedName name="wrn.Long._.Report.a" localSheetId="1"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2" hidden="1">{#N/A,#N/A,TRUE,"Cover";#N/A,#N/A,TRUE,"Header (eu)";#N/A,#N/A,TRUE,"Region Charts";#N/A,#N/A,TRUE,"T&amp;O By Region";#N/A,#N/A,TRUE,"AD Report"}</definedName>
    <definedName name="wrn.Short._.Report." localSheetId="9" hidden="1">{#N/A,#N/A,TRUE,"Cover";#N/A,#N/A,TRUE,"Header (eu)";#N/A,#N/A,TRUE,"Region Charts";#N/A,#N/A,TRUE,"T&amp;O By Region";#N/A,#N/A,TRUE,"AD Report"}</definedName>
    <definedName name="wrn.Short._.Report." localSheetId="1"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00" i="8" l="1"/>
  <c r="R600" i="8"/>
  <c r="O600" i="8"/>
  <c r="N600" i="8"/>
  <c r="G600" i="8"/>
  <c r="H600" i="8"/>
  <c r="I600" i="8"/>
  <c r="J600" i="8"/>
  <c r="K600" i="8"/>
  <c r="F600" i="8"/>
  <c r="R403" i="8"/>
  <c r="R405" i="8" s="1"/>
  <c r="S403" i="8"/>
  <c r="N403" i="8"/>
  <c r="O403" i="8"/>
  <c r="R402" i="8"/>
  <c r="N402" i="8"/>
  <c r="G403" i="8"/>
  <c r="H403" i="8"/>
  <c r="I403" i="8"/>
  <c r="I405" i="8" s="1"/>
  <c r="J403" i="8"/>
  <c r="K403" i="8"/>
  <c r="F403" i="8"/>
  <c r="G402" i="8"/>
  <c r="G405" i="8" s="1"/>
  <c r="H402" i="8"/>
  <c r="H405" i="8" s="1"/>
  <c r="I402" i="8"/>
  <c r="J402" i="8"/>
  <c r="K402" i="8"/>
  <c r="F402" i="8"/>
  <c r="N569" i="8"/>
  <c r="O569" i="8"/>
  <c r="R569" i="8"/>
  <c r="S569" i="8"/>
  <c r="N570" i="8"/>
  <c r="O570" i="8"/>
  <c r="P570" i="8" s="1"/>
  <c r="R570" i="8"/>
  <c r="S570" i="8"/>
  <c r="N571" i="8"/>
  <c r="O571" i="8"/>
  <c r="R571" i="8"/>
  <c r="S571" i="8"/>
  <c r="N572" i="8"/>
  <c r="O572" i="8"/>
  <c r="R572" i="8"/>
  <c r="S572" i="8"/>
  <c r="T572" i="8" s="1"/>
  <c r="F570" i="8"/>
  <c r="G570" i="8"/>
  <c r="H570" i="8"/>
  <c r="I570" i="8"/>
  <c r="J570" i="8"/>
  <c r="K570" i="8"/>
  <c r="F571" i="8"/>
  <c r="G571" i="8"/>
  <c r="H571" i="8"/>
  <c r="I571" i="8"/>
  <c r="J571" i="8"/>
  <c r="K571" i="8"/>
  <c r="F572" i="8"/>
  <c r="G572" i="8"/>
  <c r="H572" i="8"/>
  <c r="I572" i="8"/>
  <c r="J572" i="8"/>
  <c r="K572" i="8"/>
  <c r="S402" i="8"/>
  <c r="O402" i="8"/>
  <c r="P402" i="8" s="1"/>
  <c r="R469" i="8"/>
  <c r="S469" i="8"/>
  <c r="T469" i="8" s="1"/>
  <c r="R470" i="8"/>
  <c r="S470" i="8"/>
  <c r="R471" i="8"/>
  <c r="S471" i="8"/>
  <c r="P469" i="8"/>
  <c r="P470" i="8"/>
  <c r="P471" i="8"/>
  <c r="I35" i="8"/>
  <c r="J35" i="8"/>
  <c r="I36" i="8"/>
  <c r="J36" i="8"/>
  <c r="I37" i="8"/>
  <c r="J37" i="8"/>
  <c r="T600" i="8"/>
  <c r="T402" i="8"/>
  <c r="K405" i="8"/>
  <c r="S37" i="8"/>
  <c r="R37" i="8"/>
  <c r="R35" i="8"/>
  <c r="S35" i="8"/>
  <c r="R31" i="8"/>
  <c r="S31" i="8"/>
  <c r="T31" i="8" s="1"/>
  <c r="N37" i="8"/>
  <c r="O37" i="8"/>
  <c r="N35" i="8"/>
  <c r="O35" i="8"/>
  <c r="F35" i="8"/>
  <c r="G35" i="8"/>
  <c r="H35" i="8"/>
  <c r="K35" i="8"/>
  <c r="F37" i="8"/>
  <c r="G37" i="8"/>
  <c r="H37" i="8"/>
  <c r="K37" i="8"/>
  <c r="S598" i="8"/>
  <c r="R598" i="8"/>
  <c r="T598" i="8" s="1"/>
  <c r="O598" i="8"/>
  <c r="N598" i="8"/>
  <c r="K598" i="8"/>
  <c r="J598" i="8"/>
  <c r="I598" i="8"/>
  <c r="H598" i="8"/>
  <c r="G598" i="8"/>
  <c r="F598" i="8"/>
  <c r="S297" i="8"/>
  <c r="R297" i="8"/>
  <c r="O297" i="8"/>
  <c r="N297" i="8"/>
  <c r="K297" i="8"/>
  <c r="J297" i="8"/>
  <c r="I297" i="8"/>
  <c r="H297" i="8"/>
  <c r="G297" i="8"/>
  <c r="F297" i="8"/>
  <c r="S88" i="8"/>
  <c r="R88" i="8"/>
  <c r="T88" i="8" s="1"/>
  <c r="O88" i="8"/>
  <c r="N88" i="8"/>
  <c r="G88" i="8"/>
  <c r="H88" i="8"/>
  <c r="I88" i="8"/>
  <c r="J88" i="8"/>
  <c r="K88" i="8"/>
  <c r="F88" i="8"/>
  <c r="O21" i="8"/>
  <c r="N21" i="8"/>
  <c r="G21" i="8"/>
  <c r="H21" i="8"/>
  <c r="I21" i="8"/>
  <c r="J21" i="8"/>
  <c r="K21" i="8"/>
  <c r="O31" i="8"/>
  <c r="N31" i="8"/>
  <c r="G31" i="8"/>
  <c r="H31" i="8"/>
  <c r="I31" i="8"/>
  <c r="J31" i="8"/>
  <c r="K31" i="8"/>
  <c r="F31" i="8"/>
  <c r="F21" i="8"/>
  <c r="S602" i="8"/>
  <c r="S608" i="8"/>
  <c r="S607" i="8"/>
  <c r="S606" i="8"/>
  <c r="S605" i="8"/>
  <c r="S604" i="8"/>
  <c r="S603" i="8"/>
  <c r="R608" i="8"/>
  <c r="R607" i="8"/>
  <c r="R606" i="8"/>
  <c r="R605" i="8"/>
  <c r="R604" i="8"/>
  <c r="R603" i="8"/>
  <c r="R602" i="8"/>
  <c r="N602" i="8"/>
  <c r="N603" i="8"/>
  <c r="N604" i="8"/>
  <c r="N605" i="8"/>
  <c r="N606" i="8"/>
  <c r="N607" i="8"/>
  <c r="N608" i="8"/>
  <c r="O608" i="8"/>
  <c r="O607" i="8"/>
  <c r="O606" i="8"/>
  <c r="O605" i="8"/>
  <c r="O604" i="8"/>
  <c r="O603" i="8"/>
  <c r="O602" i="8"/>
  <c r="K608" i="8"/>
  <c r="K607" i="8"/>
  <c r="K606" i="8"/>
  <c r="K605" i="8"/>
  <c r="K604" i="8"/>
  <c r="K603" i="8"/>
  <c r="K602" i="8"/>
  <c r="J608" i="8"/>
  <c r="J607" i="8"/>
  <c r="J606" i="8"/>
  <c r="J605" i="8"/>
  <c r="J604" i="8"/>
  <c r="J603" i="8"/>
  <c r="J602" i="8"/>
  <c r="I608" i="8"/>
  <c r="I607" i="8"/>
  <c r="I606" i="8"/>
  <c r="I605" i="8"/>
  <c r="I604" i="8"/>
  <c r="I603" i="8"/>
  <c r="I602" i="8"/>
  <c r="H608" i="8"/>
  <c r="H607" i="8"/>
  <c r="H606" i="8"/>
  <c r="H605" i="8"/>
  <c r="H604" i="8"/>
  <c r="H603" i="8"/>
  <c r="H602" i="8"/>
  <c r="G608" i="8"/>
  <c r="G607" i="8"/>
  <c r="G606" i="8"/>
  <c r="G605" i="8"/>
  <c r="G604" i="8"/>
  <c r="G603" i="8"/>
  <c r="G602" i="8"/>
  <c r="F608" i="8"/>
  <c r="F607" i="8"/>
  <c r="F606" i="8"/>
  <c r="F605" i="8"/>
  <c r="F604" i="8"/>
  <c r="F602" i="8"/>
  <c r="F603" i="8"/>
  <c r="S82" i="8"/>
  <c r="R82" i="8"/>
  <c r="S81" i="8"/>
  <c r="R81" i="8"/>
  <c r="S80" i="8"/>
  <c r="R80" i="8"/>
  <c r="O82" i="8"/>
  <c r="N82" i="8"/>
  <c r="O81" i="8"/>
  <c r="N81" i="8"/>
  <c r="O80" i="8"/>
  <c r="N80" i="8"/>
  <c r="K82" i="8"/>
  <c r="J82" i="8"/>
  <c r="I82" i="8"/>
  <c r="H82" i="8"/>
  <c r="G82" i="8"/>
  <c r="F82" i="8"/>
  <c r="K81" i="8"/>
  <c r="J81" i="8"/>
  <c r="I81" i="8"/>
  <c r="H81" i="8"/>
  <c r="G81" i="8"/>
  <c r="F81" i="8"/>
  <c r="K80" i="8"/>
  <c r="J80" i="8"/>
  <c r="I80" i="8"/>
  <c r="H80" i="8"/>
  <c r="G80" i="8"/>
  <c r="F80" i="8"/>
  <c r="F614" i="8"/>
  <c r="G614" i="8"/>
  <c r="H614" i="8"/>
  <c r="I614" i="8"/>
  <c r="J614" i="8"/>
  <c r="K614" i="8"/>
  <c r="F615" i="8"/>
  <c r="G615" i="8"/>
  <c r="H615" i="8"/>
  <c r="I615" i="8"/>
  <c r="J615" i="8"/>
  <c r="K615" i="8"/>
  <c r="N658" i="8"/>
  <c r="O658" i="8"/>
  <c r="R658" i="8"/>
  <c r="S658" i="8"/>
  <c r="N659" i="8"/>
  <c r="O659" i="8"/>
  <c r="R659" i="8"/>
  <c r="S659" i="8"/>
  <c r="N660" i="8"/>
  <c r="O660" i="8"/>
  <c r="R660" i="8"/>
  <c r="S660" i="8"/>
  <c r="N661" i="8"/>
  <c r="O661" i="8"/>
  <c r="R661" i="8"/>
  <c r="S661" i="8"/>
  <c r="N662" i="8"/>
  <c r="O662" i="8"/>
  <c r="R662" i="8"/>
  <c r="S662" i="8"/>
  <c r="N663" i="8"/>
  <c r="O663" i="8"/>
  <c r="R663" i="8"/>
  <c r="S663" i="8"/>
  <c r="N664" i="8"/>
  <c r="O664" i="8"/>
  <c r="R664" i="8"/>
  <c r="S664" i="8"/>
  <c r="N665" i="8"/>
  <c r="O665" i="8"/>
  <c r="R665" i="8"/>
  <c r="S665" i="8"/>
  <c r="N666" i="8"/>
  <c r="O666" i="8"/>
  <c r="R666" i="8"/>
  <c r="S666" i="8"/>
  <c r="N667" i="8"/>
  <c r="O667" i="8"/>
  <c r="R667" i="8"/>
  <c r="S667" i="8"/>
  <c r="N668" i="8"/>
  <c r="O668" i="8"/>
  <c r="R668" i="8"/>
  <c r="S668" i="8"/>
  <c r="S657" i="8"/>
  <c r="R657" i="8"/>
  <c r="O657" i="8"/>
  <c r="N657" i="8"/>
  <c r="R645" i="8"/>
  <c r="S645" i="8"/>
  <c r="R646" i="8"/>
  <c r="S646" i="8"/>
  <c r="R647" i="8"/>
  <c r="S647" i="8"/>
  <c r="R648" i="8"/>
  <c r="S648" i="8"/>
  <c r="R649" i="8"/>
  <c r="S649" i="8"/>
  <c r="R650" i="8"/>
  <c r="S650" i="8"/>
  <c r="R651" i="8"/>
  <c r="S651" i="8"/>
  <c r="R652" i="8"/>
  <c r="S652" i="8"/>
  <c r="R653" i="8"/>
  <c r="S653" i="8"/>
  <c r="R654" i="8"/>
  <c r="S654" i="8"/>
  <c r="R655" i="8"/>
  <c r="S655" i="8"/>
  <c r="N645" i="8"/>
  <c r="O645" i="8"/>
  <c r="N646" i="8"/>
  <c r="O646" i="8"/>
  <c r="N647" i="8"/>
  <c r="O647" i="8"/>
  <c r="N648" i="8"/>
  <c r="O648" i="8"/>
  <c r="N649" i="8"/>
  <c r="O649" i="8"/>
  <c r="N650" i="8"/>
  <c r="O650" i="8"/>
  <c r="N651" i="8"/>
  <c r="O651" i="8"/>
  <c r="N652" i="8"/>
  <c r="O652" i="8"/>
  <c r="N653" i="8"/>
  <c r="O653" i="8"/>
  <c r="N654" i="8"/>
  <c r="O654" i="8"/>
  <c r="N655" i="8"/>
  <c r="O655" i="8"/>
  <c r="S644" i="8"/>
  <c r="R644" i="8"/>
  <c r="O644" i="8"/>
  <c r="N644" i="8"/>
  <c r="S642" i="8"/>
  <c r="R642" i="8"/>
  <c r="T642" i="8" s="1"/>
  <c r="S641" i="8"/>
  <c r="R641" i="8"/>
  <c r="S640" i="8"/>
  <c r="R640" i="8"/>
  <c r="S639" i="8"/>
  <c r="R639" i="8"/>
  <c r="S638" i="8"/>
  <c r="R638" i="8"/>
  <c r="S637" i="8"/>
  <c r="R637" i="8"/>
  <c r="S636" i="8"/>
  <c r="R636" i="8"/>
  <c r="T636" i="8" s="1"/>
  <c r="S635" i="8"/>
  <c r="R635" i="8"/>
  <c r="S634" i="8"/>
  <c r="R634" i="8"/>
  <c r="S633" i="8"/>
  <c r="R633" i="8"/>
  <c r="S632" i="8"/>
  <c r="R632" i="8"/>
  <c r="N632" i="8"/>
  <c r="O632" i="8"/>
  <c r="N633" i="8"/>
  <c r="O633" i="8"/>
  <c r="P633" i="8" s="1"/>
  <c r="N634" i="8"/>
  <c r="O634" i="8"/>
  <c r="N635" i="8"/>
  <c r="O635" i="8"/>
  <c r="N636" i="8"/>
  <c r="O636" i="8"/>
  <c r="N637" i="8"/>
  <c r="O637" i="8"/>
  <c r="N638" i="8"/>
  <c r="O638" i="8"/>
  <c r="N639" i="8"/>
  <c r="O639" i="8"/>
  <c r="N640" i="8"/>
  <c r="O640" i="8"/>
  <c r="N641" i="8"/>
  <c r="O641" i="8"/>
  <c r="N642" i="8"/>
  <c r="O642" i="8"/>
  <c r="S631" i="8"/>
  <c r="R631" i="8"/>
  <c r="O631" i="8"/>
  <c r="N631" i="8"/>
  <c r="R629" i="8"/>
  <c r="S629" i="8"/>
  <c r="N629" i="8"/>
  <c r="O629" i="8"/>
  <c r="S628" i="8"/>
  <c r="R628" i="8"/>
  <c r="O628" i="8"/>
  <c r="N628" i="8"/>
  <c r="R618" i="8"/>
  <c r="S618" i="8"/>
  <c r="R619" i="8"/>
  <c r="S619" i="8"/>
  <c r="R620" i="8"/>
  <c r="S620" i="8"/>
  <c r="T620" i="8" s="1"/>
  <c r="R621" i="8"/>
  <c r="S621" i="8"/>
  <c r="R622" i="8"/>
  <c r="S622" i="8"/>
  <c r="R623" i="8"/>
  <c r="S623" i="8"/>
  <c r="R624" i="8"/>
  <c r="S624" i="8"/>
  <c r="R625" i="8"/>
  <c r="S625" i="8"/>
  <c r="R626" i="8"/>
  <c r="S626" i="8"/>
  <c r="N618" i="8"/>
  <c r="O618" i="8"/>
  <c r="N619" i="8"/>
  <c r="O619" i="8"/>
  <c r="N620" i="8"/>
  <c r="O620" i="8"/>
  <c r="N621" i="8"/>
  <c r="O621" i="8"/>
  <c r="N622" i="8"/>
  <c r="O622" i="8"/>
  <c r="N623" i="8"/>
  <c r="O623" i="8"/>
  <c r="N624" i="8"/>
  <c r="O624" i="8"/>
  <c r="N625" i="8"/>
  <c r="O625" i="8"/>
  <c r="N626" i="8"/>
  <c r="O626" i="8"/>
  <c r="S617" i="8"/>
  <c r="R617" i="8"/>
  <c r="O617" i="8"/>
  <c r="N617" i="8"/>
  <c r="R614" i="8"/>
  <c r="S614" i="8"/>
  <c r="T614" i="8" s="1"/>
  <c r="R615" i="8"/>
  <c r="S615" i="8"/>
  <c r="N614" i="8"/>
  <c r="O614" i="8"/>
  <c r="N615" i="8"/>
  <c r="O615" i="8"/>
  <c r="S613" i="8"/>
  <c r="R613" i="8"/>
  <c r="O613" i="8"/>
  <c r="N613" i="8"/>
  <c r="F658" i="8"/>
  <c r="G658" i="8"/>
  <c r="H658" i="8"/>
  <c r="I658" i="8"/>
  <c r="J658" i="8"/>
  <c r="K658" i="8"/>
  <c r="F659" i="8"/>
  <c r="G659" i="8"/>
  <c r="H659" i="8"/>
  <c r="I659" i="8"/>
  <c r="J659" i="8"/>
  <c r="K659" i="8"/>
  <c r="F660" i="8"/>
  <c r="G660" i="8"/>
  <c r="H660" i="8"/>
  <c r="I660" i="8"/>
  <c r="J660" i="8"/>
  <c r="K660" i="8"/>
  <c r="F661" i="8"/>
  <c r="G661" i="8"/>
  <c r="H661" i="8"/>
  <c r="I661" i="8"/>
  <c r="J661" i="8"/>
  <c r="K661" i="8"/>
  <c r="F662" i="8"/>
  <c r="G662" i="8"/>
  <c r="H662" i="8"/>
  <c r="I662" i="8"/>
  <c r="J662" i="8"/>
  <c r="K662" i="8"/>
  <c r="F663" i="8"/>
  <c r="G663" i="8"/>
  <c r="H663" i="8"/>
  <c r="I663" i="8"/>
  <c r="J663" i="8"/>
  <c r="K663" i="8"/>
  <c r="F664" i="8"/>
  <c r="G664" i="8"/>
  <c r="H664" i="8"/>
  <c r="I664" i="8"/>
  <c r="J664" i="8"/>
  <c r="K664" i="8"/>
  <c r="F665" i="8"/>
  <c r="G665" i="8"/>
  <c r="H665" i="8"/>
  <c r="I665" i="8"/>
  <c r="J665" i="8"/>
  <c r="K665" i="8"/>
  <c r="F666" i="8"/>
  <c r="G666" i="8"/>
  <c r="H666" i="8"/>
  <c r="I666" i="8"/>
  <c r="J666" i="8"/>
  <c r="K666" i="8"/>
  <c r="F667" i="8"/>
  <c r="G667" i="8"/>
  <c r="H667" i="8"/>
  <c r="I667" i="8"/>
  <c r="J667" i="8"/>
  <c r="K667" i="8"/>
  <c r="F668" i="8"/>
  <c r="G668" i="8"/>
  <c r="H668" i="8"/>
  <c r="I668" i="8"/>
  <c r="J668" i="8"/>
  <c r="K668" i="8"/>
  <c r="F645" i="8"/>
  <c r="G645" i="8"/>
  <c r="H645" i="8"/>
  <c r="I645" i="8"/>
  <c r="J645" i="8"/>
  <c r="K645" i="8"/>
  <c r="F646" i="8"/>
  <c r="G646" i="8"/>
  <c r="H646" i="8"/>
  <c r="I646" i="8"/>
  <c r="J646" i="8"/>
  <c r="K646" i="8"/>
  <c r="F647" i="8"/>
  <c r="G647" i="8"/>
  <c r="H647" i="8"/>
  <c r="I647" i="8"/>
  <c r="J647" i="8"/>
  <c r="K647" i="8"/>
  <c r="F648" i="8"/>
  <c r="G648" i="8"/>
  <c r="H648" i="8"/>
  <c r="I648" i="8"/>
  <c r="J648" i="8"/>
  <c r="K648" i="8"/>
  <c r="F649" i="8"/>
  <c r="G649" i="8"/>
  <c r="H649" i="8"/>
  <c r="I649" i="8"/>
  <c r="J649" i="8"/>
  <c r="K649" i="8"/>
  <c r="F650" i="8"/>
  <c r="G650" i="8"/>
  <c r="H650" i="8"/>
  <c r="I650" i="8"/>
  <c r="J650" i="8"/>
  <c r="K650" i="8"/>
  <c r="F651" i="8"/>
  <c r="G651" i="8"/>
  <c r="H651" i="8"/>
  <c r="I651" i="8"/>
  <c r="J651" i="8"/>
  <c r="K651" i="8"/>
  <c r="F652" i="8"/>
  <c r="G652" i="8"/>
  <c r="H652" i="8"/>
  <c r="I652" i="8"/>
  <c r="J652" i="8"/>
  <c r="K652" i="8"/>
  <c r="F653" i="8"/>
  <c r="G653" i="8"/>
  <c r="H653" i="8"/>
  <c r="I653" i="8"/>
  <c r="J653" i="8"/>
  <c r="K653" i="8"/>
  <c r="F654" i="8"/>
  <c r="G654" i="8"/>
  <c r="H654" i="8"/>
  <c r="I654" i="8"/>
  <c r="J654" i="8"/>
  <c r="K654" i="8"/>
  <c r="F655" i="8"/>
  <c r="G655" i="8"/>
  <c r="H655" i="8"/>
  <c r="I655" i="8"/>
  <c r="J655" i="8"/>
  <c r="K655" i="8"/>
  <c r="F632" i="8"/>
  <c r="G632" i="8"/>
  <c r="H632" i="8"/>
  <c r="I632" i="8"/>
  <c r="J632" i="8"/>
  <c r="K632" i="8"/>
  <c r="F633" i="8"/>
  <c r="G633" i="8"/>
  <c r="H633" i="8"/>
  <c r="I633" i="8"/>
  <c r="J633" i="8"/>
  <c r="K633" i="8"/>
  <c r="F634" i="8"/>
  <c r="G634" i="8"/>
  <c r="H634" i="8"/>
  <c r="I634" i="8"/>
  <c r="J634" i="8"/>
  <c r="K634" i="8"/>
  <c r="F635" i="8"/>
  <c r="G635" i="8"/>
  <c r="H635" i="8"/>
  <c r="I635" i="8"/>
  <c r="J635" i="8"/>
  <c r="K635" i="8"/>
  <c r="F636" i="8"/>
  <c r="G636" i="8"/>
  <c r="H636" i="8"/>
  <c r="I636" i="8"/>
  <c r="J636" i="8"/>
  <c r="K636" i="8"/>
  <c r="F637" i="8"/>
  <c r="G637" i="8"/>
  <c r="H637" i="8"/>
  <c r="I637" i="8"/>
  <c r="J637" i="8"/>
  <c r="K637" i="8"/>
  <c r="F638" i="8"/>
  <c r="G638" i="8"/>
  <c r="H638" i="8"/>
  <c r="I638" i="8"/>
  <c r="J638" i="8"/>
  <c r="K638" i="8"/>
  <c r="F639" i="8"/>
  <c r="G639" i="8"/>
  <c r="H639" i="8"/>
  <c r="I639" i="8"/>
  <c r="J639" i="8"/>
  <c r="K639" i="8"/>
  <c r="F640" i="8"/>
  <c r="G640" i="8"/>
  <c r="H640" i="8"/>
  <c r="I640" i="8"/>
  <c r="J640" i="8"/>
  <c r="K640" i="8"/>
  <c r="F641" i="8"/>
  <c r="G641" i="8"/>
  <c r="H641" i="8"/>
  <c r="I641" i="8"/>
  <c r="J641" i="8"/>
  <c r="K641" i="8"/>
  <c r="F642" i="8"/>
  <c r="G642" i="8"/>
  <c r="H642" i="8"/>
  <c r="I642" i="8"/>
  <c r="J642" i="8"/>
  <c r="K642" i="8"/>
  <c r="F629" i="8"/>
  <c r="G629" i="8"/>
  <c r="H629" i="8"/>
  <c r="I629" i="8"/>
  <c r="J629" i="8"/>
  <c r="K629" i="8"/>
  <c r="F618" i="8"/>
  <c r="G618" i="8"/>
  <c r="H618" i="8"/>
  <c r="I618" i="8"/>
  <c r="J618" i="8"/>
  <c r="K618" i="8"/>
  <c r="F619" i="8"/>
  <c r="G619" i="8"/>
  <c r="H619" i="8"/>
  <c r="I619" i="8"/>
  <c r="J619" i="8"/>
  <c r="K619" i="8"/>
  <c r="F620" i="8"/>
  <c r="G620" i="8"/>
  <c r="H620" i="8"/>
  <c r="I620" i="8"/>
  <c r="J620" i="8"/>
  <c r="K620" i="8"/>
  <c r="F621" i="8"/>
  <c r="G621" i="8"/>
  <c r="H621" i="8"/>
  <c r="I621" i="8"/>
  <c r="J621" i="8"/>
  <c r="K621" i="8"/>
  <c r="F622" i="8"/>
  <c r="G622" i="8"/>
  <c r="H622" i="8"/>
  <c r="I622" i="8"/>
  <c r="J622" i="8"/>
  <c r="K622" i="8"/>
  <c r="F623" i="8"/>
  <c r="G623" i="8"/>
  <c r="H623" i="8"/>
  <c r="I623" i="8"/>
  <c r="J623" i="8"/>
  <c r="K623" i="8"/>
  <c r="F624" i="8"/>
  <c r="G624" i="8"/>
  <c r="H624" i="8"/>
  <c r="I624" i="8"/>
  <c r="J624" i="8"/>
  <c r="K624" i="8"/>
  <c r="F625" i="8"/>
  <c r="G625" i="8"/>
  <c r="H625" i="8"/>
  <c r="I625" i="8"/>
  <c r="J625" i="8"/>
  <c r="K625" i="8"/>
  <c r="F626" i="8"/>
  <c r="G626" i="8"/>
  <c r="H626" i="8"/>
  <c r="I626" i="8"/>
  <c r="J626" i="8"/>
  <c r="K626" i="8"/>
  <c r="K657" i="8"/>
  <c r="J657" i="8"/>
  <c r="I657" i="8"/>
  <c r="H657" i="8"/>
  <c r="G657" i="8"/>
  <c r="F657" i="8"/>
  <c r="K644" i="8"/>
  <c r="J644" i="8"/>
  <c r="I644" i="8"/>
  <c r="H644" i="8"/>
  <c r="G644" i="8"/>
  <c r="F644" i="8"/>
  <c r="K631" i="8"/>
  <c r="J631" i="8"/>
  <c r="I631" i="8"/>
  <c r="H631" i="8"/>
  <c r="G631" i="8"/>
  <c r="F631" i="8"/>
  <c r="K628" i="8"/>
  <c r="J628" i="8"/>
  <c r="I628" i="8"/>
  <c r="H628" i="8"/>
  <c r="G628" i="8"/>
  <c r="F628" i="8"/>
  <c r="K617" i="8"/>
  <c r="J617" i="8"/>
  <c r="I617" i="8"/>
  <c r="H617" i="8"/>
  <c r="G617" i="8"/>
  <c r="F617" i="8"/>
  <c r="G613" i="8"/>
  <c r="H613" i="8"/>
  <c r="I613" i="8"/>
  <c r="J613" i="8"/>
  <c r="K613" i="8"/>
  <c r="F613" i="8"/>
  <c r="P649" i="8"/>
  <c r="F565" i="8"/>
  <c r="O541" i="8"/>
  <c r="N541" i="8"/>
  <c r="G541" i="8"/>
  <c r="H541" i="8"/>
  <c r="I541" i="8"/>
  <c r="J541" i="8"/>
  <c r="K541" i="8"/>
  <c r="F541" i="8"/>
  <c r="G535" i="8"/>
  <c r="H535" i="8"/>
  <c r="I535" i="8"/>
  <c r="J535" i="8"/>
  <c r="K535" i="8"/>
  <c r="G537" i="8"/>
  <c r="H537" i="8"/>
  <c r="I537" i="8"/>
  <c r="J537" i="8"/>
  <c r="K537" i="8"/>
  <c r="G539" i="8"/>
  <c r="H539" i="8"/>
  <c r="I539" i="8"/>
  <c r="J539" i="8"/>
  <c r="K539" i="8"/>
  <c r="F539" i="8"/>
  <c r="R32" i="8"/>
  <c r="S32" i="8"/>
  <c r="R33" i="8"/>
  <c r="S33" i="8"/>
  <c r="R34" i="8"/>
  <c r="S34" i="8"/>
  <c r="F513" i="8"/>
  <c r="G513" i="8"/>
  <c r="H513" i="8"/>
  <c r="I513" i="8"/>
  <c r="J513" i="8"/>
  <c r="K513" i="8"/>
  <c r="N513" i="8"/>
  <c r="O513" i="8"/>
  <c r="R513" i="8"/>
  <c r="S513" i="8"/>
  <c r="S74" i="8"/>
  <c r="R74" i="8"/>
  <c r="O74" i="8"/>
  <c r="N74" i="8"/>
  <c r="K74" i="8"/>
  <c r="J74" i="8"/>
  <c r="I74" i="8"/>
  <c r="H74" i="8"/>
  <c r="G74" i="8"/>
  <c r="F74" i="8"/>
  <c r="S73" i="8"/>
  <c r="R73" i="8"/>
  <c r="T73" i="8" s="1"/>
  <c r="O73" i="8"/>
  <c r="N73" i="8"/>
  <c r="K73" i="8"/>
  <c r="J73" i="8"/>
  <c r="I73" i="8"/>
  <c r="H73" i="8"/>
  <c r="G73" i="8"/>
  <c r="F73" i="8"/>
  <c r="R423" i="8"/>
  <c r="S423" i="8"/>
  <c r="N423" i="8"/>
  <c r="O423" i="8"/>
  <c r="K424" i="8"/>
  <c r="K425" i="8"/>
  <c r="K426" i="8"/>
  <c r="K427" i="8"/>
  <c r="K423" i="8"/>
  <c r="F423" i="8"/>
  <c r="G423" i="8"/>
  <c r="H423" i="8"/>
  <c r="I423" i="8"/>
  <c r="J423" i="8"/>
  <c r="K34" i="8"/>
  <c r="K33" i="8"/>
  <c r="K32" i="8"/>
  <c r="K84" i="8"/>
  <c r="K157" i="8"/>
  <c r="K158" i="8"/>
  <c r="K159" i="8"/>
  <c r="K160" i="8"/>
  <c r="K161" i="8"/>
  <c r="K162" i="8"/>
  <c r="K163" i="8"/>
  <c r="K156" i="8"/>
  <c r="K270" i="8"/>
  <c r="K273" i="8"/>
  <c r="K274" i="8"/>
  <c r="K275" i="8"/>
  <c r="K276" i="8"/>
  <c r="K277" i="8"/>
  <c r="K278" i="8"/>
  <c r="K272" i="8"/>
  <c r="K314" i="8"/>
  <c r="K313" i="8"/>
  <c r="L313" i="8" s="1"/>
  <c r="K324" i="8"/>
  <c r="K325" i="8"/>
  <c r="K326" i="8"/>
  <c r="K327" i="8"/>
  <c r="K328" i="8"/>
  <c r="K329" i="8"/>
  <c r="K330" i="8"/>
  <c r="K331" i="8"/>
  <c r="K332" i="8"/>
  <c r="K333" i="8"/>
  <c r="K334" i="8"/>
  <c r="K335" i="8"/>
  <c r="K336" i="8"/>
  <c r="K337" i="8"/>
  <c r="K338" i="8"/>
  <c r="K339" i="8"/>
  <c r="K340" i="8"/>
  <c r="K341" i="8"/>
  <c r="K342" i="8"/>
  <c r="K343" i="8"/>
  <c r="K344" i="8"/>
  <c r="K345" i="8"/>
  <c r="K346" i="8"/>
  <c r="K347" i="8"/>
  <c r="K348" i="8"/>
  <c r="K349" i="8"/>
  <c r="K350" i="8"/>
  <c r="K351" i="8"/>
  <c r="K352" i="8"/>
  <c r="K353" i="8"/>
  <c r="K354" i="8"/>
  <c r="K355" i="8"/>
  <c r="K356" i="8"/>
  <c r="K357" i="8"/>
  <c r="K358" i="8"/>
  <c r="K359" i="8"/>
  <c r="K360" i="8"/>
  <c r="K361" i="8"/>
  <c r="K362" i="8"/>
  <c r="K363" i="8"/>
  <c r="K364" i="8"/>
  <c r="K365" i="8"/>
  <c r="K366" i="8"/>
  <c r="K367" i="8"/>
  <c r="K368" i="8"/>
  <c r="K369" i="8"/>
  <c r="K370" i="8"/>
  <c r="K371" i="8"/>
  <c r="K372" i="8"/>
  <c r="K373" i="8"/>
  <c r="K374" i="8"/>
  <c r="K375" i="8"/>
  <c r="K376" i="8"/>
  <c r="K377" i="8"/>
  <c r="K378" i="8"/>
  <c r="K379" i="8"/>
  <c r="K380" i="8"/>
  <c r="K381" i="8"/>
  <c r="K382" i="8"/>
  <c r="K383" i="8"/>
  <c r="K384" i="8"/>
  <c r="K323" i="8"/>
  <c r="R323" i="8"/>
  <c r="S323" i="8"/>
  <c r="T323" i="8" s="1"/>
  <c r="R324" i="8"/>
  <c r="S324" i="8"/>
  <c r="R325" i="8"/>
  <c r="S325" i="8"/>
  <c r="R326" i="8"/>
  <c r="S326" i="8"/>
  <c r="R327" i="8"/>
  <c r="S327" i="8"/>
  <c r="R328" i="8"/>
  <c r="S328" i="8"/>
  <c r="R329" i="8"/>
  <c r="S329" i="8"/>
  <c r="T329" i="8" s="1"/>
  <c r="R330" i="8"/>
  <c r="S330" i="8"/>
  <c r="R331" i="8"/>
  <c r="S331" i="8"/>
  <c r="R332" i="8"/>
  <c r="S332" i="8"/>
  <c r="R333" i="8"/>
  <c r="S333" i="8"/>
  <c r="R334" i="8"/>
  <c r="S334" i="8"/>
  <c r="R335" i="8"/>
  <c r="S335" i="8"/>
  <c r="T335" i="8" s="1"/>
  <c r="R336" i="8"/>
  <c r="S336" i="8"/>
  <c r="R337" i="8"/>
  <c r="S337" i="8"/>
  <c r="R338" i="8"/>
  <c r="S338" i="8"/>
  <c r="N323" i="8"/>
  <c r="O323" i="8"/>
  <c r="N324" i="8"/>
  <c r="O324" i="8"/>
  <c r="N325" i="8"/>
  <c r="O325" i="8"/>
  <c r="N326" i="8"/>
  <c r="O326" i="8"/>
  <c r="N327" i="8"/>
  <c r="O327" i="8"/>
  <c r="N328" i="8"/>
  <c r="O328" i="8"/>
  <c r="N329" i="8"/>
  <c r="O329" i="8"/>
  <c r="N330" i="8"/>
  <c r="O330" i="8"/>
  <c r="N331" i="8"/>
  <c r="O331" i="8"/>
  <c r="P331" i="8" s="1"/>
  <c r="N332" i="8"/>
  <c r="O332" i="8"/>
  <c r="N333" i="8"/>
  <c r="O333" i="8"/>
  <c r="N334" i="8"/>
  <c r="O334" i="8"/>
  <c r="N335" i="8"/>
  <c r="O335" i="8"/>
  <c r="N336" i="8"/>
  <c r="O336" i="8"/>
  <c r="N337" i="8"/>
  <c r="O337" i="8"/>
  <c r="P337" i="8" s="1"/>
  <c r="N338" i="8"/>
  <c r="O338" i="8"/>
  <c r="F323" i="8"/>
  <c r="G323" i="8"/>
  <c r="H323" i="8"/>
  <c r="I323" i="8"/>
  <c r="J323" i="8"/>
  <c r="F324" i="8"/>
  <c r="G324" i="8"/>
  <c r="H324" i="8"/>
  <c r="I324" i="8"/>
  <c r="J324" i="8"/>
  <c r="F325" i="8"/>
  <c r="G325" i="8"/>
  <c r="H325" i="8"/>
  <c r="I325" i="8"/>
  <c r="J325" i="8"/>
  <c r="F326" i="8"/>
  <c r="G326" i="8"/>
  <c r="H326" i="8"/>
  <c r="I326" i="8"/>
  <c r="J326" i="8"/>
  <c r="F327" i="8"/>
  <c r="G327" i="8"/>
  <c r="H327" i="8"/>
  <c r="I327" i="8"/>
  <c r="J327" i="8"/>
  <c r="F328" i="8"/>
  <c r="G328" i="8"/>
  <c r="H328" i="8"/>
  <c r="I328" i="8"/>
  <c r="J328" i="8"/>
  <c r="F329" i="8"/>
  <c r="G329" i="8"/>
  <c r="H329" i="8"/>
  <c r="I329" i="8"/>
  <c r="J329" i="8"/>
  <c r="F330" i="8"/>
  <c r="G330" i="8"/>
  <c r="H330" i="8"/>
  <c r="I330" i="8"/>
  <c r="J330" i="8"/>
  <c r="F331" i="8"/>
  <c r="G331" i="8"/>
  <c r="H331" i="8"/>
  <c r="I331" i="8"/>
  <c r="J331" i="8"/>
  <c r="F332" i="8"/>
  <c r="G332" i="8"/>
  <c r="H332" i="8"/>
  <c r="I332" i="8"/>
  <c r="J332" i="8"/>
  <c r="F333" i="8"/>
  <c r="G333" i="8"/>
  <c r="H333" i="8"/>
  <c r="I333" i="8"/>
  <c r="J333" i="8"/>
  <c r="F334" i="8"/>
  <c r="G334" i="8"/>
  <c r="H334" i="8"/>
  <c r="I334" i="8"/>
  <c r="J334" i="8"/>
  <c r="F335" i="8"/>
  <c r="G335" i="8"/>
  <c r="H335" i="8"/>
  <c r="I335" i="8"/>
  <c r="J335" i="8"/>
  <c r="F336" i="8"/>
  <c r="G336" i="8"/>
  <c r="H336" i="8"/>
  <c r="I336" i="8"/>
  <c r="J336" i="8"/>
  <c r="F337" i="8"/>
  <c r="G337" i="8"/>
  <c r="H337" i="8"/>
  <c r="I337" i="8"/>
  <c r="J337" i="8"/>
  <c r="F338" i="8"/>
  <c r="G338" i="8"/>
  <c r="H338" i="8"/>
  <c r="I338" i="8"/>
  <c r="J338" i="8"/>
  <c r="S322" i="8"/>
  <c r="R322" i="8"/>
  <c r="T322" i="8" s="1"/>
  <c r="O322" i="8"/>
  <c r="N322" i="8"/>
  <c r="G322" i="8"/>
  <c r="H322" i="8"/>
  <c r="I322" i="8"/>
  <c r="J322" i="8"/>
  <c r="K322" i="8"/>
  <c r="F322" i="8"/>
  <c r="F348" i="8"/>
  <c r="G348" i="8"/>
  <c r="H348" i="8"/>
  <c r="I348" i="8"/>
  <c r="J348" i="8"/>
  <c r="N348" i="8"/>
  <c r="O348" i="8"/>
  <c r="R348" i="8"/>
  <c r="S348" i="8"/>
  <c r="F349" i="8"/>
  <c r="G349" i="8"/>
  <c r="H349" i="8"/>
  <c r="I349" i="8"/>
  <c r="J349" i="8"/>
  <c r="N349" i="8"/>
  <c r="O349" i="8"/>
  <c r="P349" i="8" s="1"/>
  <c r="R349" i="8"/>
  <c r="S349" i="8"/>
  <c r="F350" i="8"/>
  <c r="G350" i="8"/>
  <c r="H350" i="8"/>
  <c r="I350" i="8"/>
  <c r="J350" i="8"/>
  <c r="N350" i="8"/>
  <c r="O350" i="8"/>
  <c r="R350" i="8"/>
  <c r="S350" i="8"/>
  <c r="F351" i="8"/>
  <c r="G351" i="8"/>
  <c r="H351" i="8"/>
  <c r="I351" i="8"/>
  <c r="J351" i="8"/>
  <c r="N351" i="8"/>
  <c r="O351" i="8"/>
  <c r="R351" i="8"/>
  <c r="S351" i="8"/>
  <c r="F352" i="8"/>
  <c r="G352" i="8"/>
  <c r="H352" i="8"/>
  <c r="I352" i="8"/>
  <c r="J352" i="8"/>
  <c r="N352" i="8"/>
  <c r="O352" i="8"/>
  <c r="R352" i="8"/>
  <c r="S352" i="8"/>
  <c r="F353" i="8"/>
  <c r="G353" i="8"/>
  <c r="H353" i="8"/>
  <c r="I353" i="8"/>
  <c r="J353" i="8"/>
  <c r="N353" i="8"/>
  <c r="O353" i="8"/>
  <c r="P353" i="8" s="1"/>
  <c r="R353" i="8"/>
  <c r="S353" i="8"/>
  <c r="F354" i="8"/>
  <c r="G354" i="8"/>
  <c r="H354" i="8"/>
  <c r="I354" i="8"/>
  <c r="J354" i="8"/>
  <c r="N354" i="8"/>
  <c r="O354" i="8"/>
  <c r="R354" i="8"/>
  <c r="S354" i="8"/>
  <c r="F355" i="8"/>
  <c r="G355" i="8"/>
  <c r="H355" i="8"/>
  <c r="I355" i="8"/>
  <c r="J355" i="8"/>
  <c r="N355" i="8"/>
  <c r="O355" i="8"/>
  <c r="R355" i="8"/>
  <c r="S355" i="8"/>
  <c r="F356" i="8"/>
  <c r="G356" i="8"/>
  <c r="H356" i="8"/>
  <c r="I356" i="8"/>
  <c r="J356" i="8"/>
  <c r="N356" i="8"/>
  <c r="O356" i="8"/>
  <c r="R356" i="8"/>
  <c r="S356" i="8"/>
  <c r="F357" i="8"/>
  <c r="G357" i="8"/>
  <c r="H357" i="8"/>
  <c r="I357" i="8"/>
  <c r="J357" i="8"/>
  <c r="N357" i="8"/>
  <c r="O357" i="8"/>
  <c r="P357" i="8" s="1"/>
  <c r="R357" i="8"/>
  <c r="S357" i="8"/>
  <c r="F358" i="8"/>
  <c r="G358" i="8"/>
  <c r="H358" i="8"/>
  <c r="I358" i="8"/>
  <c r="J358" i="8"/>
  <c r="N358" i="8"/>
  <c r="O358" i="8"/>
  <c r="R358" i="8"/>
  <c r="S358" i="8"/>
  <c r="F359" i="8"/>
  <c r="G359" i="8"/>
  <c r="H359" i="8"/>
  <c r="I359" i="8"/>
  <c r="J359" i="8"/>
  <c r="N359" i="8"/>
  <c r="O359" i="8"/>
  <c r="R359" i="8"/>
  <c r="S359" i="8"/>
  <c r="F360" i="8"/>
  <c r="G360" i="8"/>
  <c r="H360" i="8"/>
  <c r="I360" i="8"/>
  <c r="J360" i="8"/>
  <c r="N360" i="8"/>
  <c r="O360" i="8"/>
  <c r="R360" i="8"/>
  <c r="S360" i="8"/>
  <c r="F361" i="8"/>
  <c r="G361" i="8"/>
  <c r="H361" i="8"/>
  <c r="I361" i="8"/>
  <c r="J361" i="8"/>
  <c r="N361" i="8"/>
  <c r="O361" i="8"/>
  <c r="P361" i="8" s="1"/>
  <c r="R361" i="8"/>
  <c r="S361" i="8"/>
  <c r="F362" i="8"/>
  <c r="G362" i="8"/>
  <c r="H362" i="8"/>
  <c r="I362" i="8"/>
  <c r="J362" i="8"/>
  <c r="N362" i="8"/>
  <c r="O362" i="8"/>
  <c r="R362" i="8"/>
  <c r="S362" i="8"/>
  <c r="F363" i="8"/>
  <c r="G363" i="8"/>
  <c r="H363" i="8"/>
  <c r="I363" i="8"/>
  <c r="J363" i="8"/>
  <c r="N363" i="8"/>
  <c r="O363" i="8"/>
  <c r="R363" i="8"/>
  <c r="S363" i="8"/>
  <c r="F364" i="8"/>
  <c r="G364" i="8"/>
  <c r="H364" i="8"/>
  <c r="I364" i="8"/>
  <c r="J364" i="8"/>
  <c r="N364" i="8"/>
  <c r="O364" i="8"/>
  <c r="R364" i="8"/>
  <c r="S364" i="8"/>
  <c r="F365" i="8"/>
  <c r="G365" i="8"/>
  <c r="H365" i="8"/>
  <c r="I365" i="8"/>
  <c r="J365" i="8"/>
  <c r="N365" i="8"/>
  <c r="O365" i="8"/>
  <c r="P365" i="8" s="1"/>
  <c r="R365" i="8"/>
  <c r="S365" i="8"/>
  <c r="F366" i="8"/>
  <c r="G366" i="8"/>
  <c r="H366" i="8"/>
  <c r="I366" i="8"/>
  <c r="J366" i="8"/>
  <c r="N366" i="8"/>
  <c r="O366" i="8"/>
  <c r="R366" i="8"/>
  <c r="S366" i="8"/>
  <c r="F367" i="8"/>
  <c r="G367" i="8"/>
  <c r="H367" i="8"/>
  <c r="I367" i="8"/>
  <c r="J367" i="8"/>
  <c r="N367" i="8"/>
  <c r="O367" i="8"/>
  <c r="R367" i="8"/>
  <c r="S367" i="8"/>
  <c r="F368" i="8"/>
  <c r="G368" i="8"/>
  <c r="H368" i="8"/>
  <c r="I368" i="8"/>
  <c r="J368" i="8"/>
  <c r="N368" i="8"/>
  <c r="O368" i="8"/>
  <c r="R368" i="8"/>
  <c r="S368" i="8"/>
  <c r="F369" i="8"/>
  <c r="G369" i="8"/>
  <c r="H369" i="8"/>
  <c r="I369" i="8"/>
  <c r="J369" i="8"/>
  <c r="N369" i="8"/>
  <c r="O369" i="8"/>
  <c r="P369" i="8" s="1"/>
  <c r="R369" i="8"/>
  <c r="S369" i="8"/>
  <c r="F370" i="8"/>
  <c r="G370" i="8"/>
  <c r="H370" i="8"/>
  <c r="I370" i="8"/>
  <c r="J370" i="8"/>
  <c r="N370" i="8"/>
  <c r="O370" i="8"/>
  <c r="R370" i="8"/>
  <c r="S370" i="8"/>
  <c r="F371" i="8"/>
  <c r="G371" i="8"/>
  <c r="H371" i="8"/>
  <c r="I371" i="8"/>
  <c r="J371" i="8"/>
  <c r="N371" i="8"/>
  <c r="O371" i="8"/>
  <c r="R371" i="8"/>
  <c r="S371" i="8"/>
  <c r="F372" i="8"/>
  <c r="G372" i="8"/>
  <c r="H372" i="8"/>
  <c r="I372" i="8"/>
  <c r="J372" i="8"/>
  <c r="N372" i="8"/>
  <c r="O372" i="8"/>
  <c r="R372" i="8"/>
  <c r="S372" i="8"/>
  <c r="F373" i="8"/>
  <c r="G373" i="8"/>
  <c r="H373" i="8"/>
  <c r="I373" i="8"/>
  <c r="J373" i="8"/>
  <c r="N373" i="8"/>
  <c r="O373" i="8"/>
  <c r="P373" i="8" s="1"/>
  <c r="R373" i="8"/>
  <c r="S373" i="8"/>
  <c r="F374" i="8"/>
  <c r="G374" i="8"/>
  <c r="H374" i="8"/>
  <c r="I374" i="8"/>
  <c r="J374" i="8"/>
  <c r="N374" i="8"/>
  <c r="O374" i="8"/>
  <c r="R374" i="8"/>
  <c r="S374" i="8"/>
  <c r="F375" i="8"/>
  <c r="G375" i="8"/>
  <c r="H375" i="8"/>
  <c r="I375" i="8"/>
  <c r="J375" i="8"/>
  <c r="N375" i="8"/>
  <c r="O375" i="8"/>
  <c r="R375" i="8"/>
  <c r="S375" i="8"/>
  <c r="F376" i="8"/>
  <c r="G376" i="8"/>
  <c r="H376" i="8"/>
  <c r="I376" i="8"/>
  <c r="J376" i="8"/>
  <c r="N376" i="8"/>
  <c r="O376" i="8"/>
  <c r="R376" i="8"/>
  <c r="S376" i="8"/>
  <c r="F377" i="8"/>
  <c r="G377" i="8"/>
  <c r="H377" i="8"/>
  <c r="I377" i="8"/>
  <c r="J377" i="8"/>
  <c r="N377" i="8"/>
  <c r="O377" i="8"/>
  <c r="P377" i="8" s="1"/>
  <c r="R377" i="8"/>
  <c r="S377" i="8"/>
  <c r="F378" i="8"/>
  <c r="G378" i="8"/>
  <c r="H378" i="8"/>
  <c r="I378" i="8"/>
  <c r="J378" i="8"/>
  <c r="N378" i="8"/>
  <c r="O378" i="8"/>
  <c r="R378" i="8"/>
  <c r="S378" i="8"/>
  <c r="F379" i="8"/>
  <c r="G379" i="8"/>
  <c r="H379" i="8"/>
  <c r="I379" i="8"/>
  <c r="J379" i="8"/>
  <c r="N379" i="8"/>
  <c r="O379" i="8"/>
  <c r="R379" i="8"/>
  <c r="S379" i="8"/>
  <c r="F380" i="8"/>
  <c r="G380" i="8"/>
  <c r="H380" i="8"/>
  <c r="I380" i="8"/>
  <c r="J380" i="8"/>
  <c r="N380" i="8"/>
  <c r="O380" i="8"/>
  <c r="R380" i="8"/>
  <c r="S380" i="8"/>
  <c r="F381" i="8"/>
  <c r="G381" i="8"/>
  <c r="H381" i="8"/>
  <c r="I381" i="8"/>
  <c r="J381" i="8"/>
  <c r="N381" i="8"/>
  <c r="O381" i="8"/>
  <c r="P381" i="8" s="1"/>
  <c r="R381" i="8"/>
  <c r="S381" i="8"/>
  <c r="F382" i="8"/>
  <c r="G382" i="8"/>
  <c r="H382" i="8"/>
  <c r="I382" i="8"/>
  <c r="J382" i="8"/>
  <c r="N382" i="8"/>
  <c r="O382" i="8"/>
  <c r="R382" i="8"/>
  <c r="S382" i="8"/>
  <c r="F383" i="8"/>
  <c r="G383" i="8"/>
  <c r="H383" i="8"/>
  <c r="I383" i="8"/>
  <c r="J383" i="8"/>
  <c r="N383" i="8"/>
  <c r="O383" i="8"/>
  <c r="R383" i="8"/>
  <c r="S383" i="8"/>
  <c r="F384" i="8"/>
  <c r="G384" i="8"/>
  <c r="H384" i="8"/>
  <c r="I384" i="8"/>
  <c r="J384" i="8"/>
  <c r="N384" i="8"/>
  <c r="O384" i="8"/>
  <c r="R384" i="8"/>
  <c r="S384" i="8"/>
  <c r="S347" i="8"/>
  <c r="R347" i="8"/>
  <c r="O347" i="8"/>
  <c r="N347" i="8"/>
  <c r="J347" i="8"/>
  <c r="I347" i="8"/>
  <c r="H347" i="8"/>
  <c r="G347" i="8"/>
  <c r="F347" i="8"/>
  <c r="S345" i="8"/>
  <c r="R345" i="8"/>
  <c r="O345" i="8"/>
  <c r="N345" i="8"/>
  <c r="J345" i="8"/>
  <c r="I345" i="8"/>
  <c r="H345" i="8"/>
  <c r="G345" i="8"/>
  <c r="F345" i="8"/>
  <c r="S343" i="8"/>
  <c r="R343" i="8"/>
  <c r="O343" i="8"/>
  <c r="N343" i="8"/>
  <c r="J343" i="8"/>
  <c r="I343" i="8"/>
  <c r="H343" i="8"/>
  <c r="G343" i="8"/>
  <c r="F343" i="8"/>
  <c r="S341" i="8"/>
  <c r="R341" i="8"/>
  <c r="O341" i="8"/>
  <c r="N341" i="8"/>
  <c r="P341" i="8" s="1"/>
  <c r="G341" i="8"/>
  <c r="H341" i="8"/>
  <c r="I341" i="8"/>
  <c r="J341" i="8"/>
  <c r="F341" i="8"/>
  <c r="F273" i="8"/>
  <c r="G273" i="8"/>
  <c r="H273" i="8"/>
  <c r="I273" i="8"/>
  <c r="J273" i="8"/>
  <c r="F274" i="8"/>
  <c r="G274" i="8"/>
  <c r="H274" i="8"/>
  <c r="I274" i="8"/>
  <c r="J274" i="8"/>
  <c r="F275" i="8"/>
  <c r="G275" i="8"/>
  <c r="H275" i="8"/>
  <c r="I275" i="8"/>
  <c r="J275" i="8"/>
  <c r="F276" i="8"/>
  <c r="G276" i="8"/>
  <c r="H276" i="8"/>
  <c r="I276" i="8"/>
  <c r="J276" i="8"/>
  <c r="F277" i="8"/>
  <c r="G277" i="8"/>
  <c r="H277" i="8"/>
  <c r="I277" i="8"/>
  <c r="J277" i="8"/>
  <c r="F278" i="8"/>
  <c r="G278" i="8"/>
  <c r="H278" i="8"/>
  <c r="I278" i="8"/>
  <c r="J278" i="8"/>
  <c r="G272" i="8"/>
  <c r="H272" i="8"/>
  <c r="I272" i="8"/>
  <c r="J272" i="8"/>
  <c r="G270" i="8"/>
  <c r="H270" i="8"/>
  <c r="I270" i="8"/>
  <c r="J270" i="8"/>
  <c r="F270" i="8"/>
  <c r="S278" i="8"/>
  <c r="R278" i="8"/>
  <c r="O278" i="8"/>
  <c r="N278" i="8"/>
  <c r="S277" i="8"/>
  <c r="R277" i="8"/>
  <c r="O277" i="8"/>
  <c r="N277" i="8"/>
  <c r="S276" i="8"/>
  <c r="R276" i="8"/>
  <c r="O276" i="8"/>
  <c r="N276" i="8"/>
  <c r="S275" i="8"/>
  <c r="R275" i="8"/>
  <c r="O275" i="8"/>
  <c r="N275" i="8"/>
  <c r="S274" i="8"/>
  <c r="R274" i="8"/>
  <c r="O274" i="8"/>
  <c r="N274" i="8"/>
  <c r="S273" i="8"/>
  <c r="R273" i="8"/>
  <c r="O273" i="8"/>
  <c r="N273" i="8"/>
  <c r="S272" i="8"/>
  <c r="R272" i="8"/>
  <c r="O272" i="8"/>
  <c r="N272" i="8"/>
  <c r="F272" i="8"/>
  <c r="S227" i="8"/>
  <c r="R227" i="8"/>
  <c r="O227" i="8"/>
  <c r="N227" i="8"/>
  <c r="K227" i="8"/>
  <c r="J227" i="8"/>
  <c r="I227" i="8"/>
  <c r="H227" i="8"/>
  <c r="G227" i="8"/>
  <c r="F227" i="8"/>
  <c r="S226" i="8"/>
  <c r="R226" i="8"/>
  <c r="O226" i="8"/>
  <c r="N226" i="8"/>
  <c r="K226" i="8"/>
  <c r="J226" i="8"/>
  <c r="I226" i="8"/>
  <c r="H226" i="8"/>
  <c r="G226" i="8"/>
  <c r="F226" i="8"/>
  <c r="S225" i="8"/>
  <c r="R225" i="8"/>
  <c r="T225" i="8" s="1"/>
  <c r="O225" i="8"/>
  <c r="N225" i="8"/>
  <c r="K225" i="8"/>
  <c r="J225" i="8"/>
  <c r="I225" i="8"/>
  <c r="H225" i="8"/>
  <c r="G225" i="8"/>
  <c r="F225" i="8"/>
  <c r="S224" i="8"/>
  <c r="R224" i="8"/>
  <c r="O224" i="8"/>
  <c r="N224" i="8"/>
  <c r="P224" i="8" s="1"/>
  <c r="K224" i="8"/>
  <c r="J224" i="8"/>
  <c r="I224" i="8"/>
  <c r="H224" i="8"/>
  <c r="G224" i="8"/>
  <c r="F224" i="8"/>
  <c r="S223" i="8"/>
  <c r="R223" i="8"/>
  <c r="T223" i="8" s="1"/>
  <c r="O223" i="8"/>
  <c r="N223" i="8"/>
  <c r="K223" i="8"/>
  <c r="J223" i="8"/>
  <c r="I223" i="8"/>
  <c r="H223" i="8"/>
  <c r="G223" i="8"/>
  <c r="F223" i="8"/>
  <c r="S222" i="8"/>
  <c r="R222" i="8"/>
  <c r="O222" i="8"/>
  <c r="N222" i="8"/>
  <c r="K222" i="8"/>
  <c r="J222" i="8"/>
  <c r="I222" i="8"/>
  <c r="H222" i="8"/>
  <c r="G222" i="8"/>
  <c r="F222" i="8"/>
  <c r="S221" i="8"/>
  <c r="R221" i="8"/>
  <c r="O221" i="8"/>
  <c r="N221" i="8"/>
  <c r="K221" i="8"/>
  <c r="J221" i="8"/>
  <c r="I221" i="8"/>
  <c r="H221" i="8"/>
  <c r="G221" i="8"/>
  <c r="F221" i="8"/>
  <c r="S220" i="8"/>
  <c r="R220" i="8"/>
  <c r="O220" i="8"/>
  <c r="N220" i="8"/>
  <c r="K220" i="8"/>
  <c r="J220" i="8"/>
  <c r="I220" i="8"/>
  <c r="H220" i="8"/>
  <c r="G220" i="8"/>
  <c r="F220" i="8"/>
  <c r="S219" i="8"/>
  <c r="R219" i="8"/>
  <c r="T219" i="8" s="1"/>
  <c r="O219" i="8"/>
  <c r="N219" i="8"/>
  <c r="K219" i="8"/>
  <c r="J219" i="8"/>
  <c r="I219" i="8"/>
  <c r="H219" i="8"/>
  <c r="G219" i="8"/>
  <c r="F219" i="8"/>
  <c r="S218" i="8"/>
  <c r="R218" i="8"/>
  <c r="O218" i="8"/>
  <c r="N218" i="8"/>
  <c r="P218" i="8" s="1"/>
  <c r="K218" i="8"/>
  <c r="J218" i="8"/>
  <c r="I218" i="8"/>
  <c r="H218" i="8"/>
  <c r="G218" i="8"/>
  <c r="F218" i="8"/>
  <c r="S217" i="8"/>
  <c r="R217" i="8"/>
  <c r="O217" i="8"/>
  <c r="N217" i="8"/>
  <c r="K217" i="8"/>
  <c r="J217" i="8"/>
  <c r="I217" i="8"/>
  <c r="H217" i="8"/>
  <c r="G217" i="8"/>
  <c r="F217" i="8"/>
  <c r="S216" i="8"/>
  <c r="R216" i="8"/>
  <c r="O216" i="8"/>
  <c r="N216" i="8"/>
  <c r="K216" i="8"/>
  <c r="J216" i="8"/>
  <c r="I216" i="8"/>
  <c r="H216" i="8"/>
  <c r="G216" i="8"/>
  <c r="F216" i="8"/>
  <c r="S215" i="8"/>
  <c r="R215" i="8"/>
  <c r="O215" i="8"/>
  <c r="N215" i="8"/>
  <c r="K215" i="8"/>
  <c r="J215" i="8"/>
  <c r="I215" i="8"/>
  <c r="H215" i="8"/>
  <c r="G215" i="8"/>
  <c r="F215" i="8"/>
  <c r="S235" i="8"/>
  <c r="R235" i="8"/>
  <c r="O235" i="8"/>
  <c r="N235" i="8"/>
  <c r="K235" i="8"/>
  <c r="J235" i="8"/>
  <c r="I235" i="8"/>
  <c r="H235" i="8"/>
  <c r="G235" i="8"/>
  <c r="F235" i="8"/>
  <c r="S234" i="8"/>
  <c r="R234" i="8"/>
  <c r="T234" i="8" s="1"/>
  <c r="O234" i="8"/>
  <c r="N234" i="8"/>
  <c r="K234" i="8"/>
  <c r="J234" i="8"/>
  <c r="I234" i="8"/>
  <c r="H234" i="8"/>
  <c r="G234" i="8"/>
  <c r="F234" i="8"/>
  <c r="S233" i="8"/>
  <c r="R233" i="8"/>
  <c r="O233" i="8"/>
  <c r="N233" i="8"/>
  <c r="P233" i="8" s="1"/>
  <c r="K233" i="8"/>
  <c r="J233" i="8"/>
  <c r="I233" i="8"/>
  <c r="H233" i="8"/>
  <c r="G233" i="8"/>
  <c r="F233" i="8"/>
  <c r="S232" i="8"/>
  <c r="R232" i="8"/>
  <c r="O232" i="8"/>
  <c r="N232" i="8"/>
  <c r="K232" i="8"/>
  <c r="J232" i="8"/>
  <c r="I232" i="8"/>
  <c r="H232" i="8"/>
  <c r="G232" i="8"/>
  <c r="F232" i="8"/>
  <c r="S231" i="8"/>
  <c r="R231" i="8"/>
  <c r="O231" i="8"/>
  <c r="N231" i="8"/>
  <c r="K231" i="8"/>
  <c r="J231" i="8"/>
  <c r="I231" i="8"/>
  <c r="H231" i="8"/>
  <c r="G231" i="8"/>
  <c r="F231" i="8"/>
  <c r="S230" i="8"/>
  <c r="R230" i="8"/>
  <c r="O230" i="8"/>
  <c r="N230" i="8"/>
  <c r="K230" i="8"/>
  <c r="J230" i="8"/>
  <c r="I230" i="8"/>
  <c r="H230" i="8"/>
  <c r="G230" i="8"/>
  <c r="F230" i="8"/>
  <c r="S229" i="8"/>
  <c r="R229" i="8"/>
  <c r="O229" i="8"/>
  <c r="N229" i="8"/>
  <c r="K229" i="8"/>
  <c r="J229" i="8"/>
  <c r="I229" i="8"/>
  <c r="H229" i="8"/>
  <c r="G229" i="8"/>
  <c r="F229" i="8"/>
  <c r="S228" i="8"/>
  <c r="R228" i="8"/>
  <c r="T228" i="8" s="1"/>
  <c r="O228" i="8"/>
  <c r="N228" i="8"/>
  <c r="K228" i="8"/>
  <c r="J228" i="8"/>
  <c r="I228" i="8"/>
  <c r="H228" i="8"/>
  <c r="G228" i="8"/>
  <c r="F228" i="8"/>
  <c r="S214" i="8"/>
  <c r="R214" i="8"/>
  <c r="O214" i="8"/>
  <c r="N214" i="8"/>
  <c r="K214" i="8"/>
  <c r="J214" i="8"/>
  <c r="I214" i="8"/>
  <c r="H214" i="8"/>
  <c r="G214" i="8"/>
  <c r="F214" i="8"/>
  <c r="S213" i="8"/>
  <c r="R213" i="8"/>
  <c r="O213" i="8"/>
  <c r="N213" i="8"/>
  <c r="K213" i="8"/>
  <c r="J213" i="8"/>
  <c r="I213" i="8"/>
  <c r="H213" i="8"/>
  <c r="G213" i="8"/>
  <c r="F213" i="8"/>
  <c r="S212" i="8"/>
  <c r="R212" i="8"/>
  <c r="O212" i="8"/>
  <c r="N212" i="8"/>
  <c r="P212" i="8" s="1"/>
  <c r="K212" i="8"/>
  <c r="J212" i="8"/>
  <c r="I212" i="8"/>
  <c r="H212" i="8"/>
  <c r="G212" i="8"/>
  <c r="F212" i="8"/>
  <c r="S211" i="8"/>
  <c r="R211" i="8"/>
  <c r="O211" i="8"/>
  <c r="N211" i="8"/>
  <c r="K211" i="8"/>
  <c r="J211" i="8"/>
  <c r="I211" i="8"/>
  <c r="H211" i="8"/>
  <c r="G211" i="8"/>
  <c r="F211" i="8"/>
  <c r="S210" i="8"/>
  <c r="R210" i="8"/>
  <c r="O210" i="8"/>
  <c r="N210" i="8"/>
  <c r="K210" i="8"/>
  <c r="J210" i="8"/>
  <c r="I210" i="8"/>
  <c r="H210" i="8"/>
  <c r="G210" i="8"/>
  <c r="F210" i="8"/>
  <c r="S76" i="8"/>
  <c r="R76" i="8"/>
  <c r="O76" i="8"/>
  <c r="N76" i="8"/>
  <c r="K76" i="8"/>
  <c r="J76" i="8"/>
  <c r="I76" i="8"/>
  <c r="H76" i="8"/>
  <c r="G76" i="8"/>
  <c r="F76" i="8"/>
  <c r="S75" i="8"/>
  <c r="R75" i="8"/>
  <c r="O75" i="8"/>
  <c r="N75" i="8"/>
  <c r="P75" i="8" s="1"/>
  <c r="K75" i="8"/>
  <c r="J75" i="8"/>
  <c r="I75" i="8"/>
  <c r="H75" i="8"/>
  <c r="G75" i="8"/>
  <c r="F75" i="8"/>
  <c r="S66" i="8"/>
  <c r="R66" i="8"/>
  <c r="T66" i="8" s="1"/>
  <c r="O66" i="8"/>
  <c r="N66" i="8"/>
  <c r="K66" i="8"/>
  <c r="J66" i="8"/>
  <c r="I66" i="8"/>
  <c r="H66" i="8"/>
  <c r="G66" i="8"/>
  <c r="F66" i="8"/>
  <c r="S50" i="8"/>
  <c r="R50" i="8"/>
  <c r="O50" i="8"/>
  <c r="N50" i="8"/>
  <c r="P50" i="8" s="1"/>
  <c r="K50" i="8"/>
  <c r="J50" i="8"/>
  <c r="I50" i="8"/>
  <c r="H50" i="8"/>
  <c r="G50" i="8"/>
  <c r="F50" i="8"/>
  <c r="S49" i="8"/>
  <c r="R49" i="8"/>
  <c r="O49" i="8"/>
  <c r="N49" i="8"/>
  <c r="K49" i="8"/>
  <c r="J49" i="8"/>
  <c r="I49" i="8"/>
  <c r="H49" i="8"/>
  <c r="G49" i="8"/>
  <c r="F49" i="8"/>
  <c r="S40" i="8"/>
  <c r="R40" i="8"/>
  <c r="O40" i="8"/>
  <c r="N40" i="8"/>
  <c r="K40" i="8"/>
  <c r="J40" i="8"/>
  <c r="I40" i="8"/>
  <c r="H40" i="8"/>
  <c r="G40" i="8"/>
  <c r="F40" i="8"/>
  <c r="S84" i="8"/>
  <c r="R84" i="8"/>
  <c r="T84" i="8" s="1"/>
  <c r="O84" i="8"/>
  <c r="N84" i="8"/>
  <c r="G84" i="8"/>
  <c r="H84" i="8"/>
  <c r="I84" i="8"/>
  <c r="J84" i="8"/>
  <c r="F84" i="8"/>
  <c r="R148" i="8"/>
  <c r="S148" i="8"/>
  <c r="R149" i="8"/>
  <c r="S149" i="8"/>
  <c r="R150" i="8"/>
  <c r="S150" i="8"/>
  <c r="T150" i="8" s="1"/>
  <c r="R151" i="8"/>
  <c r="S151" i="8"/>
  <c r="R152" i="8"/>
  <c r="S152" i="8"/>
  <c r="R153" i="8"/>
  <c r="S153" i="8"/>
  <c r="R154" i="8"/>
  <c r="S154" i="8"/>
  <c r="R155" i="8"/>
  <c r="S155" i="8"/>
  <c r="N148" i="8"/>
  <c r="O148" i="8"/>
  <c r="P148" i="8" s="1"/>
  <c r="N149" i="8"/>
  <c r="O149" i="8"/>
  <c r="N150" i="8"/>
  <c r="O150" i="8"/>
  <c r="N151" i="8"/>
  <c r="O151" i="8"/>
  <c r="N152" i="8"/>
  <c r="O152" i="8"/>
  <c r="N153" i="8"/>
  <c r="O153" i="8"/>
  <c r="N154" i="8"/>
  <c r="O154" i="8"/>
  <c r="N155" i="8"/>
  <c r="O155" i="8"/>
  <c r="F148" i="8"/>
  <c r="G148" i="8"/>
  <c r="H148" i="8"/>
  <c r="I148" i="8"/>
  <c r="J148" i="8"/>
  <c r="K148" i="8"/>
  <c r="F149" i="8"/>
  <c r="G149" i="8"/>
  <c r="H149" i="8"/>
  <c r="I149" i="8"/>
  <c r="J149" i="8"/>
  <c r="K149" i="8"/>
  <c r="F150" i="8"/>
  <c r="G150" i="8"/>
  <c r="H150" i="8"/>
  <c r="I150" i="8"/>
  <c r="J150" i="8"/>
  <c r="K150" i="8"/>
  <c r="F151" i="8"/>
  <c r="G151" i="8"/>
  <c r="H151" i="8"/>
  <c r="I151" i="8"/>
  <c r="J151" i="8"/>
  <c r="K151" i="8"/>
  <c r="F152" i="8"/>
  <c r="G152" i="8"/>
  <c r="H152" i="8"/>
  <c r="I152" i="8"/>
  <c r="J152" i="8"/>
  <c r="K152" i="8"/>
  <c r="F153" i="8"/>
  <c r="G153" i="8"/>
  <c r="H153" i="8"/>
  <c r="I153" i="8"/>
  <c r="J153" i="8"/>
  <c r="K153" i="8"/>
  <c r="F154" i="8"/>
  <c r="G154" i="8"/>
  <c r="H154" i="8"/>
  <c r="I154" i="8"/>
  <c r="J154" i="8"/>
  <c r="K154" i="8"/>
  <c r="F155" i="8"/>
  <c r="G155" i="8"/>
  <c r="H155" i="8"/>
  <c r="I155" i="8"/>
  <c r="J155" i="8"/>
  <c r="K155" i="8"/>
  <c r="R157" i="8"/>
  <c r="S157" i="8"/>
  <c r="R158" i="8"/>
  <c r="S158" i="8"/>
  <c r="R159" i="8"/>
  <c r="S159" i="8"/>
  <c r="R160" i="8"/>
  <c r="S160" i="8"/>
  <c r="R161" i="8"/>
  <c r="S161" i="8"/>
  <c r="R162" i="8"/>
  <c r="S162" i="8"/>
  <c r="R163" i="8"/>
  <c r="S163" i="8"/>
  <c r="S156" i="8"/>
  <c r="R156" i="8"/>
  <c r="N157" i="8"/>
  <c r="O157" i="8"/>
  <c r="N158" i="8"/>
  <c r="O158" i="8"/>
  <c r="N159" i="8"/>
  <c r="O159" i="8"/>
  <c r="P159" i="8" s="1"/>
  <c r="N160" i="8"/>
  <c r="O160" i="8"/>
  <c r="N161" i="8"/>
  <c r="O161" i="8"/>
  <c r="N162" i="8"/>
  <c r="O162" i="8"/>
  <c r="N163" i="8"/>
  <c r="O163" i="8"/>
  <c r="O156" i="8"/>
  <c r="N156" i="8"/>
  <c r="F157" i="8"/>
  <c r="G157" i="8"/>
  <c r="H157" i="8"/>
  <c r="I157" i="8"/>
  <c r="J157" i="8"/>
  <c r="F158" i="8"/>
  <c r="G158" i="8"/>
  <c r="H158" i="8"/>
  <c r="I158" i="8"/>
  <c r="J158" i="8"/>
  <c r="F159" i="8"/>
  <c r="G159" i="8"/>
  <c r="H159" i="8"/>
  <c r="I159" i="8"/>
  <c r="J159" i="8"/>
  <c r="F160" i="8"/>
  <c r="G160" i="8"/>
  <c r="H160" i="8"/>
  <c r="I160" i="8"/>
  <c r="J160" i="8"/>
  <c r="F161" i="8"/>
  <c r="G161" i="8"/>
  <c r="H161" i="8"/>
  <c r="I161" i="8"/>
  <c r="J161" i="8"/>
  <c r="F162" i="8"/>
  <c r="G162" i="8"/>
  <c r="H162" i="8"/>
  <c r="I162" i="8"/>
  <c r="J162" i="8"/>
  <c r="F163" i="8"/>
  <c r="G163" i="8"/>
  <c r="H163" i="8"/>
  <c r="I163" i="8"/>
  <c r="J163" i="8"/>
  <c r="G156" i="8"/>
  <c r="H156" i="8"/>
  <c r="I156" i="8"/>
  <c r="J156" i="8"/>
  <c r="F156" i="8"/>
  <c r="N32" i="8"/>
  <c r="O32" i="8"/>
  <c r="N33" i="8"/>
  <c r="O33" i="8"/>
  <c r="P33" i="8" s="1"/>
  <c r="N34" i="8"/>
  <c r="O34" i="8"/>
  <c r="F32" i="8"/>
  <c r="G32" i="8"/>
  <c r="H32" i="8"/>
  <c r="I32" i="8"/>
  <c r="J32" i="8"/>
  <c r="F33" i="8"/>
  <c r="G33" i="8"/>
  <c r="H33" i="8"/>
  <c r="I33" i="8"/>
  <c r="J33" i="8"/>
  <c r="F34" i="8"/>
  <c r="G34" i="8"/>
  <c r="H34" i="8"/>
  <c r="I34" i="8"/>
  <c r="J34" i="8"/>
  <c r="S539" i="8"/>
  <c r="R539" i="8"/>
  <c r="O539" i="8"/>
  <c r="N539" i="8"/>
  <c r="S269" i="8"/>
  <c r="R269" i="8"/>
  <c r="O269" i="8"/>
  <c r="N269" i="8"/>
  <c r="K269" i="8"/>
  <c r="J269" i="8"/>
  <c r="I269" i="8"/>
  <c r="H269" i="8"/>
  <c r="G269" i="8"/>
  <c r="F269" i="8"/>
  <c r="S30" i="8"/>
  <c r="R30" i="8"/>
  <c r="O30" i="8"/>
  <c r="N30" i="8"/>
  <c r="K30" i="8"/>
  <c r="J30" i="8"/>
  <c r="I30" i="8"/>
  <c r="H30" i="8"/>
  <c r="G30" i="8"/>
  <c r="F30" i="8"/>
  <c r="S29" i="8"/>
  <c r="R29" i="8"/>
  <c r="O29" i="8"/>
  <c r="N29" i="8"/>
  <c r="K29" i="8"/>
  <c r="J29" i="8"/>
  <c r="I29" i="8"/>
  <c r="H29" i="8"/>
  <c r="G29" i="8"/>
  <c r="F29" i="8"/>
  <c r="S28" i="8"/>
  <c r="R28" i="8"/>
  <c r="T28" i="8" s="1"/>
  <c r="O28" i="8"/>
  <c r="N28" i="8"/>
  <c r="K28" i="8"/>
  <c r="J28" i="8"/>
  <c r="I28" i="8"/>
  <c r="H28" i="8"/>
  <c r="G28" i="8"/>
  <c r="F28" i="8"/>
  <c r="S27" i="8"/>
  <c r="R27" i="8"/>
  <c r="O27" i="8"/>
  <c r="N27" i="8"/>
  <c r="P27" i="8" s="1"/>
  <c r="K27" i="8"/>
  <c r="J27" i="8"/>
  <c r="I27" i="8"/>
  <c r="H27" i="8"/>
  <c r="G27" i="8"/>
  <c r="F27" i="8"/>
  <c r="S26" i="8"/>
  <c r="R26" i="8"/>
  <c r="O26" i="8"/>
  <c r="N26" i="8"/>
  <c r="K26" i="8"/>
  <c r="J26" i="8"/>
  <c r="I26" i="8"/>
  <c r="H26" i="8"/>
  <c r="G26" i="8"/>
  <c r="F26" i="8"/>
  <c r="S527" i="8"/>
  <c r="R527" i="8"/>
  <c r="O527" i="8"/>
  <c r="N527" i="8"/>
  <c r="K527" i="8"/>
  <c r="J527" i="8"/>
  <c r="I527" i="8"/>
  <c r="H527" i="8"/>
  <c r="G527" i="8"/>
  <c r="F527" i="8"/>
  <c r="S526" i="8"/>
  <c r="R526" i="8"/>
  <c r="O526" i="8"/>
  <c r="N526" i="8"/>
  <c r="K526" i="8"/>
  <c r="J526" i="8"/>
  <c r="I526" i="8"/>
  <c r="H526" i="8"/>
  <c r="G526" i="8"/>
  <c r="F526" i="8"/>
  <c r="S22" i="8"/>
  <c r="R22" i="8"/>
  <c r="O22" i="8"/>
  <c r="N22" i="8"/>
  <c r="P22" i="8" s="1"/>
  <c r="K22" i="8"/>
  <c r="J22" i="8"/>
  <c r="I22" i="8"/>
  <c r="H22" i="8"/>
  <c r="G22" i="8"/>
  <c r="F22" i="8"/>
  <c r="S391" i="8"/>
  <c r="S392" i="8"/>
  <c r="S390" i="8"/>
  <c r="R391" i="8"/>
  <c r="R392" i="8"/>
  <c r="R390" i="8"/>
  <c r="S396" i="8"/>
  <c r="R396" i="8"/>
  <c r="S395" i="8"/>
  <c r="R395" i="8"/>
  <c r="S394" i="8"/>
  <c r="R394" i="8"/>
  <c r="T394" i="8" s="1"/>
  <c r="O396" i="8"/>
  <c r="N396" i="8"/>
  <c r="P396" i="8" s="1"/>
  <c r="O395" i="8"/>
  <c r="N395" i="8"/>
  <c r="O394" i="8"/>
  <c r="N394" i="8"/>
  <c r="O391" i="8"/>
  <c r="O392" i="8"/>
  <c r="O390" i="8"/>
  <c r="N391" i="8"/>
  <c r="N392" i="8"/>
  <c r="N390" i="8"/>
  <c r="G394" i="8"/>
  <c r="H394" i="8"/>
  <c r="I394" i="8"/>
  <c r="J394" i="8"/>
  <c r="K394" i="8"/>
  <c r="G395" i="8"/>
  <c r="H395" i="8"/>
  <c r="I395" i="8"/>
  <c r="J395" i="8"/>
  <c r="K395" i="8"/>
  <c r="G396" i="8"/>
  <c r="H396" i="8"/>
  <c r="I396" i="8"/>
  <c r="J396" i="8"/>
  <c r="K396" i="8"/>
  <c r="F395" i="8"/>
  <c r="F396" i="8"/>
  <c r="F394" i="8"/>
  <c r="G390" i="8"/>
  <c r="H390" i="8"/>
  <c r="I390" i="8"/>
  <c r="J390" i="8"/>
  <c r="K390" i="8"/>
  <c r="G391" i="8"/>
  <c r="H391" i="8"/>
  <c r="I391" i="8"/>
  <c r="J391" i="8"/>
  <c r="K391" i="8"/>
  <c r="G392" i="8"/>
  <c r="H392" i="8"/>
  <c r="I392" i="8"/>
  <c r="J392" i="8"/>
  <c r="K392" i="8"/>
  <c r="F391" i="8"/>
  <c r="F392" i="8"/>
  <c r="F390" i="8"/>
  <c r="G424" i="8"/>
  <c r="H424" i="8"/>
  <c r="I424" i="8"/>
  <c r="J424" i="8"/>
  <c r="G425" i="8"/>
  <c r="H425" i="8"/>
  <c r="I425" i="8"/>
  <c r="J425" i="8"/>
  <c r="G426" i="8"/>
  <c r="H426" i="8"/>
  <c r="I426" i="8"/>
  <c r="J426" i="8"/>
  <c r="G427" i="8"/>
  <c r="H427" i="8"/>
  <c r="I427" i="8"/>
  <c r="J427" i="8"/>
  <c r="F425" i="8"/>
  <c r="F426" i="8"/>
  <c r="F427" i="8"/>
  <c r="F424" i="8"/>
  <c r="P16" i="13"/>
  <c r="R18" i="13"/>
  <c r="S18" i="13"/>
  <c r="T18" i="13" s="1"/>
  <c r="R19" i="13"/>
  <c r="S19" i="13" s="1"/>
  <c r="T19" i="13" s="1"/>
  <c r="R20" i="13"/>
  <c r="S20" i="13"/>
  <c r="T20" i="13" s="1"/>
  <c r="R21" i="13"/>
  <c r="S21" i="13"/>
  <c r="T21" i="13" s="1"/>
  <c r="R22" i="13"/>
  <c r="S22" i="13"/>
  <c r="T22" i="13" s="1"/>
  <c r="R23" i="13"/>
  <c r="S23" i="13" s="1"/>
  <c r="T23" i="13" s="1"/>
  <c r="R17" i="13"/>
  <c r="S17" i="13"/>
  <c r="T17" i="13" s="1"/>
  <c r="I23" i="13"/>
  <c r="I17" i="13"/>
  <c r="I16" i="13" s="1"/>
  <c r="I22" i="13"/>
  <c r="I21" i="13"/>
  <c r="I20" i="13"/>
  <c r="I19" i="13"/>
  <c r="I18" i="13"/>
  <c r="P25" i="13"/>
  <c r="H28" i="13"/>
  <c r="H18" i="13"/>
  <c r="H19" i="13"/>
  <c r="H20" i="13"/>
  <c r="H21" i="13"/>
  <c r="H22" i="13"/>
  <c r="H17" i="13"/>
  <c r="R541" i="8"/>
  <c r="S541" i="8"/>
  <c r="R537" i="8"/>
  <c r="S537" i="8"/>
  <c r="R535" i="8"/>
  <c r="S535" i="8"/>
  <c r="R533" i="8"/>
  <c r="S533" i="8"/>
  <c r="R531" i="8"/>
  <c r="S531" i="8"/>
  <c r="N531" i="8"/>
  <c r="O531" i="8"/>
  <c r="P531" i="8" s="1"/>
  <c r="N533" i="8"/>
  <c r="O533" i="8"/>
  <c r="P533" i="8" s="1"/>
  <c r="N535" i="8"/>
  <c r="P535" i="8" s="1"/>
  <c r="O535" i="8"/>
  <c r="N537" i="8"/>
  <c r="O537" i="8"/>
  <c r="J531" i="8"/>
  <c r="K531" i="8"/>
  <c r="J533" i="8"/>
  <c r="K533" i="8"/>
  <c r="G533" i="8"/>
  <c r="H533" i="8"/>
  <c r="I533" i="8"/>
  <c r="G531" i="8"/>
  <c r="H531" i="8"/>
  <c r="I531" i="8"/>
  <c r="F535" i="8"/>
  <c r="F537" i="8"/>
  <c r="F533" i="8"/>
  <c r="F531" i="8"/>
  <c r="F529" i="8"/>
  <c r="F131" i="8"/>
  <c r="G131" i="8"/>
  <c r="H131" i="8"/>
  <c r="I131" i="8"/>
  <c r="J131" i="8"/>
  <c r="K131" i="8"/>
  <c r="N131" i="8"/>
  <c r="O131" i="8"/>
  <c r="R131" i="8"/>
  <c r="S131" i="8"/>
  <c r="G35" i="18"/>
  <c r="H35" i="18" s="1"/>
  <c r="I35" i="18" s="1"/>
  <c r="J35" i="18"/>
  <c r="K35" i="18" s="1"/>
  <c r="L35" i="18" s="1"/>
  <c r="M35" i="18"/>
  <c r="N35" i="18" s="1"/>
  <c r="G34" i="18"/>
  <c r="H34" i="18" s="1"/>
  <c r="I34" i="18" s="1"/>
  <c r="J34" i="18" s="1"/>
  <c r="K34" i="18" s="1"/>
  <c r="L34" i="18" s="1"/>
  <c r="M34" i="18" s="1"/>
  <c r="N34" i="18" s="1"/>
  <c r="G33" i="18"/>
  <c r="H33" i="18" s="1"/>
  <c r="I33" i="18" s="1"/>
  <c r="J33" i="18" s="1"/>
  <c r="K33" i="18" s="1"/>
  <c r="L33" i="18" s="1"/>
  <c r="M33" i="18" s="1"/>
  <c r="N33" i="18" s="1"/>
  <c r="G32" i="18"/>
  <c r="H32" i="18" s="1"/>
  <c r="I32" i="18" s="1"/>
  <c r="J32" i="18" s="1"/>
  <c r="K32" i="18" s="1"/>
  <c r="L32" i="18" s="1"/>
  <c r="M32" i="18" s="1"/>
  <c r="N32" i="18" s="1"/>
  <c r="Q33" i="13"/>
  <c r="Q38" i="13" s="1"/>
  <c r="Q29" i="13"/>
  <c r="Q30" i="13" s="1"/>
  <c r="R30" i="13" s="1"/>
  <c r="S30" i="13" s="1"/>
  <c r="T30" i="13" s="1"/>
  <c r="Q25" i="13"/>
  <c r="R25" i="13" s="1"/>
  <c r="S25" i="13" s="1"/>
  <c r="Q16" i="13"/>
  <c r="R16" i="13" s="1"/>
  <c r="S16" i="13" s="1"/>
  <c r="T16" i="13" s="1"/>
  <c r="P33" i="13"/>
  <c r="P36" i="13" s="1"/>
  <c r="H36" i="13" s="1"/>
  <c r="P29" i="13"/>
  <c r="P31" i="13" s="1"/>
  <c r="H31" i="13" s="1"/>
  <c r="S427" i="8"/>
  <c r="R427" i="8"/>
  <c r="O427" i="8"/>
  <c r="P427" i="8" s="1"/>
  <c r="N427" i="8"/>
  <c r="S599" i="8"/>
  <c r="S597" i="8"/>
  <c r="S596" i="8"/>
  <c r="S595" i="8"/>
  <c r="R599" i="8"/>
  <c r="R597" i="8"/>
  <c r="R596" i="8"/>
  <c r="R595" i="8"/>
  <c r="O599" i="8"/>
  <c r="O597" i="8"/>
  <c r="O596" i="8"/>
  <c r="O595" i="8"/>
  <c r="N599" i="8"/>
  <c r="N597" i="8"/>
  <c r="N596" i="8"/>
  <c r="N595" i="8"/>
  <c r="K599" i="8"/>
  <c r="K597" i="8"/>
  <c r="K596" i="8"/>
  <c r="K595" i="8"/>
  <c r="J599" i="8"/>
  <c r="J597" i="8"/>
  <c r="J596" i="8"/>
  <c r="J595" i="8"/>
  <c r="I599" i="8"/>
  <c r="I597" i="8"/>
  <c r="I596" i="8"/>
  <c r="I595" i="8"/>
  <c r="H599" i="8"/>
  <c r="H597" i="8"/>
  <c r="H596" i="8"/>
  <c r="H595" i="8"/>
  <c r="G599" i="8"/>
  <c r="G597" i="8"/>
  <c r="G596" i="8"/>
  <c r="G595" i="8"/>
  <c r="F599" i="8"/>
  <c r="F597" i="8"/>
  <c r="F596" i="8"/>
  <c r="S517" i="8"/>
  <c r="R517" i="8"/>
  <c r="O517" i="8"/>
  <c r="N517" i="8"/>
  <c r="K517" i="8"/>
  <c r="G517" i="8"/>
  <c r="H517" i="8"/>
  <c r="I517" i="8"/>
  <c r="J517" i="8"/>
  <c r="F517" i="8"/>
  <c r="S529" i="8"/>
  <c r="S528" i="8"/>
  <c r="S525" i="8"/>
  <c r="T525" i="8" s="1"/>
  <c r="S524" i="8"/>
  <c r="T524" i="8" s="1"/>
  <c r="S523" i="8"/>
  <c r="S522" i="8"/>
  <c r="S521" i="8"/>
  <c r="S520" i="8"/>
  <c r="S519" i="8"/>
  <c r="R525" i="8"/>
  <c r="R524" i="8"/>
  <c r="O529" i="8"/>
  <c r="N529" i="8"/>
  <c r="K529" i="8"/>
  <c r="J529" i="8"/>
  <c r="I529" i="8"/>
  <c r="H529" i="8"/>
  <c r="G529" i="8"/>
  <c r="O528" i="8"/>
  <c r="N528" i="8"/>
  <c r="K528" i="8"/>
  <c r="J528" i="8"/>
  <c r="I528" i="8"/>
  <c r="H528" i="8"/>
  <c r="G528" i="8"/>
  <c r="F528" i="8"/>
  <c r="O525" i="8"/>
  <c r="N525" i="8"/>
  <c r="K525" i="8"/>
  <c r="J525" i="8"/>
  <c r="I525" i="8"/>
  <c r="H525" i="8"/>
  <c r="G525" i="8"/>
  <c r="F525" i="8"/>
  <c r="O524" i="8"/>
  <c r="N524" i="8"/>
  <c r="P524" i="8" s="1"/>
  <c r="K524" i="8"/>
  <c r="J524" i="8"/>
  <c r="I524" i="8"/>
  <c r="H524" i="8"/>
  <c r="G524" i="8"/>
  <c r="F524" i="8"/>
  <c r="O523" i="8"/>
  <c r="N523" i="8"/>
  <c r="K523" i="8"/>
  <c r="J523" i="8"/>
  <c r="I523" i="8"/>
  <c r="H523" i="8"/>
  <c r="G523" i="8"/>
  <c r="F523" i="8"/>
  <c r="O522" i="8"/>
  <c r="N522" i="8"/>
  <c r="K522" i="8"/>
  <c r="J522" i="8"/>
  <c r="I522" i="8"/>
  <c r="H522" i="8"/>
  <c r="G522" i="8"/>
  <c r="F522" i="8"/>
  <c r="O521" i="8"/>
  <c r="N521" i="8"/>
  <c r="P521" i="8" s="1"/>
  <c r="K521" i="8"/>
  <c r="J521" i="8"/>
  <c r="I521" i="8"/>
  <c r="H521" i="8"/>
  <c r="G521" i="8"/>
  <c r="F521" i="8"/>
  <c r="O520" i="8"/>
  <c r="N520" i="8"/>
  <c r="K520" i="8"/>
  <c r="J520" i="8"/>
  <c r="I520" i="8"/>
  <c r="H520" i="8"/>
  <c r="G520" i="8"/>
  <c r="F520" i="8"/>
  <c r="O519" i="8"/>
  <c r="P519" i="8" s="1"/>
  <c r="N519" i="8"/>
  <c r="K519" i="8"/>
  <c r="J519" i="8"/>
  <c r="I519" i="8"/>
  <c r="H519" i="8"/>
  <c r="G519" i="8"/>
  <c r="F519" i="8"/>
  <c r="R520" i="8"/>
  <c r="R519" i="8"/>
  <c r="R523" i="8"/>
  <c r="R522" i="8"/>
  <c r="R528" i="8"/>
  <c r="T528" i="8" s="1"/>
  <c r="R529" i="8"/>
  <c r="R521" i="8"/>
  <c r="S462" i="8"/>
  <c r="R462" i="8"/>
  <c r="O462" i="8"/>
  <c r="N462" i="8"/>
  <c r="K462" i="8"/>
  <c r="J462" i="8"/>
  <c r="I462" i="8"/>
  <c r="H462" i="8"/>
  <c r="G462" i="8"/>
  <c r="F462" i="8"/>
  <c r="L462" i="8" s="1"/>
  <c r="S461" i="8"/>
  <c r="R461" i="8"/>
  <c r="O461" i="8"/>
  <c r="N461" i="8"/>
  <c r="K461" i="8"/>
  <c r="J461" i="8"/>
  <c r="I461" i="8"/>
  <c r="H461" i="8"/>
  <c r="G461" i="8"/>
  <c r="F461" i="8"/>
  <c r="S460" i="8"/>
  <c r="R460" i="8"/>
  <c r="T460" i="8" s="1"/>
  <c r="O460" i="8"/>
  <c r="N460" i="8"/>
  <c r="K460" i="8"/>
  <c r="J460" i="8"/>
  <c r="I460" i="8"/>
  <c r="H460" i="8"/>
  <c r="G460" i="8"/>
  <c r="F460" i="8"/>
  <c r="S459" i="8"/>
  <c r="R459" i="8"/>
  <c r="O459" i="8"/>
  <c r="N459" i="8"/>
  <c r="P459" i="8" s="1"/>
  <c r="K459" i="8"/>
  <c r="J459" i="8"/>
  <c r="I459" i="8"/>
  <c r="H459" i="8"/>
  <c r="G459" i="8"/>
  <c r="F459" i="8"/>
  <c r="F316" i="8"/>
  <c r="F317" i="8"/>
  <c r="F319" i="8"/>
  <c r="F320" i="8"/>
  <c r="F313" i="8"/>
  <c r="F314" i="8"/>
  <c r="R479" i="8"/>
  <c r="S479" i="8"/>
  <c r="T479" i="8" s="1"/>
  <c r="N479" i="8"/>
  <c r="O479" i="8"/>
  <c r="F479" i="8"/>
  <c r="G479" i="8"/>
  <c r="H479" i="8"/>
  <c r="I479" i="8"/>
  <c r="J479" i="8"/>
  <c r="K479" i="8"/>
  <c r="J33" i="13"/>
  <c r="J29" i="13"/>
  <c r="J25" i="13"/>
  <c r="J41" i="13" s="1"/>
  <c r="J16" i="13"/>
  <c r="J42" i="13"/>
  <c r="K33" i="13"/>
  <c r="K41" i="13" s="1"/>
  <c r="K29" i="13"/>
  <c r="K25" i="13"/>
  <c r="K16" i="13"/>
  <c r="K42" i="13"/>
  <c r="L33" i="13"/>
  <c r="L29" i="13"/>
  <c r="L25" i="13"/>
  <c r="L16" i="13"/>
  <c r="L42" i="13"/>
  <c r="N42" i="13" s="1"/>
  <c r="R481" i="8"/>
  <c r="S481" i="8"/>
  <c r="R482" i="8"/>
  <c r="S482" i="8"/>
  <c r="R483" i="8"/>
  <c r="S483" i="8"/>
  <c r="R484" i="8"/>
  <c r="S484" i="8"/>
  <c r="T484" i="8" s="1"/>
  <c r="R488" i="8"/>
  <c r="S488" i="8"/>
  <c r="R490" i="8"/>
  <c r="S490" i="8"/>
  <c r="R491" i="8"/>
  <c r="S491" i="8"/>
  <c r="R492" i="8"/>
  <c r="S492" i="8"/>
  <c r="R494" i="8"/>
  <c r="S494" i="8"/>
  <c r="R495" i="8"/>
  <c r="S495" i="8"/>
  <c r="T495" i="8" s="1"/>
  <c r="R496" i="8"/>
  <c r="S496" i="8"/>
  <c r="R497" i="8"/>
  <c r="S497" i="8"/>
  <c r="R498" i="8"/>
  <c r="S498" i="8"/>
  <c r="R499" i="8"/>
  <c r="S499" i="8"/>
  <c r="R500" i="8"/>
  <c r="S500" i="8"/>
  <c r="R501" i="8"/>
  <c r="S501" i="8"/>
  <c r="T501" i="8" s="1"/>
  <c r="R502" i="8"/>
  <c r="S502" i="8"/>
  <c r="T502" i="8" s="1"/>
  <c r="R503" i="8"/>
  <c r="S503" i="8"/>
  <c r="R504" i="8"/>
  <c r="S504" i="8"/>
  <c r="R505" i="8"/>
  <c r="S505" i="8"/>
  <c r="R506" i="8"/>
  <c r="S506" i="8"/>
  <c r="R507" i="8"/>
  <c r="S507" i="8"/>
  <c r="T507" i="8" s="1"/>
  <c r="R508" i="8"/>
  <c r="S508" i="8"/>
  <c r="R509" i="8"/>
  <c r="S509" i="8"/>
  <c r="R510" i="8"/>
  <c r="S510" i="8"/>
  <c r="R511" i="8"/>
  <c r="S511" i="8"/>
  <c r="R512" i="8"/>
  <c r="S512" i="8"/>
  <c r="R546" i="8"/>
  <c r="S546" i="8"/>
  <c r="R547" i="8"/>
  <c r="S547" i="8"/>
  <c r="R551" i="8"/>
  <c r="S551" i="8"/>
  <c r="R552" i="8"/>
  <c r="S552" i="8"/>
  <c r="R553" i="8"/>
  <c r="S553" i="8"/>
  <c r="R554" i="8"/>
  <c r="S554" i="8"/>
  <c r="R555" i="8"/>
  <c r="S555" i="8"/>
  <c r="T555" i="8" s="1"/>
  <c r="R556" i="8"/>
  <c r="S556" i="8"/>
  <c r="R557" i="8"/>
  <c r="S557" i="8"/>
  <c r="R559" i="8"/>
  <c r="S559" i="8"/>
  <c r="R560" i="8"/>
  <c r="S560" i="8"/>
  <c r="R561" i="8"/>
  <c r="S561" i="8"/>
  <c r="R562" i="8"/>
  <c r="S562" i="8"/>
  <c r="T562" i="8" s="1"/>
  <c r="R563" i="8"/>
  <c r="S563" i="8"/>
  <c r="R564" i="8"/>
  <c r="S564" i="8"/>
  <c r="R565" i="8"/>
  <c r="S565" i="8"/>
  <c r="R566" i="8"/>
  <c r="S566" i="8"/>
  <c r="R567" i="8"/>
  <c r="S567" i="8"/>
  <c r="R568" i="8"/>
  <c r="S568" i="8"/>
  <c r="T568" i="8" s="1"/>
  <c r="R574" i="8"/>
  <c r="S574" i="8"/>
  <c r="R575" i="8"/>
  <c r="S575" i="8"/>
  <c r="R580" i="8"/>
  <c r="S580" i="8"/>
  <c r="R581" i="8"/>
  <c r="T581" i="8" s="1"/>
  <c r="S581" i="8"/>
  <c r="R583" i="8"/>
  <c r="S583" i="8"/>
  <c r="R585" i="8"/>
  <c r="S585" i="8"/>
  <c r="T585" i="8" s="1"/>
  <c r="R586" i="8"/>
  <c r="S586" i="8"/>
  <c r="R587" i="8"/>
  <c r="S587" i="8"/>
  <c r="R588" i="8"/>
  <c r="S588" i="8"/>
  <c r="R589" i="8"/>
  <c r="S589" i="8"/>
  <c r="R590" i="8"/>
  <c r="S590" i="8"/>
  <c r="R591" i="8"/>
  <c r="S591" i="8"/>
  <c r="T591" i="8" s="1"/>
  <c r="R411" i="8"/>
  <c r="S411" i="8"/>
  <c r="R413" i="8"/>
  <c r="S413" i="8"/>
  <c r="R414" i="8"/>
  <c r="S414" i="8"/>
  <c r="R415" i="8"/>
  <c r="S415" i="8"/>
  <c r="R416" i="8"/>
  <c r="S416" i="8"/>
  <c r="R417" i="8"/>
  <c r="S417" i="8"/>
  <c r="T417" i="8" s="1"/>
  <c r="R421" i="8"/>
  <c r="T421" i="8" s="1"/>
  <c r="S421" i="8"/>
  <c r="S424" i="8"/>
  <c r="R425" i="8"/>
  <c r="S425" i="8"/>
  <c r="R426" i="8"/>
  <c r="S426" i="8"/>
  <c r="R431" i="8"/>
  <c r="S431" i="8"/>
  <c r="T431" i="8" s="1"/>
  <c r="R433" i="8"/>
  <c r="T433" i="8" s="1"/>
  <c r="S433" i="8"/>
  <c r="R434" i="8"/>
  <c r="S434" i="8"/>
  <c r="T434" i="8" s="1"/>
  <c r="R435" i="8"/>
  <c r="S435" i="8"/>
  <c r="S436" i="8"/>
  <c r="R441" i="8"/>
  <c r="S441" i="8"/>
  <c r="R442" i="8"/>
  <c r="S442" i="8"/>
  <c r="R443" i="8"/>
  <c r="S443" i="8"/>
  <c r="R444" i="8"/>
  <c r="S444" i="8"/>
  <c r="T444" i="8" s="1"/>
  <c r="R445" i="8"/>
  <c r="S445" i="8"/>
  <c r="R446" i="8"/>
  <c r="S446" i="8"/>
  <c r="R447" i="8"/>
  <c r="S447" i="8"/>
  <c r="R448" i="8"/>
  <c r="S448" i="8"/>
  <c r="R449" i="8"/>
  <c r="S449" i="8"/>
  <c r="R450" i="8"/>
  <c r="S450" i="8"/>
  <c r="R451" i="8"/>
  <c r="S451" i="8"/>
  <c r="R456" i="8"/>
  <c r="S456" i="8"/>
  <c r="R458" i="8"/>
  <c r="T458" i="8" s="1"/>
  <c r="S458" i="8"/>
  <c r="R464" i="8"/>
  <c r="S464" i="8"/>
  <c r="R313" i="8"/>
  <c r="T313" i="8" s="1"/>
  <c r="S313" i="8"/>
  <c r="R314" i="8"/>
  <c r="S314" i="8"/>
  <c r="R316" i="8"/>
  <c r="S316" i="8"/>
  <c r="R317" i="8"/>
  <c r="S317" i="8"/>
  <c r="R319" i="8"/>
  <c r="S319" i="8"/>
  <c r="R320" i="8"/>
  <c r="S320" i="8"/>
  <c r="R268" i="8"/>
  <c r="S268" i="8"/>
  <c r="R270" i="8"/>
  <c r="S270" i="8"/>
  <c r="T270" i="8" s="1"/>
  <c r="R279" i="8"/>
  <c r="S279" i="8"/>
  <c r="R280" i="8"/>
  <c r="S280" i="8"/>
  <c r="R281" i="8"/>
  <c r="S281" i="8"/>
  <c r="R282" i="8"/>
  <c r="S282" i="8"/>
  <c r="R283" i="8"/>
  <c r="S283" i="8"/>
  <c r="R284" i="8"/>
  <c r="S284" i="8"/>
  <c r="T284" i="8" s="1"/>
  <c r="R285" i="8"/>
  <c r="S285" i="8"/>
  <c r="R286" i="8"/>
  <c r="S286" i="8"/>
  <c r="R287" i="8"/>
  <c r="S287" i="8"/>
  <c r="R288" i="8"/>
  <c r="S288" i="8"/>
  <c r="R289" i="8"/>
  <c r="S289" i="8"/>
  <c r="R290" i="8"/>
  <c r="S290" i="8"/>
  <c r="T290" i="8" s="1"/>
  <c r="R291" i="8"/>
  <c r="S291" i="8"/>
  <c r="R292" i="8"/>
  <c r="S292" i="8"/>
  <c r="R293" i="8"/>
  <c r="S293" i="8"/>
  <c r="R294" i="8"/>
  <c r="S294" i="8"/>
  <c r="R295" i="8"/>
  <c r="S295" i="8"/>
  <c r="R296" i="8"/>
  <c r="S296" i="8"/>
  <c r="T296" i="8" s="1"/>
  <c r="R298" i="8"/>
  <c r="S298" i="8"/>
  <c r="R299" i="8"/>
  <c r="S299" i="8"/>
  <c r="R300" i="8"/>
  <c r="S300" i="8"/>
  <c r="R301" i="8"/>
  <c r="S301" i="8"/>
  <c r="R302" i="8"/>
  <c r="S302" i="8"/>
  <c r="R303" i="8"/>
  <c r="S303" i="8"/>
  <c r="T303" i="8" s="1"/>
  <c r="R304" i="8"/>
  <c r="S304" i="8"/>
  <c r="R305" i="8"/>
  <c r="S305" i="8"/>
  <c r="R306" i="8"/>
  <c r="S306" i="8"/>
  <c r="T306" i="8" s="1"/>
  <c r="R241" i="8"/>
  <c r="S241" i="8"/>
  <c r="R242" i="8"/>
  <c r="S242" i="8"/>
  <c r="R243" i="8"/>
  <c r="S243" i="8"/>
  <c r="T243" i="8" s="1"/>
  <c r="R244" i="8"/>
  <c r="S244" i="8"/>
  <c r="R245" i="8"/>
  <c r="S245" i="8"/>
  <c r="R246" i="8"/>
  <c r="S246" i="8"/>
  <c r="R247" i="8"/>
  <c r="S247" i="8"/>
  <c r="R248" i="8"/>
  <c r="S248" i="8"/>
  <c r="R249" i="8"/>
  <c r="S249" i="8"/>
  <c r="T249" i="8" s="1"/>
  <c r="R250" i="8"/>
  <c r="S250" i="8"/>
  <c r="R251" i="8"/>
  <c r="S251" i="8"/>
  <c r="R253" i="8"/>
  <c r="S253" i="8"/>
  <c r="R254" i="8"/>
  <c r="S254" i="8"/>
  <c r="R255" i="8"/>
  <c r="S255" i="8"/>
  <c r="R256" i="8"/>
  <c r="S256" i="8"/>
  <c r="T256" i="8" s="1"/>
  <c r="R257" i="8"/>
  <c r="S257" i="8"/>
  <c r="R258" i="8"/>
  <c r="S258" i="8"/>
  <c r="R259" i="8"/>
  <c r="S259" i="8"/>
  <c r="R260" i="8"/>
  <c r="S260" i="8"/>
  <c r="R261" i="8"/>
  <c r="S261" i="8"/>
  <c r="R262" i="8"/>
  <c r="S262" i="8"/>
  <c r="R263" i="8"/>
  <c r="S263" i="8"/>
  <c r="R189" i="8"/>
  <c r="S189" i="8"/>
  <c r="T189" i="8" s="1"/>
  <c r="R192" i="8"/>
  <c r="S192" i="8"/>
  <c r="R193" i="8"/>
  <c r="S193" i="8"/>
  <c r="R194" i="8"/>
  <c r="S194" i="8"/>
  <c r="R195" i="8"/>
  <c r="S195" i="8"/>
  <c r="T195" i="8" s="1"/>
  <c r="R196" i="8"/>
  <c r="S196" i="8"/>
  <c r="T196" i="8" s="1"/>
  <c r="R197" i="8"/>
  <c r="S197" i="8"/>
  <c r="R198" i="8"/>
  <c r="S198" i="8"/>
  <c r="T198" i="8" s="1"/>
  <c r="R199" i="8"/>
  <c r="S199" i="8"/>
  <c r="R201" i="8"/>
  <c r="S201" i="8"/>
  <c r="R202" i="8"/>
  <c r="S202" i="8"/>
  <c r="T202" i="8" s="1"/>
  <c r="R203" i="8"/>
  <c r="S203" i="8"/>
  <c r="R204" i="8"/>
  <c r="S204" i="8"/>
  <c r="R205" i="8"/>
  <c r="S205" i="8"/>
  <c r="R206" i="8"/>
  <c r="S206" i="8"/>
  <c r="R207" i="8"/>
  <c r="S207" i="8"/>
  <c r="R208" i="8"/>
  <c r="S208" i="8"/>
  <c r="R168" i="8"/>
  <c r="S168" i="8"/>
  <c r="R169" i="8"/>
  <c r="S169" i="8"/>
  <c r="R170" i="8"/>
  <c r="S170" i="8"/>
  <c r="R171" i="8"/>
  <c r="S171" i="8"/>
  <c r="R172" i="8"/>
  <c r="S172" i="8"/>
  <c r="R173" i="8"/>
  <c r="S173" i="8"/>
  <c r="T173" i="8" s="1"/>
  <c r="R174" i="8"/>
  <c r="S174" i="8"/>
  <c r="R175" i="8"/>
  <c r="S175" i="8"/>
  <c r="R176" i="8"/>
  <c r="S176" i="8"/>
  <c r="R177" i="8"/>
  <c r="S177" i="8"/>
  <c r="R178" i="8"/>
  <c r="S178" i="8"/>
  <c r="R179" i="8"/>
  <c r="S179" i="8"/>
  <c r="R180" i="8"/>
  <c r="S180" i="8"/>
  <c r="R181" i="8"/>
  <c r="S181" i="8"/>
  <c r="R182" i="8"/>
  <c r="S182" i="8"/>
  <c r="R183" i="8"/>
  <c r="S183" i="8"/>
  <c r="R184" i="8"/>
  <c r="S184" i="8"/>
  <c r="R185" i="8"/>
  <c r="S185" i="8"/>
  <c r="T185" i="8" s="1"/>
  <c r="R104" i="8"/>
  <c r="S104" i="8"/>
  <c r="R106" i="8"/>
  <c r="S106" i="8"/>
  <c r="R107" i="8"/>
  <c r="S107" i="8"/>
  <c r="R108" i="8"/>
  <c r="S108" i="8"/>
  <c r="R109" i="8"/>
  <c r="S109" i="8"/>
  <c r="R110" i="8"/>
  <c r="S110" i="8"/>
  <c r="T110" i="8" s="1"/>
  <c r="R111" i="8"/>
  <c r="S111" i="8"/>
  <c r="R112" i="8"/>
  <c r="S112" i="8"/>
  <c r="R113" i="8"/>
  <c r="S113" i="8"/>
  <c r="T113" i="8" s="1"/>
  <c r="R114" i="8"/>
  <c r="S114" i="8"/>
  <c r="R115" i="8"/>
  <c r="S115" i="8"/>
  <c r="R116" i="8"/>
  <c r="S116" i="8"/>
  <c r="T116" i="8" s="1"/>
  <c r="R117" i="8"/>
  <c r="S117" i="8"/>
  <c r="R118" i="8"/>
  <c r="S118" i="8"/>
  <c r="R119" i="8"/>
  <c r="S119" i="8"/>
  <c r="T119" i="8" s="1"/>
  <c r="R120" i="8"/>
  <c r="S120" i="8"/>
  <c r="R121" i="8"/>
  <c r="S121" i="8"/>
  <c r="R122" i="8"/>
  <c r="S122" i="8"/>
  <c r="T122" i="8" s="1"/>
  <c r="R123" i="8"/>
  <c r="T123" i="8" s="1"/>
  <c r="S123" i="8"/>
  <c r="R124" i="8"/>
  <c r="S124" i="8"/>
  <c r="R125" i="8"/>
  <c r="S125" i="8"/>
  <c r="R126" i="8"/>
  <c r="S126" i="8"/>
  <c r="R127" i="8"/>
  <c r="S127" i="8"/>
  <c r="R128" i="8"/>
  <c r="S128" i="8"/>
  <c r="T128" i="8" s="1"/>
  <c r="R129" i="8"/>
  <c r="S129" i="8"/>
  <c r="R130" i="8"/>
  <c r="S130" i="8"/>
  <c r="R132" i="8"/>
  <c r="S132" i="8"/>
  <c r="T132" i="8" s="1"/>
  <c r="R133" i="8"/>
  <c r="S133" i="8"/>
  <c r="R134" i="8"/>
  <c r="S134" i="8"/>
  <c r="R135" i="8"/>
  <c r="S135" i="8"/>
  <c r="R136" i="8"/>
  <c r="S136" i="8"/>
  <c r="R137" i="8"/>
  <c r="S137" i="8"/>
  <c r="R138" i="8"/>
  <c r="S138" i="8"/>
  <c r="T138" i="8" s="1"/>
  <c r="R139" i="8"/>
  <c r="S139" i="8"/>
  <c r="R140" i="8"/>
  <c r="S140" i="8"/>
  <c r="R141" i="8"/>
  <c r="S141" i="8"/>
  <c r="T141" i="8" s="1"/>
  <c r="R142" i="8"/>
  <c r="S142" i="8"/>
  <c r="R143" i="8"/>
  <c r="S143" i="8"/>
  <c r="R144" i="8"/>
  <c r="S144" i="8"/>
  <c r="T144" i="8" s="1"/>
  <c r="R145" i="8"/>
  <c r="S145" i="8"/>
  <c r="R146" i="8"/>
  <c r="S146" i="8"/>
  <c r="R147" i="8"/>
  <c r="S147" i="8"/>
  <c r="R23" i="8"/>
  <c r="S23" i="8"/>
  <c r="R24" i="8"/>
  <c r="S24" i="8"/>
  <c r="R25" i="8"/>
  <c r="S25" i="8"/>
  <c r="R36" i="8"/>
  <c r="S36" i="8"/>
  <c r="R39" i="8"/>
  <c r="S39" i="8"/>
  <c r="R41" i="8"/>
  <c r="S41" i="8"/>
  <c r="T41" i="8" s="1"/>
  <c r="R42" i="8"/>
  <c r="S42" i="8"/>
  <c r="T42" i="8" s="1"/>
  <c r="R43" i="8"/>
  <c r="S43" i="8"/>
  <c r="R44" i="8"/>
  <c r="S44" i="8"/>
  <c r="R45" i="8"/>
  <c r="S45" i="8"/>
  <c r="R46" i="8"/>
  <c r="S46" i="8"/>
  <c r="R47" i="8"/>
  <c r="S47" i="8"/>
  <c r="T47" i="8" s="1"/>
  <c r="R51" i="8"/>
  <c r="S51" i="8"/>
  <c r="R52" i="8"/>
  <c r="S52" i="8"/>
  <c r="R53" i="8"/>
  <c r="S53" i="8"/>
  <c r="R54" i="8"/>
  <c r="S54" i="8"/>
  <c r="R55" i="8"/>
  <c r="S55" i="8"/>
  <c r="R56" i="8"/>
  <c r="S56" i="8"/>
  <c r="T56" i="8" s="1"/>
  <c r="R57" i="8"/>
  <c r="S57" i="8"/>
  <c r="T57" i="8" s="1"/>
  <c r="R58" i="8"/>
  <c r="S58" i="8"/>
  <c r="R59" i="8"/>
  <c r="T59" i="8" s="1"/>
  <c r="S59" i="8"/>
  <c r="R60" i="8"/>
  <c r="S60" i="8"/>
  <c r="R61" i="8"/>
  <c r="S61" i="8"/>
  <c r="R63" i="8"/>
  <c r="S63" i="8"/>
  <c r="T63" i="8" s="1"/>
  <c r="R64" i="8"/>
  <c r="T64" i="8" s="1"/>
  <c r="S64" i="8"/>
  <c r="R65" i="8"/>
  <c r="S65" i="8"/>
  <c r="R67" i="8"/>
  <c r="S67" i="8"/>
  <c r="R68" i="8"/>
  <c r="S68" i="8"/>
  <c r="R69" i="8"/>
  <c r="S69" i="8"/>
  <c r="R70" i="8"/>
  <c r="S70" i="8"/>
  <c r="T70" i="8" s="1"/>
  <c r="R71" i="8"/>
  <c r="S71" i="8"/>
  <c r="T71" i="8" s="1"/>
  <c r="R72" i="8"/>
  <c r="S72" i="8"/>
  <c r="R77" i="8"/>
  <c r="S77" i="8"/>
  <c r="R78" i="8"/>
  <c r="S78" i="8"/>
  <c r="R79" i="8"/>
  <c r="S79" i="8"/>
  <c r="R85" i="8"/>
  <c r="S85" i="8"/>
  <c r="R86" i="8"/>
  <c r="S86" i="8"/>
  <c r="R87" i="8"/>
  <c r="S87" i="8"/>
  <c r="R89" i="8"/>
  <c r="S89" i="8"/>
  <c r="R90" i="8"/>
  <c r="S90" i="8"/>
  <c r="R91" i="8"/>
  <c r="S91" i="8"/>
  <c r="R92" i="8"/>
  <c r="S92" i="8"/>
  <c r="T92" i="8" s="1"/>
  <c r="R93" i="8"/>
  <c r="S93" i="8"/>
  <c r="R94" i="8"/>
  <c r="S94" i="8"/>
  <c r="R95" i="8"/>
  <c r="S95" i="8"/>
  <c r="R96" i="8"/>
  <c r="S96" i="8"/>
  <c r="R97" i="8"/>
  <c r="S97" i="8"/>
  <c r="R98" i="8"/>
  <c r="S98" i="8"/>
  <c r="R99" i="8"/>
  <c r="S99" i="8"/>
  <c r="R9" i="8"/>
  <c r="S9" i="8"/>
  <c r="R10" i="8"/>
  <c r="S10" i="8"/>
  <c r="R11" i="8"/>
  <c r="S11" i="8"/>
  <c r="N481" i="8"/>
  <c r="O481" i="8"/>
  <c r="N482" i="8"/>
  <c r="O482" i="8"/>
  <c r="P482" i="8" s="1"/>
  <c r="N483" i="8"/>
  <c r="O483" i="8"/>
  <c r="P483" i="8" s="1"/>
  <c r="N484" i="8"/>
  <c r="O484" i="8"/>
  <c r="N488" i="8"/>
  <c r="O488" i="8"/>
  <c r="N490" i="8"/>
  <c r="O490" i="8"/>
  <c r="N491" i="8"/>
  <c r="O491" i="8"/>
  <c r="N492" i="8"/>
  <c r="O492" i="8"/>
  <c r="P492" i="8" s="1"/>
  <c r="N494" i="8"/>
  <c r="O494" i="8"/>
  <c r="N495" i="8"/>
  <c r="O495" i="8"/>
  <c r="N496" i="8"/>
  <c r="O496" i="8"/>
  <c r="N497" i="8"/>
  <c r="O497" i="8"/>
  <c r="N498" i="8"/>
  <c r="O498" i="8"/>
  <c r="N499" i="8"/>
  <c r="O499" i="8"/>
  <c r="P499" i="8" s="1"/>
  <c r="N500" i="8"/>
  <c r="O500" i="8"/>
  <c r="N501" i="8"/>
  <c r="O501" i="8"/>
  <c r="N502" i="8"/>
  <c r="O502" i="8"/>
  <c r="N503" i="8"/>
  <c r="O503" i="8"/>
  <c r="N504" i="8"/>
  <c r="O504" i="8"/>
  <c r="N505" i="8"/>
  <c r="O505" i="8"/>
  <c r="P505" i="8" s="1"/>
  <c r="N506" i="8"/>
  <c r="O506" i="8"/>
  <c r="N507" i="8"/>
  <c r="O507" i="8"/>
  <c r="N508" i="8"/>
  <c r="O508" i="8"/>
  <c r="N509" i="8"/>
  <c r="O509" i="8"/>
  <c r="N510" i="8"/>
  <c r="O510" i="8"/>
  <c r="N511" i="8"/>
  <c r="O511" i="8"/>
  <c r="P511" i="8" s="1"/>
  <c r="N512" i="8"/>
  <c r="P512" i="8" s="1"/>
  <c r="O512" i="8"/>
  <c r="N546" i="8"/>
  <c r="O546" i="8"/>
  <c r="P546" i="8" s="1"/>
  <c r="N547" i="8"/>
  <c r="O547" i="8"/>
  <c r="N551" i="8"/>
  <c r="O551" i="8"/>
  <c r="N552" i="8"/>
  <c r="O552" i="8"/>
  <c r="N553" i="8"/>
  <c r="O553" i="8"/>
  <c r="P553" i="8" s="1"/>
  <c r="N554" i="8"/>
  <c r="O554" i="8"/>
  <c r="N555" i="8"/>
  <c r="O555" i="8"/>
  <c r="N556" i="8"/>
  <c r="O556" i="8"/>
  <c r="N557" i="8"/>
  <c r="O557" i="8"/>
  <c r="N559" i="8"/>
  <c r="O559" i="8"/>
  <c r="N560" i="8"/>
  <c r="O560" i="8"/>
  <c r="P560" i="8" s="1"/>
  <c r="N561" i="8"/>
  <c r="O561" i="8"/>
  <c r="P561" i="8" s="1"/>
  <c r="N562" i="8"/>
  <c r="O562" i="8"/>
  <c r="N563" i="8"/>
  <c r="O563" i="8"/>
  <c r="N564" i="8"/>
  <c r="O564" i="8"/>
  <c r="N565" i="8"/>
  <c r="O565" i="8"/>
  <c r="N566" i="8"/>
  <c r="O566" i="8"/>
  <c r="P566" i="8" s="1"/>
  <c r="N567" i="8"/>
  <c r="O567" i="8"/>
  <c r="N568" i="8"/>
  <c r="O568" i="8"/>
  <c r="N574" i="8"/>
  <c r="O574" i="8"/>
  <c r="N575" i="8"/>
  <c r="O575" i="8"/>
  <c r="N580" i="8"/>
  <c r="O580" i="8"/>
  <c r="N581" i="8"/>
  <c r="O581" i="8"/>
  <c r="N583" i="8"/>
  <c r="O583" i="8"/>
  <c r="N585" i="8"/>
  <c r="O585" i="8"/>
  <c r="N586" i="8"/>
  <c r="O586" i="8"/>
  <c r="N587" i="8"/>
  <c r="O587" i="8"/>
  <c r="N588" i="8"/>
  <c r="O588" i="8"/>
  <c r="N589" i="8"/>
  <c r="O589" i="8"/>
  <c r="P589" i="8" s="1"/>
  <c r="N590" i="8"/>
  <c r="O590" i="8"/>
  <c r="P590" i="8" s="1"/>
  <c r="N591" i="8"/>
  <c r="O591" i="8"/>
  <c r="N411" i="8"/>
  <c r="O411" i="8"/>
  <c r="N413" i="8"/>
  <c r="O413" i="8"/>
  <c r="N414" i="8"/>
  <c r="O414" i="8"/>
  <c r="N415" i="8"/>
  <c r="O415" i="8"/>
  <c r="N416" i="8"/>
  <c r="O416" i="8"/>
  <c r="N417" i="8"/>
  <c r="O417" i="8"/>
  <c r="N421" i="8"/>
  <c r="O421" i="8"/>
  <c r="N425" i="8"/>
  <c r="O425" i="8"/>
  <c r="N426" i="8"/>
  <c r="O426" i="8"/>
  <c r="N431" i="8"/>
  <c r="O431" i="8"/>
  <c r="N433" i="8"/>
  <c r="O433" i="8"/>
  <c r="P433" i="8" s="1"/>
  <c r="N434" i="8"/>
  <c r="O434" i="8"/>
  <c r="N435" i="8"/>
  <c r="O435" i="8"/>
  <c r="N441" i="8"/>
  <c r="O441" i="8"/>
  <c r="N442" i="8"/>
  <c r="O442" i="8"/>
  <c r="N443" i="8"/>
  <c r="O443" i="8"/>
  <c r="P443" i="8" s="1"/>
  <c r="N444" i="8"/>
  <c r="O444" i="8"/>
  <c r="P444" i="8" s="1"/>
  <c r="N445" i="8"/>
  <c r="O445" i="8"/>
  <c r="N446" i="8"/>
  <c r="O446" i="8"/>
  <c r="N447" i="8"/>
  <c r="O447" i="8"/>
  <c r="N448" i="8"/>
  <c r="O448" i="8"/>
  <c r="N449" i="8"/>
  <c r="O449" i="8"/>
  <c r="P449" i="8" s="1"/>
  <c r="N450" i="8"/>
  <c r="O450" i="8"/>
  <c r="N451" i="8"/>
  <c r="O451" i="8"/>
  <c r="N456" i="8"/>
  <c r="O456" i="8"/>
  <c r="N458" i="8"/>
  <c r="O458" i="8"/>
  <c r="N464" i="8"/>
  <c r="O464" i="8"/>
  <c r="N313" i="8"/>
  <c r="O313" i="8"/>
  <c r="N314" i="8"/>
  <c r="O314" i="8"/>
  <c r="N316" i="8"/>
  <c r="O316" i="8"/>
  <c r="N317" i="8"/>
  <c r="P317" i="8" s="1"/>
  <c r="O317" i="8"/>
  <c r="N319" i="8"/>
  <c r="O319" i="8"/>
  <c r="N320" i="8"/>
  <c r="O320" i="8"/>
  <c r="N268" i="8"/>
  <c r="O268" i="8"/>
  <c r="P268" i="8" s="1"/>
  <c r="N270" i="8"/>
  <c r="O270" i="8"/>
  <c r="N279" i="8"/>
  <c r="O279" i="8"/>
  <c r="N280" i="8"/>
  <c r="O280" i="8"/>
  <c r="N281" i="8"/>
  <c r="O281" i="8"/>
  <c r="N282" i="8"/>
  <c r="O282" i="8"/>
  <c r="N283" i="8"/>
  <c r="O283" i="8"/>
  <c r="N284" i="8"/>
  <c r="O284" i="8"/>
  <c r="N285" i="8"/>
  <c r="O285" i="8"/>
  <c r="N286" i="8"/>
  <c r="O286" i="8"/>
  <c r="N287" i="8"/>
  <c r="O287" i="8"/>
  <c r="N288" i="8"/>
  <c r="O288" i="8"/>
  <c r="N289" i="8"/>
  <c r="O289" i="8"/>
  <c r="N290" i="8"/>
  <c r="O290" i="8"/>
  <c r="N291" i="8"/>
  <c r="O291" i="8"/>
  <c r="N292" i="8"/>
  <c r="O292" i="8"/>
  <c r="N293" i="8"/>
  <c r="O293" i="8"/>
  <c r="N294" i="8"/>
  <c r="O294" i="8"/>
  <c r="N295" i="8"/>
  <c r="O295" i="8"/>
  <c r="P295" i="8" s="1"/>
  <c r="N296" i="8"/>
  <c r="O296" i="8"/>
  <c r="N298" i="8"/>
  <c r="O298" i="8"/>
  <c r="N299" i="8"/>
  <c r="O299" i="8"/>
  <c r="N300" i="8"/>
  <c r="O300" i="8"/>
  <c r="N301" i="8"/>
  <c r="O301" i="8"/>
  <c r="N302" i="8"/>
  <c r="O302" i="8"/>
  <c r="N303" i="8"/>
  <c r="O303" i="8"/>
  <c r="N304" i="8"/>
  <c r="O304" i="8"/>
  <c r="N305" i="8"/>
  <c r="O305" i="8"/>
  <c r="N306" i="8"/>
  <c r="O306" i="8"/>
  <c r="N241" i="8"/>
  <c r="O241" i="8"/>
  <c r="N242" i="8"/>
  <c r="O242" i="8"/>
  <c r="P242" i="8" s="1"/>
  <c r="N243" i="8"/>
  <c r="O243" i="8"/>
  <c r="N244" i="8"/>
  <c r="O244" i="8"/>
  <c r="N245" i="8"/>
  <c r="O245" i="8"/>
  <c r="N246" i="8"/>
  <c r="O246" i="8"/>
  <c r="N247" i="8"/>
  <c r="O247" i="8"/>
  <c r="N248" i="8"/>
  <c r="O248" i="8"/>
  <c r="P248" i="8" s="1"/>
  <c r="N249" i="8"/>
  <c r="O249" i="8"/>
  <c r="P249" i="8" s="1"/>
  <c r="N250" i="8"/>
  <c r="O250" i="8"/>
  <c r="N251" i="8"/>
  <c r="O251" i="8"/>
  <c r="N253" i="8"/>
  <c r="O253" i="8"/>
  <c r="N254" i="8"/>
  <c r="O254" i="8"/>
  <c r="N255" i="8"/>
  <c r="O255" i="8"/>
  <c r="P255" i="8" s="1"/>
  <c r="N256" i="8"/>
  <c r="O256" i="8"/>
  <c r="N257" i="8"/>
  <c r="O257" i="8"/>
  <c r="N258" i="8"/>
  <c r="O258" i="8"/>
  <c r="N259" i="8"/>
  <c r="O259" i="8"/>
  <c r="N260" i="8"/>
  <c r="O260" i="8"/>
  <c r="N261" i="8"/>
  <c r="O261" i="8"/>
  <c r="P261" i="8" s="1"/>
  <c r="N262" i="8"/>
  <c r="O262" i="8"/>
  <c r="N263" i="8"/>
  <c r="O263" i="8"/>
  <c r="N189" i="8"/>
  <c r="O189" i="8"/>
  <c r="N192" i="8"/>
  <c r="O192" i="8"/>
  <c r="N193" i="8"/>
  <c r="O193" i="8"/>
  <c r="N194" i="8"/>
  <c r="O194" i="8"/>
  <c r="P194" i="8" s="1"/>
  <c r="N195" i="8"/>
  <c r="O195" i="8"/>
  <c r="N196" i="8"/>
  <c r="O196" i="8"/>
  <c r="N197" i="8"/>
  <c r="O197" i="8"/>
  <c r="N198" i="8"/>
  <c r="O198" i="8"/>
  <c r="N199" i="8"/>
  <c r="O199" i="8"/>
  <c r="N201" i="8"/>
  <c r="O201" i="8"/>
  <c r="P201" i="8" s="1"/>
  <c r="N202" i="8"/>
  <c r="O202" i="8"/>
  <c r="P202" i="8" s="1"/>
  <c r="N203" i="8"/>
  <c r="O203" i="8"/>
  <c r="N204" i="8"/>
  <c r="O204" i="8"/>
  <c r="N205" i="8"/>
  <c r="O205" i="8"/>
  <c r="N206" i="8"/>
  <c r="O206" i="8"/>
  <c r="N207" i="8"/>
  <c r="O207" i="8"/>
  <c r="N208" i="8"/>
  <c r="O208" i="8"/>
  <c r="N168" i="8"/>
  <c r="O168" i="8"/>
  <c r="N169" i="8"/>
  <c r="O169" i="8"/>
  <c r="P169" i="8" s="1"/>
  <c r="N170" i="8"/>
  <c r="O170" i="8"/>
  <c r="N171" i="8"/>
  <c r="O171" i="8"/>
  <c r="N172" i="8"/>
  <c r="O172" i="8"/>
  <c r="P172" i="8" s="1"/>
  <c r="N173" i="8"/>
  <c r="O173" i="8"/>
  <c r="N174" i="8"/>
  <c r="O174" i="8"/>
  <c r="N175" i="8"/>
  <c r="O175" i="8"/>
  <c r="N176" i="8"/>
  <c r="O176" i="8"/>
  <c r="N177" i="8"/>
  <c r="O177" i="8"/>
  <c r="N178" i="8"/>
  <c r="O178" i="8"/>
  <c r="P178" i="8" s="1"/>
  <c r="N179" i="8"/>
  <c r="O179" i="8"/>
  <c r="N180" i="8"/>
  <c r="O180" i="8"/>
  <c r="N181" i="8"/>
  <c r="O181" i="8"/>
  <c r="N182" i="8"/>
  <c r="O182" i="8"/>
  <c r="N183" i="8"/>
  <c r="O183" i="8"/>
  <c r="N184" i="8"/>
  <c r="O184" i="8"/>
  <c r="P184" i="8" s="1"/>
  <c r="N185" i="8"/>
  <c r="O185" i="8"/>
  <c r="N104" i="8"/>
  <c r="O104" i="8"/>
  <c r="P104" i="8" s="1"/>
  <c r="N106" i="8"/>
  <c r="O106" i="8"/>
  <c r="N107" i="8"/>
  <c r="O107" i="8"/>
  <c r="N108" i="8"/>
  <c r="O108" i="8"/>
  <c r="N109" i="8"/>
  <c r="O109" i="8"/>
  <c r="P109" i="8" s="1"/>
  <c r="N110" i="8"/>
  <c r="O110" i="8"/>
  <c r="P110" i="8" s="1"/>
  <c r="N111" i="8"/>
  <c r="O111" i="8"/>
  <c r="N112" i="8"/>
  <c r="O112" i="8"/>
  <c r="N113" i="8"/>
  <c r="O113" i="8"/>
  <c r="N114" i="8"/>
  <c r="O114" i="8"/>
  <c r="N115" i="8"/>
  <c r="O115" i="8"/>
  <c r="P115" i="8" s="1"/>
  <c r="N116" i="8"/>
  <c r="O116" i="8"/>
  <c r="N117" i="8"/>
  <c r="O117" i="8"/>
  <c r="N118" i="8"/>
  <c r="O118" i="8"/>
  <c r="N119" i="8"/>
  <c r="O119" i="8"/>
  <c r="N120" i="8"/>
  <c r="O120" i="8"/>
  <c r="N121" i="8"/>
  <c r="O121" i="8"/>
  <c r="P121" i="8" s="1"/>
  <c r="N122" i="8"/>
  <c r="O122" i="8"/>
  <c r="N123" i="8"/>
  <c r="O123" i="8"/>
  <c r="N124" i="8"/>
  <c r="O124" i="8"/>
  <c r="N125" i="8"/>
  <c r="O125" i="8"/>
  <c r="N126" i="8"/>
  <c r="O126" i="8"/>
  <c r="N127" i="8"/>
  <c r="O127" i="8"/>
  <c r="N128" i="8"/>
  <c r="O128" i="8"/>
  <c r="N129" i="8"/>
  <c r="O129" i="8"/>
  <c r="N130" i="8"/>
  <c r="O130" i="8"/>
  <c r="N132" i="8"/>
  <c r="O132" i="8"/>
  <c r="N133" i="8"/>
  <c r="O133" i="8"/>
  <c r="N134" i="8"/>
  <c r="O134" i="8"/>
  <c r="P134" i="8" s="1"/>
  <c r="N135" i="8"/>
  <c r="O135" i="8"/>
  <c r="N136" i="8"/>
  <c r="O136" i="8"/>
  <c r="N137" i="8"/>
  <c r="O137" i="8"/>
  <c r="N138" i="8"/>
  <c r="O138" i="8"/>
  <c r="N139" i="8"/>
  <c r="O139" i="8"/>
  <c r="N140" i="8"/>
  <c r="O140" i="8"/>
  <c r="P140" i="8" s="1"/>
  <c r="N141" i="8"/>
  <c r="O141" i="8"/>
  <c r="N142" i="8"/>
  <c r="O142" i="8"/>
  <c r="N143" i="8"/>
  <c r="O143" i="8"/>
  <c r="N144" i="8"/>
  <c r="O144" i="8"/>
  <c r="N145" i="8"/>
  <c r="O145" i="8"/>
  <c r="N146" i="8"/>
  <c r="O146" i="8"/>
  <c r="P146" i="8" s="1"/>
  <c r="N147" i="8"/>
  <c r="O147" i="8"/>
  <c r="N23" i="8"/>
  <c r="O23" i="8"/>
  <c r="N24" i="8"/>
  <c r="O24" i="8"/>
  <c r="P24" i="8" s="1"/>
  <c r="N25" i="8"/>
  <c r="O25" i="8"/>
  <c r="N36" i="8"/>
  <c r="O36" i="8"/>
  <c r="N39" i="8"/>
  <c r="O39" i="8"/>
  <c r="P39" i="8" s="1"/>
  <c r="N41" i="8"/>
  <c r="O41" i="8"/>
  <c r="N42" i="8"/>
  <c r="O42" i="8"/>
  <c r="N43" i="8"/>
  <c r="O43" i="8"/>
  <c r="N44" i="8"/>
  <c r="O44" i="8"/>
  <c r="N45" i="8"/>
  <c r="O45" i="8"/>
  <c r="N46" i="8"/>
  <c r="O46" i="8"/>
  <c r="N47" i="8"/>
  <c r="O47" i="8"/>
  <c r="N51" i="8"/>
  <c r="O51" i="8"/>
  <c r="N52" i="8"/>
  <c r="O52" i="8"/>
  <c r="N53" i="8"/>
  <c r="O53" i="8"/>
  <c r="N54" i="8"/>
  <c r="O54" i="8"/>
  <c r="N55" i="8"/>
  <c r="O55" i="8"/>
  <c r="P55" i="8" s="1"/>
  <c r="N56" i="8"/>
  <c r="O56" i="8"/>
  <c r="N57" i="8"/>
  <c r="O57" i="8"/>
  <c r="N58" i="8"/>
  <c r="O58" i="8"/>
  <c r="N59" i="8"/>
  <c r="P59" i="8" s="1"/>
  <c r="O59" i="8"/>
  <c r="N60" i="8"/>
  <c r="O60" i="8"/>
  <c r="N61" i="8"/>
  <c r="O61" i="8"/>
  <c r="P61" i="8" s="1"/>
  <c r="N63" i="8"/>
  <c r="O63" i="8"/>
  <c r="N64" i="8"/>
  <c r="O64" i="8"/>
  <c r="N65" i="8"/>
  <c r="O65" i="8"/>
  <c r="N67" i="8"/>
  <c r="O67" i="8"/>
  <c r="N68" i="8"/>
  <c r="O68" i="8"/>
  <c r="N69" i="8"/>
  <c r="O69" i="8"/>
  <c r="P69" i="8" s="1"/>
  <c r="N70" i="8"/>
  <c r="O70" i="8"/>
  <c r="N71" i="8"/>
  <c r="O71" i="8"/>
  <c r="N72" i="8"/>
  <c r="O72" i="8"/>
  <c r="N77" i="8"/>
  <c r="O77" i="8"/>
  <c r="N78" i="8"/>
  <c r="O78" i="8"/>
  <c r="N79" i="8"/>
  <c r="O79" i="8"/>
  <c r="P79" i="8" s="1"/>
  <c r="N85" i="8"/>
  <c r="O85" i="8"/>
  <c r="N86" i="8"/>
  <c r="O86" i="8"/>
  <c r="N87" i="8"/>
  <c r="O87" i="8"/>
  <c r="N89" i="8"/>
  <c r="O89" i="8"/>
  <c r="N90" i="8"/>
  <c r="O90" i="8"/>
  <c r="N91" i="8"/>
  <c r="O91" i="8"/>
  <c r="P91" i="8" s="1"/>
  <c r="N92" i="8"/>
  <c r="O92" i="8"/>
  <c r="N93" i="8"/>
  <c r="O93" i="8"/>
  <c r="N94" i="8"/>
  <c r="O94" i="8"/>
  <c r="N95" i="8"/>
  <c r="O95" i="8"/>
  <c r="N96" i="8"/>
  <c r="O96" i="8"/>
  <c r="N97" i="8"/>
  <c r="O97" i="8"/>
  <c r="P97" i="8" s="1"/>
  <c r="N98" i="8"/>
  <c r="O98" i="8"/>
  <c r="N99" i="8"/>
  <c r="O99" i="8"/>
  <c r="N9" i="8"/>
  <c r="O9" i="8"/>
  <c r="N10" i="8"/>
  <c r="O10" i="8"/>
  <c r="N11" i="8"/>
  <c r="O11" i="8"/>
  <c r="F481" i="8"/>
  <c r="G481" i="8"/>
  <c r="H481" i="8"/>
  <c r="I481" i="8"/>
  <c r="J481" i="8"/>
  <c r="K481" i="8"/>
  <c r="F482" i="8"/>
  <c r="G482" i="8"/>
  <c r="H482" i="8"/>
  <c r="I482" i="8"/>
  <c r="J482" i="8"/>
  <c r="K482" i="8"/>
  <c r="F483" i="8"/>
  <c r="G483" i="8"/>
  <c r="H483" i="8"/>
  <c r="I483" i="8"/>
  <c r="J483" i="8"/>
  <c r="K483" i="8"/>
  <c r="F484" i="8"/>
  <c r="G484" i="8"/>
  <c r="H484" i="8"/>
  <c r="I484" i="8"/>
  <c r="J484" i="8"/>
  <c r="K484" i="8"/>
  <c r="F488" i="8"/>
  <c r="G488" i="8"/>
  <c r="H488" i="8"/>
  <c r="I488" i="8"/>
  <c r="J488" i="8"/>
  <c r="K488" i="8"/>
  <c r="L488" i="8" s="1"/>
  <c r="F490" i="8"/>
  <c r="G490" i="8"/>
  <c r="H490" i="8"/>
  <c r="I490" i="8"/>
  <c r="J490" i="8"/>
  <c r="K490" i="8"/>
  <c r="F491" i="8"/>
  <c r="G491" i="8"/>
  <c r="H491" i="8"/>
  <c r="I491" i="8"/>
  <c r="J491" i="8"/>
  <c r="K491" i="8"/>
  <c r="F492" i="8"/>
  <c r="G492" i="8"/>
  <c r="H492" i="8"/>
  <c r="I492" i="8"/>
  <c r="J492" i="8"/>
  <c r="K492" i="8"/>
  <c r="F494" i="8"/>
  <c r="G494" i="8"/>
  <c r="H494" i="8"/>
  <c r="I494" i="8"/>
  <c r="J494" i="8"/>
  <c r="K494" i="8"/>
  <c r="F495" i="8"/>
  <c r="G495" i="8"/>
  <c r="H495" i="8"/>
  <c r="I495" i="8"/>
  <c r="J495" i="8"/>
  <c r="K495" i="8"/>
  <c r="F496" i="8"/>
  <c r="G496" i="8"/>
  <c r="H496" i="8"/>
  <c r="I496" i="8"/>
  <c r="J496" i="8"/>
  <c r="K496" i="8"/>
  <c r="F497" i="8"/>
  <c r="G497" i="8"/>
  <c r="H497" i="8"/>
  <c r="I497" i="8"/>
  <c r="J497" i="8"/>
  <c r="K497" i="8"/>
  <c r="F498" i="8"/>
  <c r="G498" i="8"/>
  <c r="H498" i="8"/>
  <c r="I498" i="8"/>
  <c r="J498" i="8"/>
  <c r="K498" i="8"/>
  <c r="F499" i="8"/>
  <c r="G499" i="8"/>
  <c r="H499" i="8"/>
  <c r="I499" i="8"/>
  <c r="J499" i="8"/>
  <c r="K499" i="8"/>
  <c r="F500" i="8"/>
  <c r="G500" i="8"/>
  <c r="H500" i="8"/>
  <c r="I500" i="8"/>
  <c r="J500" i="8"/>
  <c r="K500" i="8"/>
  <c r="F501" i="8"/>
  <c r="G501" i="8"/>
  <c r="H501" i="8"/>
  <c r="I501" i="8"/>
  <c r="J501" i="8"/>
  <c r="K501" i="8"/>
  <c r="F502" i="8"/>
  <c r="G502" i="8"/>
  <c r="H502" i="8"/>
  <c r="I502" i="8"/>
  <c r="J502" i="8"/>
  <c r="K502" i="8"/>
  <c r="F503" i="8"/>
  <c r="G503" i="8"/>
  <c r="H503" i="8"/>
  <c r="I503" i="8"/>
  <c r="J503" i="8"/>
  <c r="K503" i="8"/>
  <c r="F504" i="8"/>
  <c r="G504" i="8"/>
  <c r="H504" i="8"/>
  <c r="I504" i="8"/>
  <c r="J504" i="8"/>
  <c r="K504" i="8"/>
  <c r="F505" i="8"/>
  <c r="G505" i="8"/>
  <c r="H505" i="8"/>
  <c r="I505" i="8"/>
  <c r="J505" i="8"/>
  <c r="K505" i="8"/>
  <c r="F506" i="8"/>
  <c r="G506" i="8"/>
  <c r="H506" i="8"/>
  <c r="I506" i="8"/>
  <c r="J506" i="8"/>
  <c r="K506" i="8"/>
  <c r="F507" i="8"/>
  <c r="G507" i="8"/>
  <c r="H507" i="8"/>
  <c r="I507" i="8"/>
  <c r="J507" i="8"/>
  <c r="K507" i="8"/>
  <c r="F508" i="8"/>
  <c r="G508" i="8"/>
  <c r="H508" i="8"/>
  <c r="I508" i="8"/>
  <c r="J508" i="8"/>
  <c r="K508" i="8"/>
  <c r="F509" i="8"/>
  <c r="G509" i="8"/>
  <c r="H509" i="8"/>
  <c r="I509" i="8"/>
  <c r="J509" i="8"/>
  <c r="K509" i="8"/>
  <c r="F510" i="8"/>
  <c r="G510" i="8"/>
  <c r="H510" i="8"/>
  <c r="I510" i="8"/>
  <c r="J510" i="8"/>
  <c r="K510" i="8"/>
  <c r="F511" i="8"/>
  <c r="G511" i="8"/>
  <c r="H511" i="8"/>
  <c r="I511" i="8"/>
  <c r="J511" i="8"/>
  <c r="K511" i="8"/>
  <c r="F512" i="8"/>
  <c r="G512" i="8"/>
  <c r="H512" i="8"/>
  <c r="I512" i="8"/>
  <c r="J512" i="8"/>
  <c r="K512" i="8"/>
  <c r="F546" i="8"/>
  <c r="G546" i="8"/>
  <c r="H546" i="8"/>
  <c r="L546" i="8" s="1"/>
  <c r="I546" i="8"/>
  <c r="J546" i="8"/>
  <c r="K546" i="8"/>
  <c r="F547" i="8"/>
  <c r="G547" i="8"/>
  <c r="H547" i="8"/>
  <c r="I547" i="8"/>
  <c r="J547" i="8"/>
  <c r="K547" i="8"/>
  <c r="L547" i="8" s="1"/>
  <c r="F548" i="8"/>
  <c r="G548" i="8"/>
  <c r="H548" i="8"/>
  <c r="L548" i="8" s="1"/>
  <c r="I548" i="8"/>
  <c r="J548" i="8"/>
  <c r="K548" i="8"/>
  <c r="F549" i="8"/>
  <c r="G549" i="8"/>
  <c r="H549" i="8"/>
  <c r="I549" i="8"/>
  <c r="J549" i="8"/>
  <c r="K549" i="8"/>
  <c r="L549" i="8" s="1"/>
  <c r="F551" i="8"/>
  <c r="G551" i="8"/>
  <c r="H551" i="8"/>
  <c r="I551" i="8"/>
  <c r="J551" i="8"/>
  <c r="K551" i="8"/>
  <c r="F552" i="8"/>
  <c r="G552" i="8"/>
  <c r="H552" i="8"/>
  <c r="I552" i="8"/>
  <c r="J552" i="8"/>
  <c r="K552" i="8"/>
  <c r="F553" i="8"/>
  <c r="G553" i="8"/>
  <c r="H553" i="8"/>
  <c r="I553" i="8"/>
  <c r="J553" i="8"/>
  <c r="K553" i="8"/>
  <c r="F554" i="8"/>
  <c r="G554" i="8"/>
  <c r="H554" i="8"/>
  <c r="I554" i="8"/>
  <c r="J554" i="8"/>
  <c r="K554" i="8"/>
  <c r="F555" i="8"/>
  <c r="G555" i="8"/>
  <c r="H555" i="8"/>
  <c r="I555" i="8"/>
  <c r="J555" i="8"/>
  <c r="K555" i="8"/>
  <c r="F556" i="8"/>
  <c r="G556" i="8"/>
  <c r="H556" i="8"/>
  <c r="I556" i="8"/>
  <c r="J556" i="8"/>
  <c r="K556" i="8"/>
  <c r="F557" i="8"/>
  <c r="G557" i="8"/>
  <c r="H557" i="8"/>
  <c r="I557" i="8"/>
  <c r="J557" i="8"/>
  <c r="K557" i="8"/>
  <c r="F559" i="8"/>
  <c r="G559" i="8"/>
  <c r="H559" i="8"/>
  <c r="I559" i="8"/>
  <c r="J559" i="8"/>
  <c r="K559" i="8"/>
  <c r="F560" i="8"/>
  <c r="G560" i="8"/>
  <c r="H560" i="8"/>
  <c r="I560" i="8"/>
  <c r="J560" i="8"/>
  <c r="K560" i="8"/>
  <c r="F561" i="8"/>
  <c r="G561" i="8"/>
  <c r="H561" i="8"/>
  <c r="I561" i="8"/>
  <c r="J561" i="8"/>
  <c r="K561" i="8"/>
  <c r="F562" i="8"/>
  <c r="G562" i="8"/>
  <c r="H562" i="8"/>
  <c r="I562" i="8"/>
  <c r="J562" i="8"/>
  <c r="K562" i="8"/>
  <c r="F563" i="8"/>
  <c r="G563" i="8"/>
  <c r="H563" i="8"/>
  <c r="I563" i="8"/>
  <c r="J563" i="8"/>
  <c r="K563" i="8"/>
  <c r="F564" i="8"/>
  <c r="G564" i="8"/>
  <c r="H564" i="8"/>
  <c r="I564" i="8"/>
  <c r="J564" i="8"/>
  <c r="K564" i="8"/>
  <c r="G565" i="8"/>
  <c r="H565" i="8"/>
  <c r="I565" i="8"/>
  <c r="J565" i="8"/>
  <c r="K565" i="8"/>
  <c r="F566" i="8"/>
  <c r="G566" i="8"/>
  <c r="H566" i="8"/>
  <c r="I566" i="8"/>
  <c r="J566" i="8"/>
  <c r="K566" i="8"/>
  <c r="F567" i="8"/>
  <c r="G567" i="8"/>
  <c r="H567" i="8"/>
  <c r="I567" i="8"/>
  <c r="J567" i="8"/>
  <c r="K567" i="8"/>
  <c r="F568" i="8"/>
  <c r="G568" i="8"/>
  <c r="H568" i="8"/>
  <c r="I568" i="8"/>
  <c r="J568" i="8"/>
  <c r="K568" i="8"/>
  <c r="F569" i="8"/>
  <c r="G569" i="8"/>
  <c r="H569" i="8"/>
  <c r="I569" i="8"/>
  <c r="J569" i="8"/>
  <c r="K569" i="8"/>
  <c r="L569" i="8" s="1"/>
  <c r="F574" i="8"/>
  <c r="G574" i="8"/>
  <c r="H574" i="8"/>
  <c r="I574" i="8"/>
  <c r="J574" i="8"/>
  <c r="K574" i="8"/>
  <c r="F575" i="8"/>
  <c r="G575" i="8"/>
  <c r="H575" i="8"/>
  <c r="I575" i="8"/>
  <c r="J575" i="8"/>
  <c r="K575" i="8"/>
  <c r="F580" i="8"/>
  <c r="L580" i="8" s="1"/>
  <c r="G580" i="8"/>
  <c r="H580" i="8"/>
  <c r="I580" i="8"/>
  <c r="J580" i="8"/>
  <c r="K580" i="8"/>
  <c r="F581" i="8"/>
  <c r="G581" i="8"/>
  <c r="H581" i="8"/>
  <c r="I581" i="8"/>
  <c r="J581" i="8"/>
  <c r="K581" i="8"/>
  <c r="F583" i="8"/>
  <c r="G583" i="8"/>
  <c r="H583" i="8"/>
  <c r="I583" i="8"/>
  <c r="J583" i="8"/>
  <c r="K583" i="8"/>
  <c r="F585" i="8"/>
  <c r="G585" i="8"/>
  <c r="H585" i="8"/>
  <c r="I585" i="8"/>
  <c r="J585" i="8"/>
  <c r="K585" i="8"/>
  <c r="F586" i="8"/>
  <c r="G586" i="8"/>
  <c r="H586" i="8"/>
  <c r="I586" i="8"/>
  <c r="J586" i="8"/>
  <c r="K586" i="8"/>
  <c r="F587" i="8"/>
  <c r="G587" i="8"/>
  <c r="H587" i="8"/>
  <c r="I587" i="8"/>
  <c r="J587" i="8"/>
  <c r="K587" i="8"/>
  <c r="F588" i="8"/>
  <c r="G588" i="8"/>
  <c r="H588" i="8"/>
  <c r="I588" i="8"/>
  <c r="J588" i="8"/>
  <c r="K588" i="8"/>
  <c r="F589" i="8"/>
  <c r="G589" i="8"/>
  <c r="H589" i="8"/>
  <c r="I589" i="8"/>
  <c r="J589" i="8"/>
  <c r="K589" i="8"/>
  <c r="F590" i="8"/>
  <c r="G590" i="8"/>
  <c r="H590" i="8"/>
  <c r="I590" i="8"/>
  <c r="J590" i="8"/>
  <c r="K590" i="8"/>
  <c r="F591" i="8"/>
  <c r="G591" i="8"/>
  <c r="H591" i="8"/>
  <c r="I591" i="8"/>
  <c r="J591" i="8"/>
  <c r="K591" i="8"/>
  <c r="F595" i="8"/>
  <c r="F411" i="8"/>
  <c r="G411" i="8"/>
  <c r="H411" i="8"/>
  <c r="L411" i="8" s="1"/>
  <c r="I411" i="8"/>
  <c r="J411" i="8"/>
  <c r="K411" i="8"/>
  <c r="F413" i="8"/>
  <c r="G413" i="8"/>
  <c r="H413" i="8"/>
  <c r="I413" i="8"/>
  <c r="J413" i="8"/>
  <c r="K413" i="8"/>
  <c r="F414" i="8"/>
  <c r="G414" i="8"/>
  <c r="H414" i="8"/>
  <c r="I414" i="8"/>
  <c r="J414" i="8"/>
  <c r="K414" i="8"/>
  <c r="F415" i="8"/>
  <c r="G415" i="8"/>
  <c r="H415" i="8"/>
  <c r="I415" i="8"/>
  <c r="J415" i="8"/>
  <c r="K415" i="8"/>
  <c r="F416" i="8"/>
  <c r="G416" i="8"/>
  <c r="H416" i="8"/>
  <c r="I416" i="8"/>
  <c r="J416" i="8"/>
  <c r="K416" i="8"/>
  <c r="F417" i="8"/>
  <c r="G417" i="8"/>
  <c r="H417" i="8"/>
  <c r="I417" i="8"/>
  <c r="J417" i="8"/>
  <c r="K417" i="8"/>
  <c r="F421" i="8"/>
  <c r="G421" i="8"/>
  <c r="H421" i="8"/>
  <c r="L421" i="8" s="1"/>
  <c r="I421" i="8"/>
  <c r="J421" i="8"/>
  <c r="K421" i="8"/>
  <c r="F431" i="8"/>
  <c r="G431" i="8"/>
  <c r="H431" i="8"/>
  <c r="I431" i="8"/>
  <c r="J431" i="8"/>
  <c r="K431" i="8"/>
  <c r="L431" i="8" s="1"/>
  <c r="F433" i="8"/>
  <c r="G433" i="8"/>
  <c r="H433" i="8"/>
  <c r="I433" i="8"/>
  <c r="J433" i="8"/>
  <c r="K433" i="8"/>
  <c r="F434" i="8"/>
  <c r="G434" i="8"/>
  <c r="H434" i="8"/>
  <c r="I434" i="8"/>
  <c r="J434" i="8"/>
  <c r="K434" i="8"/>
  <c r="F435" i="8"/>
  <c r="G435" i="8"/>
  <c r="H435" i="8"/>
  <c r="I435" i="8"/>
  <c r="J435" i="8"/>
  <c r="K435" i="8"/>
  <c r="F441" i="8"/>
  <c r="G441" i="8"/>
  <c r="H441" i="8"/>
  <c r="I441" i="8"/>
  <c r="J441" i="8"/>
  <c r="K441" i="8"/>
  <c r="F442" i="8"/>
  <c r="G442" i="8"/>
  <c r="H442" i="8"/>
  <c r="I442" i="8"/>
  <c r="J442" i="8"/>
  <c r="K442" i="8"/>
  <c r="F443" i="8"/>
  <c r="G443" i="8"/>
  <c r="H443" i="8"/>
  <c r="I443" i="8"/>
  <c r="J443" i="8"/>
  <c r="K443" i="8"/>
  <c r="F444" i="8"/>
  <c r="G444" i="8"/>
  <c r="H444" i="8"/>
  <c r="I444" i="8"/>
  <c r="J444" i="8"/>
  <c r="K444" i="8"/>
  <c r="F445" i="8"/>
  <c r="G445" i="8"/>
  <c r="H445" i="8"/>
  <c r="I445" i="8"/>
  <c r="J445" i="8"/>
  <c r="K445" i="8"/>
  <c r="F446" i="8"/>
  <c r="G446" i="8"/>
  <c r="H446" i="8"/>
  <c r="I446" i="8"/>
  <c r="J446" i="8"/>
  <c r="K446" i="8"/>
  <c r="F447" i="8"/>
  <c r="G447" i="8"/>
  <c r="H447" i="8"/>
  <c r="I447" i="8"/>
  <c r="J447" i="8"/>
  <c r="K447" i="8"/>
  <c r="F448" i="8"/>
  <c r="G448" i="8"/>
  <c r="H448" i="8"/>
  <c r="I448" i="8"/>
  <c r="J448" i="8"/>
  <c r="K448" i="8"/>
  <c r="F449" i="8"/>
  <c r="G449" i="8"/>
  <c r="H449" i="8"/>
  <c r="I449" i="8"/>
  <c r="J449" i="8"/>
  <c r="K449" i="8"/>
  <c r="F450" i="8"/>
  <c r="G450" i="8"/>
  <c r="H450" i="8"/>
  <c r="I450" i="8"/>
  <c r="J450" i="8"/>
  <c r="K450" i="8"/>
  <c r="F451" i="8"/>
  <c r="G451" i="8"/>
  <c r="H451" i="8"/>
  <c r="I451" i="8"/>
  <c r="J451" i="8"/>
  <c r="K451" i="8"/>
  <c r="F456" i="8"/>
  <c r="G456" i="8"/>
  <c r="H456" i="8"/>
  <c r="I456" i="8"/>
  <c r="J456" i="8"/>
  <c r="K456" i="8"/>
  <c r="F458" i="8"/>
  <c r="G458" i="8"/>
  <c r="H458" i="8"/>
  <c r="I458" i="8"/>
  <c r="J458" i="8"/>
  <c r="K458" i="8"/>
  <c r="F464" i="8"/>
  <c r="G464" i="8"/>
  <c r="H464" i="8"/>
  <c r="I464" i="8"/>
  <c r="J464" i="8"/>
  <c r="K464" i="8"/>
  <c r="G313" i="8"/>
  <c r="H313" i="8"/>
  <c r="I313" i="8"/>
  <c r="J313" i="8"/>
  <c r="G314" i="8"/>
  <c r="H314" i="8"/>
  <c r="I314" i="8"/>
  <c r="J314" i="8"/>
  <c r="G316" i="8"/>
  <c r="H316" i="8"/>
  <c r="I316" i="8"/>
  <c r="J316" i="8"/>
  <c r="K316" i="8"/>
  <c r="G317" i="8"/>
  <c r="H317" i="8"/>
  <c r="I317" i="8"/>
  <c r="J317" i="8"/>
  <c r="K317" i="8"/>
  <c r="G319" i="8"/>
  <c r="H319" i="8"/>
  <c r="I319" i="8"/>
  <c r="J319" i="8"/>
  <c r="K319" i="8"/>
  <c r="G320" i="8"/>
  <c r="H320" i="8"/>
  <c r="I320" i="8"/>
  <c r="J320" i="8"/>
  <c r="K320" i="8"/>
  <c r="F268" i="8"/>
  <c r="G268" i="8"/>
  <c r="H268" i="8"/>
  <c r="I268" i="8"/>
  <c r="J268" i="8"/>
  <c r="K268" i="8"/>
  <c r="F279" i="8"/>
  <c r="G279" i="8"/>
  <c r="H279" i="8"/>
  <c r="I279" i="8"/>
  <c r="J279" i="8"/>
  <c r="K279" i="8"/>
  <c r="F280" i="8"/>
  <c r="G280" i="8"/>
  <c r="H280" i="8"/>
  <c r="I280" i="8"/>
  <c r="J280" i="8"/>
  <c r="K280" i="8"/>
  <c r="F281" i="8"/>
  <c r="G281" i="8"/>
  <c r="H281" i="8"/>
  <c r="I281" i="8"/>
  <c r="J281" i="8"/>
  <c r="K281" i="8"/>
  <c r="F282" i="8"/>
  <c r="G282" i="8"/>
  <c r="H282" i="8"/>
  <c r="I282" i="8"/>
  <c r="J282" i="8"/>
  <c r="K282" i="8"/>
  <c r="F283" i="8"/>
  <c r="G283" i="8"/>
  <c r="H283" i="8"/>
  <c r="I283" i="8"/>
  <c r="J283" i="8"/>
  <c r="K283" i="8"/>
  <c r="F284" i="8"/>
  <c r="G284" i="8"/>
  <c r="H284" i="8"/>
  <c r="I284" i="8"/>
  <c r="J284" i="8"/>
  <c r="K284" i="8"/>
  <c r="F285" i="8"/>
  <c r="G285" i="8"/>
  <c r="H285" i="8"/>
  <c r="I285" i="8"/>
  <c r="J285" i="8"/>
  <c r="K285" i="8"/>
  <c r="F286" i="8"/>
  <c r="G286" i="8"/>
  <c r="H286" i="8"/>
  <c r="I286" i="8"/>
  <c r="J286" i="8"/>
  <c r="K286" i="8"/>
  <c r="F287" i="8"/>
  <c r="G287" i="8"/>
  <c r="H287" i="8"/>
  <c r="I287" i="8"/>
  <c r="J287" i="8"/>
  <c r="K287" i="8"/>
  <c r="F288" i="8"/>
  <c r="G288" i="8"/>
  <c r="H288" i="8"/>
  <c r="I288" i="8"/>
  <c r="J288" i="8"/>
  <c r="K288" i="8"/>
  <c r="F289" i="8"/>
  <c r="G289" i="8"/>
  <c r="H289" i="8"/>
  <c r="I289" i="8"/>
  <c r="J289" i="8"/>
  <c r="K289" i="8"/>
  <c r="F290" i="8"/>
  <c r="G290" i="8"/>
  <c r="H290" i="8"/>
  <c r="I290" i="8"/>
  <c r="J290" i="8"/>
  <c r="K290" i="8"/>
  <c r="F291" i="8"/>
  <c r="G291" i="8"/>
  <c r="H291" i="8"/>
  <c r="I291" i="8"/>
  <c r="J291" i="8"/>
  <c r="K291" i="8"/>
  <c r="F292" i="8"/>
  <c r="G292" i="8"/>
  <c r="H292" i="8"/>
  <c r="I292" i="8"/>
  <c r="J292" i="8"/>
  <c r="K292" i="8"/>
  <c r="F293" i="8"/>
  <c r="G293" i="8"/>
  <c r="H293" i="8"/>
  <c r="I293" i="8"/>
  <c r="J293" i="8"/>
  <c r="K293" i="8"/>
  <c r="F294" i="8"/>
  <c r="G294" i="8"/>
  <c r="H294" i="8"/>
  <c r="I294" i="8"/>
  <c r="J294" i="8"/>
  <c r="K294" i="8"/>
  <c r="F295" i="8"/>
  <c r="G295" i="8"/>
  <c r="H295" i="8"/>
  <c r="I295" i="8"/>
  <c r="J295" i="8"/>
  <c r="K295" i="8"/>
  <c r="F296" i="8"/>
  <c r="G296" i="8"/>
  <c r="H296" i="8"/>
  <c r="I296" i="8"/>
  <c r="J296" i="8"/>
  <c r="K296" i="8"/>
  <c r="F298" i="8"/>
  <c r="G298" i="8"/>
  <c r="H298" i="8"/>
  <c r="I298" i="8"/>
  <c r="J298" i="8"/>
  <c r="K298" i="8"/>
  <c r="F299" i="8"/>
  <c r="G299" i="8"/>
  <c r="H299" i="8"/>
  <c r="I299" i="8"/>
  <c r="J299" i="8"/>
  <c r="K299" i="8"/>
  <c r="F300" i="8"/>
  <c r="G300" i="8"/>
  <c r="H300" i="8"/>
  <c r="I300" i="8"/>
  <c r="J300" i="8"/>
  <c r="K300" i="8"/>
  <c r="F301" i="8"/>
  <c r="G301" i="8"/>
  <c r="H301" i="8"/>
  <c r="I301" i="8"/>
  <c r="J301" i="8"/>
  <c r="K301" i="8"/>
  <c r="F302" i="8"/>
  <c r="G302" i="8"/>
  <c r="H302" i="8"/>
  <c r="I302" i="8"/>
  <c r="J302" i="8"/>
  <c r="K302" i="8"/>
  <c r="F303" i="8"/>
  <c r="G303" i="8"/>
  <c r="H303" i="8"/>
  <c r="I303" i="8"/>
  <c r="J303" i="8"/>
  <c r="K303" i="8"/>
  <c r="F304" i="8"/>
  <c r="G304" i="8"/>
  <c r="H304" i="8"/>
  <c r="I304" i="8"/>
  <c r="J304" i="8"/>
  <c r="K304" i="8"/>
  <c r="F305" i="8"/>
  <c r="G305" i="8"/>
  <c r="H305" i="8"/>
  <c r="I305" i="8"/>
  <c r="J305" i="8"/>
  <c r="K305" i="8"/>
  <c r="F306" i="8"/>
  <c r="G306" i="8"/>
  <c r="H306" i="8"/>
  <c r="I306" i="8"/>
  <c r="J306" i="8"/>
  <c r="K306" i="8"/>
  <c r="F241" i="8"/>
  <c r="G241" i="8"/>
  <c r="H241" i="8"/>
  <c r="I241" i="8"/>
  <c r="J241" i="8"/>
  <c r="K241" i="8"/>
  <c r="F242" i="8"/>
  <c r="G242" i="8"/>
  <c r="H242" i="8"/>
  <c r="I242" i="8"/>
  <c r="J242" i="8"/>
  <c r="K242" i="8"/>
  <c r="F243" i="8"/>
  <c r="G243" i="8"/>
  <c r="H243" i="8"/>
  <c r="I243" i="8"/>
  <c r="J243" i="8"/>
  <c r="K243" i="8"/>
  <c r="F244" i="8"/>
  <c r="G244" i="8"/>
  <c r="H244" i="8"/>
  <c r="I244" i="8"/>
  <c r="J244" i="8"/>
  <c r="K244" i="8"/>
  <c r="F245" i="8"/>
  <c r="G245" i="8"/>
  <c r="H245" i="8"/>
  <c r="I245" i="8"/>
  <c r="J245" i="8"/>
  <c r="K245" i="8"/>
  <c r="F246" i="8"/>
  <c r="G246" i="8"/>
  <c r="H246" i="8"/>
  <c r="I246" i="8"/>
  <c r="J246" i="8"/>
  <c r="K246" i="8"/>
  <c r="F247" i="8"/>
  <c r="G247" i="8"/>
  <c r="H247" i="8"/>
  <c r="I247" i="8"/>
  <c r="J247" i="8"/>
  <c r="K247" i="8"/>
  <c r="F248" i="8"/>
  <c r="G248" i="8"/>
  <c r="H248" i="8"/>
  <c r="I248" i="8"/>
  <c r="J248" i="8"/>
  <c r="K248" i="8"/>
  <c r="F249" i="8"/>
  <c r="G249" i="8"/>
  <c r="H249" i="8"/>
  <c r="I249" i="8"/>
  <c r="J249" i="8"/>
  <c r="K249" i="8"/>
  <c r="F250" i="8"/>
  <c r="G250" i="8"/>
  <c r="H250" i="8"/>
  <c r="I250" i="8"/>
  <c r="J250" i="8"/>
  <c r="K250" i="8"/>
  <c r="F251" i="8"/>
  <c r="G251" i="8"/>
  <c r="H251" i="8"/>
  <c r="I251" i="8"/>
  <c r="J251" i="8"/>
  <c r="K251" i="8"/>
  <c r="F253" i="8"/>
  <c r="G253" i="8"/>
  <c r="H253" i="8"/>
  <c r="I253" i="8"/>
  <c r="J253" i="8"/>
  <c r="K253" i="8"/>
  <c r="F254" i="8"/>
  <c r="G254" i="8"/>
  <c r="H254" i="8"/>
  <c r="I254" i="8"/>
  <c r="J254" i="8"/>
  <c r="K254" i="8"/>
  <c r="F255" i="8"/>
  <c r="G255" i="8"/>
  <c r="H255" i="8"/>
  <c r="I255" i="8"/>
  <c r="J255" i="8"/>
  <c r="K255" i="8"/>
  <c r="F256" i="8"/>
  <c r="G256" i="8"/>
  <c r="H256" i="8"/>
  <c r="I256" i="8"/>
  <c r="J256" i="8"/>
  <c r="K256" i="8"/>
  <c r="F257" i="8"/>
  <c r="G257" i="8"/>
  <c r="H257" i="8"/>
  <c r="I257" i="8"/>
  <c r="J257" i="8"/>
  <c r="K257" i="8"/>
  <c r="F258" i="8"/>
  <c r="G258" i="8"/>
  <c r="H258" i="8"/>
  <c r="I258" i="8"/>
  <c r="J258" i="8"/>
  <c r="K258" i="8"/>
  <c r="F259" i="8"/>
  <c r="G259" i="8"/>
  <c r="H259" i="8"/>
  <c r="I259" i="8"/>
  <c r="J259" i="8"/>
  <c r="K259" i="8"/>
  <c r="F260" i="8"/>
  <c r="G260" i="8"/>
  <c r="H260" i="8"/>
  <c r="I260" i="8"/>
  <c r="J260" i="8"/>
  <c r="K260" i="8"/>
  <c r="F261" i="8"/>
  <c r="G261" i="8"/>
  <c r="H261" i="8"/>
  <c r="I261" i="8"/>
  <c r="J261" i="8"/>
  <c r="K261" i="8"/>
  <c r="F262" i="8"/>
  <c r="G262" i="8"/>
  <c r="H262" i="8"/>
  <c r="I262" i="8"/>
  <c r="J262" i="8"/>
  <c r="K262" i="8"/>
  <c r="F263" i="8"/>
  <c r="G263" i="8"/>
  <c r="H263" i="8"/>
  <c r="I263" i="8"/>
  <c r="J263" i="8"/>
  <c r="K263" i="8"/>
  <c r="F189" i="8"/>
  <c r="G189" i="8"/>
  <c r="L189" i="8" s="1"/>
  <c r="H189" i="8"/>
  <c r="I189" i="8"/>
  <c r="J189" i="8"/>
  <c r="K189" i="8"/>
  <c r="F192" i="8"/>
  <c r="G192" i="8"/>
  <c r="H192" i="8"/>
  <c r="I192" i="8"/>
  <c r="J192" i="8"/>
  <c r="K192" i="8"/>
  <c r="F193" i="8"/>
  <c r="G193" i="8"/>
  <c r="H193" i="8"/>
  <c r="I193" i="8"/>
  <c r="J193" i="8"/>
  <c r="K193" i="8"/>
  <c r="F194" i="8"/>
  <c r="G194" i="8"/>
  <c r="H194" i="8"/>
  <c r="I194" i="8"/>
  <c r="J194" i="8"/>
  <c r="K194" i="8"/>
  <c r="F195" i="8"/>
  <c r="G195" i="8"/>
  <c r="H195" i="8"/>
  <c r="I195" i="8"/>
  <c r="J195" i="8"/>
  <c r="K195" i="8"/>
  <c r="F196" i="8"/>
  <c r="G196" i="8"/>
  <c r="H196" i="8"/>
  <c r="I196" i="8"/>
  <c r="J196" i="8"/>
  <c r="K196" i="8"/>
  <c r="F197" i="8"/>
  <c r="G197" i="8"/>
  <c r="H197" i="8"/>
  <c r="I197" i="8"/>
  <c r="J197" i="8"/>
  <c r="K197" i="8"/>
  <c r="F198" i="8"/>
  <c r="G198" i="8"/>
  <c r="H198" i="8"/>
  <c r="I198" i="8"/>
  <c r="J198" i="8"/>
  <c r="K198" i="8"/>
  <c r="F199" i="8"/>
  <c r="G199" i="8"/>
  <c r="H199" i="8"/>
  <c r="I199" i="8"/>
  <c r="J199" i="8"/>
  <c r="K199" i="8"/>
  <c r="F201" i="8"/>
  <c r="G201" i="8"/>
  <c r="H201" i="8"/>
  <c r="I201" i="8"/>
  <c r="J201" i="8"/>
  <c r="K201" i="8"/>
  <c r="F202" i="8"/>
  <c r="G202" i="8"/>
  <c r="H202" i="8"/>
  <c r="I202" i="8"/>
  <c r="J202" i="8"/>
  <c r="K202" i="8"/>
  <c r="F203" i="8"/>
  <c r="G203" i="8"/>
  <c r="H203" i="8"/>
  <c r="I203" i="8"/>
  <c r="J203" i="8"/>
  <c r="K203" i="8"/>
  <c r="F204" i="8"/>
  <c r="G204" i="8"/>
  <c r="H204" i="8"/>
  <c r="I204" i="8"/>
  <c r="J204" i="8"/>
  <c r="K204" i="8"/>
  <c r="F205" i="8"/>
  <c r="G205" i="8"/>
  <c r="H205" i="8"/>
  <c r="I205" i="8"/>
  <c r="J205" i="8"/>
  <c r="K205" i="8"/>
  <c r="F206" i="8"/>
  <c r="G206" i="8"/>
  <c r="H206" i="8"/>
  <c r="I206" i="8"/>
  <c r="J206" i="8"/>
  <c r="K206" i="8"/>
  <c r="F207" i="8"/>
  <c r="G207" i="8"/>
  <c r="H207" i="8"/>
  <c r="I207" i="8"/>
  <c r="J207" i="8"/>
  <c r="K207" i="8"/>
  <c r="F208" i="8"/>
  <c r="G208" i="8"/>
  <c r="H208" i="8"/>
  <c r="I208" i="8"/>
  <c r="J208" i="8"/>
  <c r="K208" i="8"/>
  <c r="F168" i="8"/>
  <c r="G168" i="8"/>
  <c r="H168" i="8"/>
  <c r="I168" i="8"/>
  <c r="J168" i="8"/>
  <c r="K168" i="8"/>
  <c r="F169" i="8"/>
  <c r="G169" i="8"/>
  <c r="H169" i="8"/>
  <c r="I169" i="8"/>
  <c r="J169" i="8"/>
  <c r="K169" i="8"/>
  <c r="F170" i="8"/>
  <c r="G170" i="8"/>
  <c r="H170" i="8"/>
  <c r="I170" i="8"/>
  <c r="J170" i="8"/>
  <c r="K170" i="8"/>
  <c r="F171" i="8"/>
  <c r="G171" i="8"/>
  <c r="H171" i="8"/>
  <c r="I171" i="8"/>
  <c r="J171" i="8"/>
  <c r="K171" i="8"/>
  <c r="F172" i="8"/>
  <c r="G172" i="8"/>
  <c r="H172" i="8"/>
  <c r="I172" i="8"/>
  <c r="J172" i="8"/>
  <c r="K172" i="8"/>
  <c r="F173" i="8"/>
  <c r="G173" i="8"/>
  <c r="H173" i="8"/>
  <c r="I173" i="8"/>
  <c r="J173" i="8"/>
  <c r="K173" i="8"/>
  <c r="F174" i="8"/>
  <c r="G174" i="8"/>
  <c r="H174" i="8"/>
  <c r="I174" i="8"/>
  <c r="J174" i="8"/>
  <c r="K174" i="8"/>
  <c r="F175" i="8"/>
  <c r="G175" i="8"/>
  <c r="H175" i="8"/>
  <c r="I175" i="8"/>
  <c r="J175" i="8"/>
  <c r="K175" i="8"/>
  <c r="F176" i="8"/>
  <c r="G176" i="8"/>
  <c r="H176" i="8"/>
  <c r="I176" i="8"/>
  <c r="J176" i="8"/>
  <c r="K176" i="8"/>
  <c r="F177" i="8"/>
  <c r="G177" i="8"/>
  <c r="H177" i="8"/>
  <c r="I177" i="8"/>
  <c r="J177" i="8"/>
  <c r="K177" i="8"/>
  <c r="F178" i="8"/>
  <c r="G178" i="8"/>
  <c r="H178" i="8"/>
  <c r="I178" i="8"/>
  <c r="J178" i="8"/>
  <c r="K178" i="8"/>
  <c r="F179" i="8"/>
  <c r="G179" i="8"/>
  <c r="H179" i="8"/>
  <c r="I179" i="8"/>
  <c r="J179" i="8"/>
  <c r="K179" i="8"/>
  <c r="F180" i="8"/>
  <c r="G180" i="8"/>
  <c r="H180" i="8"/>
  <c r="I180" i="8"/>
  <c r="J180" i="8"/>
  <c r="K180" i="8"/>
  <c r="F181" i="8"/>
  <c r="G181" i="8"/>
  <c r="H181" i="8"/>
  <c r="I181" i="8"/>
  <c r="J181" i="8"/>
  <c r="K181" i="8"/>
  <c r="F182" i="8"/>
  <c r="G182" i="8"/>
  <c r="H182" i="8"/>
  <c r="I182" i="8"/>
  <c r="J182" i="8"/>
  <c r="K182" i="8"/>
  <c r="F183" i="8"/>
  <c r="G183" i="8"/>
  <c r="H183" i="8"/>
  <c r="I183" i="8"/>
  <c r="J183" i="8"/>
  <c r="K183" i="8"/>
  <c r="F184" i="8"/>
  <c r="G184" i="8"/>
  <c r="H184" i="8"/>
  <c r="I184" i="8"/>
  <c r="J184" i="8"/>
  <c r="K184" i="8"/>
  <c r="F185" i="8"/>
  <c r="G185" i="8"/>
  <c r="H185" i="8"/>
  <c r="I185" i="8"/>
  <c r="J185" i="8"/>
  <c r="K185" i="8"/>
  <c r="F104" i="8"/>
  <c r="G104" i="8"/>
  <c r="H104" i="8"/>
  <c r="I104" i="8"/>
  <c r="F106" i="8"/>
  <c r="G106" i="8"/>
  <c r="H106" i="8"/>
  <c r="I106" i="8"/>
  <c r="J106" i="8"/>
  <c r="K106" i="8"/>
  <c r="F107" i="8"/>
  <c r="G107" i="8"/>
  <c r="H107" i="8"/>
  <c r="I107" i="8"/>
  <c r="J107" i="8"/>
  <c r="K107" i="8"/>
  <c r="F108" i="8"/>
  <c r="G108" i="8"/>
  <c r="H108" i="8"/>
  <c r="I108" i="8"/>
  <c r="J108" i="8"/>
  <c r="K108" i="8"/>
  <c r="F109" i="8"/>
  <c r="G109" i="8"/>
  <c r="H109" i="8"/>
  <c r="I109" i="8"/>
  <c r="J109" i="8"/>
  <c r="K109" i="8"/>
  <c r="F110" i="8"/>
  <c r="G110" i="8"/>
  <c r="H110" i="8"/>
  <c r="I110" i="8"/>
  <c r="J110" i="8"/>
  <c r="K110" i="8"/>
  <c r="F111" i="8"/>
  <c r="G111" i="8"/>
  <c r="H111" i="8"/>
  <c r="I111" i="8"/>
  <c r="J111" i="8"/>
  <c r="K111" i="8"/>
  <c r="F112" i="8"/>
  <c r="G112" i="8"/>
  <c r="H112" i="8"/>
  <c r="I112" i="8"/>
  <c r="J112" i="8"/>
  <c r="K112" i="8"/>
  <c r="F113" i="8"/>
  <c r="G113" i="8"/>
  <c r="H113" i="8"/>
  <c r="I113" i="8"/>
  <c r="J113" i="8"/>
  <c r="K113" i="8"/>
  <c r="F114" i="8"/>
  <c r="G114" i="8"/>
  <c r="H114" i="8"/>
  <c r="I114" i="8"/>
  <c r="J114" i="8"/>
  <c r="K114" i="8"/>
  <c r="F115" i="8"/>
  <c r="G115" i="8"/>
  <c r="H115" i="8"/>
  <c r="I115" i="8"/>
  <c r="J115" i="8"/>
  <c r="K115" i="8"/>
  <c r="F116" i="8"/>
  <c r="G116" i="8"/>
  <c r="H116" i="8"/>
  <c r="I116" i="8"/>
  <c r="J116" i="8"/>
  <c r="K116" i="8"/>
  <c r="F117" i="8"/>
  <c r="G117" i="8"/>
  <c r="H117" i="8"/>
  <c r="I117" i="8"/>
  <c r="J117" i="8"/>
  <c r="K117" i="8"/>
  <c r="F118" i="8"/>
  <c r="G118" i="8"/>
  <c r="H118" i="8"/>
  <c r="I118" i="8"/>
  <c r="J118" i="8"/>
  <c r="K118" i="8"/>
  <c r="F119" i="8"/>
  <c r="G119" i="8"/>
  <c r="H119" i="8"/>
  <c r="I119" i="8"/>
  <c r="J119" i="8"/>
  <c r="K119" i="8"/>
  <c r="F120" i="8"/>
  <c r="G120" i="8"/>
  <c r="H120" i="8"/>
  <c r="I120" i="8"/>
  <c r="J120" i="8"/>
  <c r="K120" i="8"/>
  <c r="F121" i="8"/>
  <c r="G121" i="8"/>
  <c r="H121" i="8"/>
  <c r="I121" i="8"/>
  <c r="J121" i="8"/>
  <c r="K121" i="8"/>
  <c r="F122" i="8"/>
  <c r="G122" i="8"/>
  <c r="H122" i="8"/>
  <c r="I122" i="8"/>
  <c r="J122" i="8"/>
  <c r="K122" i="8"/>
  <c r="F123" i="8"/>
  <c r="G123" i="8"/>
  <c r="H123" i="8"/>
  <c r="I123" i="8"/>
  <c r="J123" i="8"/>
  <c r="K123" i="8"/>
  <c r="F124" i="8"/>
  <c r="G124" i="8"/>
  <c r="H124" i="8"/>
  <c r="I124" i="8"/>
  <c r="J124" i="8"/>
  <c r="K124" i="8"/>
  <c r="F125" i="8"/>
  <c r="G125" i="8"/>
  <c r="H125" i="8"/>
  <c r="I125" i="8"/>
  <c r="J125" i="8"/>
  <c r="K125" i="8"/>
  <c r="F126" i="8"/>
  <c r="G126" i="8"/>
  <c r="H126" i="8"/>
  <c r="I126" i="8"/>
  <c r="J126" i="8"/>
  <c r="K126" i="8"/>
  <c r="F127" i="8"/>
  <c r="G127" i="8"/>
  <c r="H127" i="8"/>
  <c r="I127" i="8"/>
  <c r="J127" i="8"/>
  <c r="K127" i="8"/>
  <c r="F128" i="8"/>
  <c r="G128" i="8"/>
  <c r="H128" i="8"/>
  <c r="I128" i="8"/>
  <c r="J128" i="8"/>
  <c r="K128" i="8"/>
  <c r="F129" i="8"/>
  <c r="G129" i="8"/>
  <c r="H129" i="8"/>
  <c r="I129" i="8"/>
  <c r="J129" i="8"/>
  <c r="K129" i="8"/>
  <c r="F130" i="8"/>
  <c r="G130" i="8"/>
  <c r="H130" i="8"/>
  <c r="I130" i="8"/>
  <c r="J130" i="8"/>
  <c r="K130" i="8"/>
  <c r="F132" i="8"/>
  <c r="G132" i="8"/>
  <c r="H132" i="8"/>
  <c r="I132" i="8"/>
  <c r="J132" i="8"/>
  <c r="K132" i="8"/>
  <c r="F133" i="8"/>
  <c r="G133" i="8"/>
  <c r="H133" i="8"/>
  <c r="I133" i="8"/>
  <c r="J133" i="8"/>
  <c r="K133" i="8"/>
  <c r="F134" i="8"/>
  <c r="G134" i="8"/>
  <c r="H134" i="8"/>
  <c r="I134" i="8"/>
  <c r="J134" i="8"/>
  <c r="K134" i="8"/>
  <c r="F135" i="8"/>
  <c r="G135" i="8"/>
  <c r="H135" i="8"/>
  <c r="I135" i="8"/>
  <c r="J135" i="8"/>
  <c r="K135" i="8"/>
  <c r="F136" i="8"/>
  <c r="G136" i="8"/>
  <c r="H136" i="8"/>
  <c r="I136" i="8"/>
  <c r="J136" i="8"/>
  <c r="K136" i="8"/>
  <c r="F137" i="8"/>
  <c r="G137" i="8"/>
  <c r="H137" i="8"/>
  <c r="I137" i="8"/>
  <c r="J137" i="8"/>
  <c r="K137" i="8"/>
  <c r="F138" i="8"/>
  <c r="G138" i="8"/>
  <c r="H138" i="8"/>
  <c r="I138" i="8"/>
  <c r="J138" i="8"/>
  <c r="K138" i="8"/>
  <c r="F139" i="8"/>
  <c r="G139" i="8"/>
  <c r="H139" i="8"/>
  <c r="I139" i="8"/>
  <c r="J139" i="8"/>
  <c r="K139" i="8"/>
  <c r="F140" i="8"/>
  <c r="G140" i="8"/>
  <c r="H140" i="8"/>
  <c r="I140" i="8"/>
  <c r="J140" i="8"/>
  <c r="K140" i="8"/>
  <c r="F141" i="8"/>
  <c r="G141" i="8"/>
  <c r="H141" i="8"/>
  <c r="I141" i="8"/>
  <c r="J141" i="8"/>
  <c r="K141" i="8"/>
  <c r="F142" i="8"/>
  <c r="G142" i="8"/>
  <c r="H142" i="8"/>
  <c r="I142" i="8"/>
  <c r="J142" i="8"/>
  <c r="K142" i="8"/>
  <c r="F143" i="8"/>
  <c r="G143" i="8"/>
  <c r="H143" i="8"/>
  <c r="I143" i="8"/>
  <c r="J143" i="8"/>
  <c r="K143" i="8"/>
  <c r="F144" i="8"/>
  <c r="G144" i="8"/>
  <c r="H144" i="8"/>
  <c r="I144" i="8"/>
  <c r="J144" i="8"/>
  <c r="K144" i="8"/>
  <c r="F145" i="8"/>
  <c r="G145" i="8"/>
  <c r="H145" i="8"/>
  <c r="I145" i="8"/>
  <c r="J145" i="8"/>
  <c r="K145" i="8"/>
  <c r="F146" i="8"/>
  <c r="G146" i="8"/>
  <c r="H146" i="8"/>
  <c r="I146" i="8"/>
  <c r="J146" i="8"/>
  <c r="K146" i="8"/>
  <c r="F147" i="8"/>
  <c r="G147" i="8"/>
  <c r="H147" i="8"/>
  <c r="I147" i="8"/>
  <c r="J147" i="8"/>
  <c r="K147" i="8"/>
  <c r="F23" i="8"/>
  <c r="G23" i="8"/>
  <c r="H23" i="8"/>
  <c r="I23" i="8"/>
  <c r="J23" i="8"/>
  <c r="K23" i="8"/>
  <c r="F24" i="8"/>
  <c r="G24" i="8"/>
  <c r="H24" i="8"/>
  <c r="I24" i="8"/>
  <c r="J24" i="8"/>
  <c r="K24" i="8"/>
  <c r="F25" i="8"/>
  <c r="G25" i="8"/>
  <c r="H25" i="8"/>
  <c r="I25" i="8"/>
  <c r="J25" i="8"/>
  <c r="K25" i="8"/>
  <c r="F36" i="8"/>
  <c r="G36" i="8"/>
  <c r="H36" i="8"/>
  <c r="K36" i="8"/>
  <c r="F39" i="8"/>
  <c r="G39" i="8"/>
  <c r="H39" i="8"/>
  <c r="I39" i="8"/>
  <c r="J39" i="8"/>
  <c r="K39" i="8"/>
  <c r="F41" i="8"/>
  <c r="G41" i="8"/>
  <c r="H41" i="8"/>
  <c r="I41" i="8"/>
  <c r="J41" i="8"/>
  <c r="K41" i="8"/>
  <c r="F42" i="8"/>
  <c r="G42" i="8"/>
  <c r="H42" i="8"/>
  <c r="I42" i="8"/>
  <c r="J42" i="8"/>
  <c r="K42" i="8"/>
  <c r="F43" i="8"/>
  <c r="G43" i="8"/>
  <c r="H43" i="8"/>
  <c r="I43" i="8"/>
  <c r="J43" i="8"/>
  <c r="K43" i="8"/>
  <c r="F44" i="8"/>
  <c r="G44" i="8"/>
  <c r="H44" i="8"/>
  <c r="I44" i="8"/>
  <c r="J44" i="8"/>
  <c r="K44" i="8"/>
  <c r="F45" i="8"/>
  <c r="G45" i="8"/>
  <c r="H45" i="8"/>
  <c r="I45" i="8"/>
  <c r="J45" i="8"/>
  <c r="K45" i="8"/>
  <c r="F46" i="8"/>
  <c r="G46" i="8"/>
  <c r="H46" i="8"/>
  <c r="I46" i="8"/>
  <c r="J46" i="8"/>
  <c r="K46" i="8"/>
  <c r="F47" i="8"/>
  <c r="G47" i="8"/>
  <c r="H47" i="8"/>
  <c r="I47" i="8"/>
  <c r="J47" i="8"/>
  <c r="K47" i="8"/>
  <c r="F51" i="8"/>
  <c r="G51" i="8"/>
  <c r="H51" i="8"/>
  <c r="I51" i="8"/>
  <c r="J51" i="8"/>
  <c r="K51" i="8"/>
  <c r="F52" i="8"/>
  <c r="G52" i="8"/>
  <c r="H52" i="8"/>
  <c r="I52" i="8"/>
  <c r="J52" i="8"/>
  <c r="K52" i="8"/>
  <c r="F53" i="8"/>
  <c r="G53" i="8"/>
  <c r="H53" i="8"/>
  <c r="I53" i="8"/>
  <c r="J53" i="8"/>
  <c r="K53" i="8"/>
  <c r="F54" i="8"/>
  <c r="G54" i="8"/>
  <c r="H54" i="8"/>
  <c r="I54" i="8"/>
  <c r="J54" i="8"/>
  <c r="K54" i="8"/>
  <c r="F55" i="8"/>
  <c r="G55" i="8"/>
  <c r="H55" i="8"/>
  <c r="I55" i="8"/>
  <c r="J55" i="8"/>
  <c r="K55" i="8"/>
  <c r="F56" i="8"/>
  <c r="G56" i="8"/>
  <c r="H56" i="8"/>
  <c r="I56" i="8"/>
  <c r="J56" i="8"/>
  <c r="K56" i="8"/>
  <c r="F57" i="8"/>
  <c r="G57" i="8"/>
  <c r="H57" i="8"/>
  <c r="I57" i="8"/>
  <c r="J57" i="8"/>
  <c r="K57" i="8"/>
  <c r="F58" i="8"/>
  <c r="G58" i="8"/>
  <c r="H58" i="8"/>
  <c r="I58" i="8"/>
  <c r="J58" i="8"/>
  <c r="K58" i="8"/>
  <c r="F59" i="8"/>
  <c r="G59" i="8"/>
  <c r="H59" i="8"/>
  <c r="I59" i="8"/>
  <c r="J59" i="8"/>
  <c r="K59" i="8"/>
  <c r="F60" i="8"/>
  <c r="G60" i="8"/>
  <c r="H60" i="8"/>
  <c r="I60" i="8"/>
  <c r="J60" i="8"/>
  <c r="K60" i="8"/>
  <c r="F61" i="8"/>
  <c r="G61" i="8"/>
  <c r="H61" i="8"/>
  <c r="I61" i="8"/>
  <c r="J61" i="8"/>
  <c r="K61" i="8"/>
  <c r="F63" i="8"/>
  <c r="G63" i="8"/>
  <c r="H63" i="8"/>
  <c r="I63" i="8"/>
  <c r="J63" i="8"/>
  <c r="K63" i="8"/>
  <c r="F64" i="8"/>
  <c r="G64" i="8"/>
  <c r="H64" i="8"/>
  <c r="I64" i="8"/>
  <c r="J64" i="8"/>
  <c r="K64" i="8"/>
  <c r="F65" i="8"/>
  <c r="G65" i="8"/>
  <c r="H65" i="8"/>
  <c r="I65" i="8"/>
  <c r="J65" i="8"/>
  <c r="K65" i="8"/>
  <c r="F67" i="8"/>
  <c r="G67" i="8"/>
  <c r="H67" i="8"/>
  <c r="I67" i="8"/>
  <c r="J67" i="8"/>
  <c r="K67" i="8"/>
  <c r="F68" i="8"/>
  <c r="G68" i="8"/>
  <c r="H68" i="8"/>
  <c r="I68" i="8"/>
  <c r="J68" i="8"/>
  <c r="K68" i="8"/>
  <c r="F69" i="8"/>
  <c r="G69" i="8"/>
  <c r="H69" i="8"/>
  <c r="I69" i="8"/>
  <c r="J69" i="8"/>
  <c r="K69" i="8"/>
  <c r="F70" i="8"/>
  <c r="G70" i="8"/>
  <c r="H70" i="8"/>
  <c r="I70" i="8"/>
  <c r="J70" i="8"/>
  <c r="K70" i="8"/>
  <c r="F71" i="8"/>
  <c r="G71" i="8"/>
  <c r="H71" i="8"/>
  <c r="I71" i="8"/>
  <c r="J71" i="8"/>
  <c r="K71" i="8"/>
  <c r="F72" i="8"/>
  <c r="G72" i="8"/>
  <c r="H72" i="8"/>
  <c r="I72" i="8"/>
  <c r="J72" i="8"/>
  <c r="K72" i="8"/>
  <c r="F77" i="8"/>
  <c r="G77" i="8"/>
  <c r="H77" i="8"/>
  <c r="I77" i="8"/>
  <c r="J77" i="8"/>
  <c r="K77" i="8"/>
  <c r="F78" i="8"/>
  <c r="G78" i="8"/>
  <c r="H78" i="8"/>
  <c r="I78" i="8"/>
  <c r="J78" i="8"/>
  <c r="K78" i="8"/>
  <c r="F79" i="8"/>
  <c r="G79" i="8"/>
  <c r="H79" i="8"/>
  <c r="I79" i="8"/>
  <c r="J79" i="8"/>
  <c r="K79" i="8"/>
  <c r="F85" i="8"/>
  <c r="G85" i="8"/>
  <c r="H85" i="8"/>
  <c r="I85" i="8"/>
  <c r="J85" i="8"/>
  <c r="K85" i="8"/>
  <c r="F86" i="8"/>
  <c r="G86" i="8"/>
  <c r="H86" i="8"/>
  <c r="I86" i="8"/>
  <c r="J86" i="8"/>
  <c r="K86" i="8"/>
  <c r="F87" i="8"/>
  <c r="G87" i="8"/>
  <c r="H87" i="8"/>
  <c r="I87" i="8"/>
  <c r="J87" i="8"/>
  <c r="K87" i="8"/>
  <c r="F89" i="8"/>
  <c r="G89" i="8"/>
  <c r="H89" i="8"/>
  <c r="I89" i="8"/>
  <c r="J89" i="8"/>
  <c r="K89" i="8"/>
  <c r="F90" i="8"/>
  <c r="G90" i="8"/>
  <c r="H90" i="8"/>
  <c r="I90" i="8"/>
  <c r="J90" i="8"/>
  <c r="K90" i="8"/>
  <c r="F91" i="8"/>
  <c r="G91" i="8"/>
  <c r="H91" i="8"/>
  <c r="I91" i="8"/>
  <c r="J91" i="8"/>
  <c r="K91" i="8"/>
  <c r="F92" i="8"/>
  <c r="G92" i="8"/>
  <c r="H92" i="8"/>
  <c r="I92" i="8"/>
  <c r="J92" i="8"/>
  <c r="K92" i="8"/>
  <c r="F93" i="8"/>
  <c r="G93" i="8"/>
  <c r="H93" i="8"/>
  <c r="I93" i="8"/>
  <c r="J93" i="8"/>
  <c r="K93" i="8"/>
  <c r="F94" i="8"/>
  <c r="G94" i="8"/>
  <c r="H94" i="8"/>
  <c r="I94" i="8"/>
  <c r="J94" i="8"/>
  <c r="K94" i="8"/>
  <c r="F95" i="8"/>
  <c r="G95" i="8"/>
  <c r="H95" i="8"/>
  <c r="I95" i="8"/>
  <c r="J95" i="8"/>
  <c r="K95" i="8"/>
  <c r="F96" i="8"/>
  <c r="G96" i="8"/>
  <c r="H96" i="8"/>
  <c r="I96" i="8"/>
  <c r="J96" i="8"/>
  <c r="K96" i="8"/>
  <c r="F97" i="8"/>
  <c r="G97" i="8"/>
  <c r="H97" i="8"/>
  <c r="I97" i="8"/>
  <c r="J97" i="8"/>
  <c r="K97" i="8"/>
  <c r="F98" i="8"/>
  <c r="G98" i="8"/>
  <c r="H98" i="8"/>
  <c r="I98" i="8"/>
  <c r="J98" i="8"/>
  <c r="K98" i="8"/>
  <c r="F99" i="8"/>
  <c r="G99" i="8"/>
  <c r="H99" i="8"/>
  <c r="I99" i="8"/>
  <c r="J99" i="8"/>
  <c r="K99" i="8"/>
  <c r="F9" i="8"/>
  <c r="G9" i="8"/>
  <c r="H9" i="8"/>
  <c r="I9" i="8"/>
  <c r="J9" i="8"/>
  <c r="K9" i="8"/>
  <c r="F10" i="8"/>
  <c r="G10" i="8"/>
  <c r="H10" i="8"/>
  <c r="I10" i="8"/>
  <c r="J10" i="8"/>
  <c r="K10" i="8"/>
  <c r="F11" i="8"/>
  <c r="G11" i="8"/>
  <c r="H11" i="8"/>
  <c r="I11" i="8"/>
  <c r="J11" i="8"/>
  <c r="K11" i="8"/>
  <c r="V42" i="13"/>
  <c r="U41" i="13"/>
  <c r="U43" i="13"/>
  <c r="I42" i="13"/>
  <c r="M41" i="13"/>
  <c r="M43" i="13" s="1"/>
  <c r="J43" i="16"/>
  <c r="J34" i="16"/>
  <c r="K29" i="16"/>
  <c r="K34" i="16" s="1"/>
  <c r="J25" i="16"/>
  <c r="J12" i="16"/>
  <c r="J16" i="16"/>
  <c r="J14" i="15"/>
  <c r="J13" i="15"/>
  <c r="J12" i="15"/>
  <c r="J11" i="15"/>
  <c r="J15" i="15" s="1"/>
  <c r="J11" i="6"/>
  <c r="I15" i="15"/>
  <c r="G30" i="18"/>
  <c r="H30" i="18"/>
  <c r="I30" i="18" s="1"/>
  <c r="J30" i="18" s="1"/>
  <c r="K30" i="18" s="1"/>
  <c r="L30" i="18" s="1"/>
  <c r="M30" i="18" s="1"/>
  <c r="N30" i="18" s="1"/>
  <c r="G29" i="18"/>
  <c r="H29" i="18"/>
  <c r="I29" i="18" s="1"/>
  <c r="J29" i="18"/>
  <c r="K29" i="18"/>
  <c r="L29" i="18"/>
  <c r="M29" i="18" s="1"/>
  <c r="N29" i="18" s="1"/>
  <c r="G25" i="18"/>
  <c r="H25" i="18" s="1"/>
  <c r="I25" i="18" s="1"/>
  <c r="J25" i="18"/>
  <c r="K25" i="18" s="1"/>
  <c r="L25" i="18" s="1"/>
  <c r="M25" i="18" s="1"/>
  <c r="N25" i="18" s="1"/>
  <c r="G21" i="18"/>
  <c r="H21" i="18" s="1"/>
  <c r="I21" i="18" s="1"/>
  <c r="J21" i="18" s="1"/>
  <c r="K21" i="18" s="1"/>
  <c r="L21" i="18" s="1"/>
  <c r="M21" i="18" s="1"/>
  <c r="N21" i="18" s="1"/>
  <c r="G31" i="18"/>
  <c r="H31" i="18"/>
  <c r="I31" i="18" s="1"/>
  <c r="J31" i="18" s="1"/>
  <c r="K31" i="18" s="1"/>
  <c r="L31" i="18" s="1"/>
  <c r="M31" i="18" s="1"/>
  <c r="N31" i="18" s="1"/>
  <c r="G28" i="18"/>
  <c r="H28" i="18" s="1"/>
  <c r="I28" i="18" s="1"/>
  <c r="J28" i="18" s="1"/>
  <c r="K28" i="18" s="1"/>
  <c r="L28" i="18" s="1"/>
  <c r="M28" i="18" s="1"/>
  <c r="N28" i="18"/>
  <c r="G27" i="18"/>
  <c r="H27" i="18"/>
  <c r="I27" i="18" s="1"/>
  <c r="J27" i="18" s="1"/>
  <c r="K27" i="18" s="1"/>
  <c r="L27" i="18" s="1"/>
  <c r="M27" i="18" s="1"/>
  <c r="N27" i="18" s="1"/>
  <c r="G26" i="18"/>
  <c r="H26" i="18"/>
  <c r="I26" i="18" s="1"/>
  <c r="J26" i="18"/>
  <c r="K26" i="18" s="1"/>
  <c r="L26" i="18" s="1"/>
  <c r="M26" i="18" s="1"/>
  <c r="N26" i="18" s="1"/>
  <c r="G24" i="18"/>
  <c r="H24" i="18" s="1"/>
  <c r="I24" i="18" s="1"/>
  <c r="J24" i="18" s="1"/>
  <c r="K24" i="18" s="1"/>
  <c r="L24" i="18" s="1"/>
  <c r="M24" i="18" s="1"/>
  <c r="N24" i="18" s="1"/>
  <c r="G23" i="18"/>
  <c r="H23" i="18" s="1"/>
  <c r="I23" i="18" s="1"/>
  <c r="J23" i="18" s="1"/>
  <c r="K23" i="18" s="1"/>
  <c r="L23" i="18" s="1"/>
  <c r="M23" i="18" s="1"/>
  <c r="N23" i="18"/>
  <c r="G22" i="18"/>
  <c r="H22" i="18"/>
  <c r="I22" i="18" s="1"/>
  <c r="J22" i="18"/>
  <c r="K22" i="18" s="1"/>
  <c r="L22" i="18" s="1"/>
  <c r="M22" i="18" s="1"/>
  <c r="N22" i="18" s="1"/>
  <c r="G19" i="18"/>
  <c r="H19" i="18" s="1"/>
  <c r="I19" i="18" s="1"/>
  <c r="J19" i="18"/>
  <c r="K19" i="18" s="1"/>
  <c r="L19" i="18" s="1"/>
  <c r="M19" i="18" s="1"/>
  <c r="N19" i="18" s="1"/>
  <c r="G18" i="18"/>
  <c r="H18" i="18"/>
  <c r="I18" i="18" s="1"/>
  <c r="J18" i="18" s="1"/>
  <c r="K18" i="18"/>
  <c r="L18" i="18" s="1"/>
  <c r="M18" i="18" s="1"/>
  <c r="N18" i="18"/>
  <c r="G17" i="18"/>
  <c r="H17" i="18"/>
  <c r="I17" i="18" s="1"/>
  <c r="J17" i="18"/>
  <c r="K17" i="18" s="1"/>
  <c r="L17" i="18" s="1"/>
  <c r="M17" i="18" s="1"/>
  <c r="N17" i="18" s="1"/>
  <c r="G16" i="18"/>
  <c r="H16" i="18" s="1"/>
  <c r="I16" i="18" s="1"/>
  <c r="J16" i="18" s="1"/>
  <c r="K16" i="18" s="1"/>
  <c r="L16" i="18" s="1"/>
  <c r="M16" i="18" s="1"/>
  <c r="N16" i="18" s="1"/>
  <c r="G15" i="18"/>
  <c r="H15" i="18"/>
  <c r="I15" i="18" s="1"/>
  <c r="J15" i="18" s="1"/>
  <c r="K15" i="18" s="1"/>
  <c r="L15" i="18" s="1"/>
  <c r="M15" i="18" s="1"/>
  <c r="N15" i="18" s="1"/>
  <c r="G14" i="18"/>
  <c r="H14" i="18"/>
  <c r="I14" i="18" s="1"/>
  <c r="J14" i="18" s="1"/>
  <c r="K14" i="18" s="1"/>
  <c r="L14" i="18"/>
  <c r="M14" i="18" s="1"/>
  <c r="N14" i="18" s="1"/>
  <c r="G13" i="18"/>
  <c r="H13" i="18" s="1"/>
  <c r="I13" i="18" s="1"/>
  <c r="J13" i="18"/>
  <c r="K13" i="18" s="1"/>
  <c r="L13" i="18" s="1"/>
  <c r="M13" i="18" s="1"/>
  <c r="N13" i="18" s="1"/>
  <c r="G12" i="18"/>
  <c r="H12" i="18"/>
  <c r="I12" i="18" s="1"/>
  <c r="J12" i="18" s="1"/>
  <c r="K12" i="18" s="1"/>
  <c r="L12" i="18" s="1"/>
  <c r="M12" i="18" s="1"/>
  <c r="N12" i="18" s="1"/>
  <c r="G11" i="18"/>
  <c r="H11" i="18"/>
  <c r="I11" i="18" s="1"/>
  <c r="J11" i="18" s="1"/>
  <c r="K11" i="18" s="1"/>
  <c r="L11" i="18" s="1"/>
  <c r="M11" i="18" s="1"/>
  <c r="N11" i="18" s="1"/>
  <c r="G10" i="18"/>
  <c r="H10" i="18" s="1"/>
  <c r="I10" i="18" s="1"/>
  <c r="J10" i="18" s="1"/>
  <c r="K10" i="18" s="1"/>
  <c r="L10" i="18" s="1"/>
  <c r="M10" i="18" s="1"/>
  <c r="N10" i="18" s="1"/>
  <c r="P11" i="15"/>
  <c r="P12" i="15"/>
  <c r="P13" i="15"/>
  <c r="P14" i="15"/>
  <c r="O15" i="15"/>
  <c r="N15" i="15"/>
  <c r="M11" i="15"/>
  <c r="M12" i="15"/>
  <c r="M13" i="15"/>
  <c r="M14" i="15"/>
  <c r="L15" i="15"/>
  <c r="K15" i="15"/>
  <c r="H15" i="15"/>
  <c r="G15" i="15"/>
  <c r="F15" i="15"/>
  <c r="E15" i="15"/>
  <c r="D15" i="15"/>
  <c r="N52" i="16"/>
  <c r="N43" i="16"/>
  <c r="N34" i="16"/>
  <c r="N25" i="16"/>
  <c r="N16" i="16"/>
  <c r="M52" i="16"/>
  <c r="M43" i="16"/>
  <c r="M34" i="16"/>
  <c r="M25" i="16"/>
  <c r="M16" i="16"/>
  <c r="L52" i="16"/>
  <c r="L43" i="16"/>
  <c r="L34" i="16"/>
  <c r="L25" i="16"/>
  <c r="L16" i="16"/>
  <c r="K52" i="16"/>
  <c r="K43" i="16"/>
  <c r="K25" i="16"/>
  <c r="K16" i="16"/>
  <c r="I52" i="16"/>
  <c r="I43" i="16"/>
  <c r="I34" i="16"/>
  <c r="I25" i="16"/>
  <c r="I16" i="16"/>
  <c r="H52" i="16"/>
  <c r="H43" i="16"/>
  <c r="H55" i="16" s="1"/>
  <c r="H34" i="16"/>
  <c r="H25" i="16"/>
  <c r="H16" i="16"/>
  <c r="G52" i="16"/>
  <c r="G43" i="16"/>
  <c r="G34" i="16"/>
  <c r="G25" i="16"/>
  <c r="G16" i="16"/>
  <c r="F52" i="16"/>
  <c r="F55" i="16" s="1"/>
  <c r="F43" i="16"/>
  <c r="F34" i="16"/>
  <c r="F25" i="16"/>
  <c r="F16" i="16"/>
  <c r="E52" i="16"/>
  <c r="E43" i="16"/>
  <c r="E34" i="16"/>
  <c r="E25" i="16"/>
  <c r="E16" i="16"/>
  <c r="J436" i="8"/>
  <c r="F436" i="8"/>
  <c r="I436" i="8"/>
  <c r="O436" i="8"/>
  <c r="H436" i="8"/>
  <c r="N436" i="8"/>
  <c r="K436" i="8"/>
  <c r="G436" i="8"/>
  <c r="N424" i="8"/>
  <c r="O424" i="8"/>
  <c r="J104" i="8"/>
  <c r="K104" i="8"/>
  <c r="L104" i="8" s="1"/>
  <c r="R436" i="8"/>
  <c r="R424" i="8"/>
  <c r="L41" i="13"/>
  <c r="L43" i="13" s="1"/>
  <c r="N55" i="16"/>
  <c r="J55" i="16"/>
  <c r="K55" i="16"/>
  <c r="L55" i="16"/>
  <c r="M15" i="15"/>
  <c r="P431" i="8"/>
  <c r="P421" i="8"/>
  <c r="P580" i="8"/>
  <c r="P189" i="8"/>
  <c r="T21" i="8"/>
  <c r="T262" i="8"/>
  <c r="P547" i="8"/>
  <c r="P106" i="8"/>
  <c r="P175" i="8"/>
  <c r="P554" i="8"/>
  <c r="P506" i="8"/>
  <c r="P488" i="8"/>
  <c r="P314" i="8"/>
  <c r="P456" i="8"/>
  <c r="P411" i="8"/>
  <c r="T547" i="8"/>
  <c r="P479" i="8"/>
  <c r="P245" i="8"/>
  <c r="T98" i="8"/>
  <c r="T85" i="8"/>
  <c r="T208" i="8"/>
  <c r="T179" i="8"/>
  <c r="T416" i="8"/>
  <c r="T10" i="8"/>
  <c r="T411" i="8"/>
  <c r="T314" i="8"/>
  <c r="T580" i="8"/>
  <c r="T546" i="8"/>
  <c r="T517" i="8"/>
  <c r="P581" i="8"/>
  <c r="L456" i="8"/>
  <c r="L517" i="8"/>
  <c r="P313" i="8"/>
  <c r="T104" i="8"/>
  <c r="T488" i="8"/>
  <c r="L479" i="8"/>
  <c r="L581" i="8"/>
  <c r="T459" i="8"/>
  <c r="P517" i="8"/>
  <c r="H41" i="13"/>
  <c r="H43" i="13"/>
  <c r="N16" i="13"/>
  <c r="H44" i="13"/>
  <c r="T246" i="8" l="1"/>
  <c r="T414" i="8"/>
  <c r="T552" i="8"/>
  <c r="T597" i="8"/>
  <c r="L36" i="8"/>
  <c r="L317" i="8"/>
  <c r="L563" i="8"/>
  <c r="L561" i="8"/>
  <c r="L559" i="8"/>
  <c r="L556" i="8"/>
  <c r="L552" i="8"/>
  <c r="L512" i="8"/>
  <c r="L510" i="8"/>
  <c r="L508" i="8"/>
  <c r="L506" i="8"/>
  <c r="L504" i="8"/>
  <c r="L502" i="8"/>
  <c r="L500" i="8"/>
  <c r="L498" i="8"/>
  <c r="L496" i="8"/>
  <c r="L494" i="8"/>
  <c r="L491" i="8"/>
  <c r="L483" i="8"/>
  <c r="P99" i="8"/>
  <c r="P93" i="8"/>
  <c r="P86" i="8"/>
  <c r="P71" i="8"/>
  <c r="P64" i="8"/>
  <c r="P57" i="8"/>
  <c r="P51" i="8"/>
  <c r="P42" i="8"/>
  <c r="P23" i="8"/>
  <c r="P136" i="8"/>
  <c r="P129" i="8"/>
  <c r="P123" i="8"/>
  <c r="P117" i="8"/>
  <c r="P111" i="8"/>
  <c r="P180" i="8"/>
  <c r="P174" i="8"/>
  <c r="P203" i="8"/>
  <c r="P263" i="8"/>
  <c r="P257" i="8"/>
  <c r="P250" i="8"/>
  <c r="P244" i="8"/>
  <c r="P304" i="8"/>
  <c r="P298" i="8"/>
  <c r="P291" i="8"/>
  <c r="P285" i="8"/>
  <c r="P316" i="8"/>
  <c r="P451" i="8"/>
  <c r="P434" i="8"/>
  <c r="P417" i="8"/>
  <c r="P591" i="8"/>
  <c r="T529" i="8"/>
  <c r="P522" i="8"/>
  <c r="P525" i="8"/>
  <c r="T599" i="8"/>
  <c r="T391" i="8"/>
  <c r="P28" i="8"/>
  <c r="L537" i="8"/>
  <c r="P639" i="8"/>
  <c r="P646" i="8"/>
  <c r="P598" i="8"/>
  <c r="T608" i="8"/>
  <c r="P46" i="8"/>
  <c r="P127" i="8"/>
  <c r="P615" i="8"/>
  <c r="P620" i="8"/>
  <c r="P628" i="8"/>
  <c r="P642" i="8"/>
  <c r="T633" i="8"/>
  <c r="T639" i="8"/>
  <c r="P655" i="8"/>
  <c r="T654" i="8"/>
  <c r="T648" i="8"/>
  <c r="T662" i="8"/>
  <c r="T659" i="8"/>
  <c r="T82" i="8"/>
  <c r="O405" i="8"/>
  <c r="N405" i="8"/>
  <c r="P600" i="8"/>
  <c r="L320" i="8"/>
  <c r="L567" i="8"/>
  <c r="P597" i="8"/>
  <c r="P119" i="8"/>
  <c r="P113" i="8"/>
  <c r="P170" i="8"/>
  <c r="P198" i="8"/>
  <c r="P300" i="8"/>
  <c r="P425" i="8"/>
  <c r="P413" i="8"/>
  <c r="P575" i="8"/>
  <c r="P564" i="8"/>
  <c r="T90" i="8"/>
  <c r="T68" i="8"/>
  <c r="T36" i="8"/>
  <c r="T133" i="8"/>
  <c r="T126" i="8"/>
  <c r="T120" i="8"/>
  <c r="T108" i="8"/>
  <c r="T247" i="8"/>
  <c r="T464" i="8"/>
  <c r="T442" i="8"/>
  <c r="T415" i="8"/>
  <c r="T566" i="8"/>
  <c r="T553" i="8"/>
  <c r="T511" i="8"/>
  <c r="T499" i="8"/>
  <c r="T492" i="8"/>
  <c r="P526" i="8"/>
  <c r="T527" i="8"/>
  <c r="P30" i="8"/>
  <c r="P49" i="8"/>
  <c r="T50" i="8"/>
  <c r="P211" i="8"/>
  <c r="T212" i="8"/>
  <c r="P230" i="8"/>
  <c r="T231" i="8"/>
  <c r="P215" i="8"/>
  <c r="T216" i="8"/>
  <c r="P221" i="8"/>
  <c r="T222" i="8"/>
  <c r="T384" i="8"/>
  <c r="T380" i="8"/>
  <c r="T376" i="8"/>
  <c r="T372" i="8"/>
  <c r="T364" i="8"/>
  <c r="T360" i="8"/>
  <c r="T356" i="8"/>
  <c r="T352" i="8"/>
  <c r="T348" i="8"/>
  <c r="P403" i="8"/>
  <c r="P405" i="8" s="1"/>
  <c r="T435" i="8"/>
  <c r="P596" i="8"/>
  <c r="P623" i="8"/>
  <c r="T626" i="8"/>
  <c r="T629" i="8"/>
  <c r="P652" i="8"/>
  <c r="T651" i="8"/>
  <c r="T645" i="8"/>
  <c r="P667" i="8"/>
  <c r="P664" i="8"/>
  <c r="P661" i="8"/>
  <c r="P658" i="8"/>
  <c r="P128" i="8"/>
  <c r="P116" i="8"/>
  <c r="P208" i="8"/>
  <c r="P270" i="8"/>
  <c r="T586" i="8"/>
  <c r="P529" i="8"/>
  <c r="T541" i="8"/>
  <c r="T370" i="8"/>
  <c r="T362" i="8"/>
  <c r="T350" i="8"/>
  <c r="P602" i="8"/>
  <c r="P603" i="8"/>
  <c r="P31" i="8"/>
  <c r="L565" i="8"/>
  <c r="T81" i="8"/>
  <c r="L182" i="8"/>
  <c r="L295" i="8"/>
  <c r="K592" i="8"/>
  <c r="P11" i="8"/>
  <c r="P78" i="8"/>
  <c r="P60" i="8"/>
  <c r="P145" i="8"/>
  <c r="P120" i="8"/>
  <c r="P177" i="8"/>
  <c r="P193" i="8"/>
  <c r="P241" i="8"/>
  <c r="P448" i="8"/>
  <c r="P588" i="8"/>
  <c r="P559" i="8"/>
  <c r="P510" i="8"/>
  <c r="P491" i="8"/>
  <c r="T91" i="8"/>
  <c r="T79" i="8"/>
  <c r="T46" i="8"/>
  <c r="T146" i="8"/>
  <c r="T127" i="8"/>
  <c r="T115" i="8"/>
  <c r="T178" i="8"/>
  <c r="T201" i="8"/>
  <c r="T248" i="8"/>
  <c r="T443" i="8"/>
  <c r="T583" i="8"/>
  <c r="T506" i="8"/>
  <c r="T519" i="8"/>
  <c r="L529" i="8"/>
  <c r="I437" i="8"/>
  <c r="O465" i="8"/>
  <c r="P447" i="8"/>
  <c r="T520" i="8"/>
  <c r="P599" i="8"/>
  <c r="S428" i="8"/>
  <c r="L203" i="8"/>
  <c r="L196" i="8"/>
  <c r="L293" i="8"/>
  <c r="P90" i="8"/>
  <c r="P68" i="8"/>
  <c r="P45" i="8"/>
  <c r="P139" i="8"/>
  <c r="P126" i="8"/>
  <c r="P108" i="8"/>
  <c r="P171" i="8"/>
  <c r="P206" i="8"/>
  <c r="P260" i="8"/>
  <c r="P247" i="8"/>
  <c r="P320" i="8"/>
  <c r="P442" i="8"/>
  <c r="P426" i="8"/>
  <c r="P552" i="8"/>
  <c r="P504" i="8"/>
  <c r="T97" i="8"/>
  <c r="T69" i="8"/>
  <c r="T39" i="8"/>
  <c r="T134" i="8"/>
  <c r="T109" i="8"/>
  <c r="T207" i="8"/>
  <c r="T194" i="8"/>
  <c r="T242" i="8"/>
  <c r="T449" i="8"/>
  <c r="T590" i="8"/>
  <c r="T561" i="8"/>
  <c r="T512" i="8"/>
  <c r="T500" i="8"/>
  <c r="L528" i="8"/>
  <c r="T531" i="8"/>
  <c r="H12" i="8"/>
  <c r="I428" i="8"/>
  <c r="F264" i="8"/>
  <c r="P54" i="8"/>
  <c r="P114" i="8"/>
  <c r="P199" i="8"/>
  <c r="P414" i="8"/>
  <c r="P498" i="8"/>
  <c r="T61" i="8"/>
  <c r="T140" i="8"/>
  <c r="T184" i="8"/>
  <c r="T261" i="8"/>
  <c r="T567" i="8"/>
  <c r="T494" i="8"/>
  <c r="G514" i="8"/>
  <c r="T596" i="8"/>
  <c r="P394" i="8"/>
  <c r="P96" i="8"/>
  <c r="P36" i="8"/>
  <c r="P183" i="8"/>
  <c r="P254" i="8"/>
  <c r="P464" i="8"/>
  <c r="P565" i="8"/>
  <c r="P481" i="8"/>
  <c r="T55" i="8"/>
  <c r="T121" i="8"/>
  <c r="T172" i="8"/>
  <c r="T255" i="8"/>
  <c r="T268" i="8"/>
  <c r="T554" i="8"/>
  <c r="L57" i="8"/>
  <c r="P72" i="8"/>
  <c r="P52" i="8"/>
  <c r="P112" i="8"/>
  <c r="T392" i="8"/>
  <c r="F186" i="8"/>
  <c r="L61" i="8"/>
  <c r="P65" i="8"/>
  <c r="P563" i="8"/>
  <c r="T441" i="8"/>
  <c r="T559" i="8"/>
  <c r="T498" i="8"/>
  <c r="L595" i="8"/>
  <c r="R514" i="8"/>
  <c r="T539" i="8"/>
  <c r="P92" i="8"/>
  <c r="T244" i="8"/>
  <c r="P37" i="13"/>
  <c r="T163" i="8"/>
  <c r="T157" i="8"/>
  <c r="T152" i="8"/>
  <c r="T345" i="8"/>
  <c r="P333" i="8"/>
  <c r="P327" i="8"/>
  <c r="T337" i="8"/>
  <c r="T331" i="8"/>
  <c r="T325" i="8"/>
  <c r="P462" i="8"/>
  <c r="J186" i="8"/>
  <c r="F428" i="8"/>
  <c r="T95" i="8"/>
  <c r="T107" i="8"/>
  <c r="T565" i="8"/>
  <c r="L215" i="8"/>
  <c r="Q41" i="13"/>
  <c r="Q43" i="13" s="1"/>
  <c r="Q44" i="13" s="1"/>
  <c r="F11" i="6" s="1"/>
  <c r="L520" i="8"/>
  <c r="T29" i="8"/>
  <c r="Q37" i="13"/>
  <c r="R37" i="13" s="1"/>
  <c r="S37" i="13" s="1"/>
  <c r="T37" i="13" s="1"/>
  <c r="T162" i="8"/>
  <c r="T151" i="8"/>
  <c r="T274" i="8"/>
  <c r="T277" i="8"/>
  <c r="T381" i="8"/>
  <c r="T377" i="8"/>
  <c r="T373" i="8"/>
  <c r="T369" i="8"/>
  <c r="T365" i="8"/>
  <c r="T361" i="8"/>
  <c r="T357" i="8"/>
  <c r="T353" i="8"/>
  <c r="T349" i="8"/>
  <c r="P322" i="8"/>
  <c r="P338" i="8"/>
  <c r="P332" i="8"/>
  <c r="P326" i="8"/>
  <c r="T336" i="8"/>
  <c r="T330" i="8"/>
  <c r="T324" i="8"/>
  <c r="P21" i="8"/>
  <c r="H542" i="8"/>
  <c r="H437" i="8"/>
  <c r="L492" i="8"/>
  <c r="T341" i="8"/>
  <c r="L143" i="8"/>
  <c r="P9" i="8"/>
  <c r="P87" i="8"/>
  <c r="P43" i="8"/>
  <c r="P124" i="8"/>
  <c r="P197" i="8"/>
  <c r="P574" i="8"/>
  <c r="P502" i="8"/>
  <c r="T67" i="8"/>
  <c r="T53" i="8"/>
  <c r="T176" i="8"/>
  <c r="T205" i="8"/>
  <c r="T504" i="8"/>
  <c r="P366" i="8"/>
  <c r="P358" i="8"/>
  <c r="H428" i="8"/>
  <c r="P541" i="8"/>
  <c r="T625" i="8"/>
  <c r="P35" i="13"/>
  <c r="H35" i="13" s="1"/>
  <c r="K12" i="8"/>
  <c r="G428" i="8"/>
  <c r="P34" i="13"/>
  <c r="H34" i="13" s="1"/>
  <c r="J12" i="8"/>
  <c r="P38" i="13"/>
  <c r="L523" i="8"/>
  <c r="L596" i="8"/>
  <c r="T99" i="8"/>
  <c r="T117" i="8"/>
  <c r="T563" i="8"/>
  <c r="T605" i="8"/>
  <c r="Q34" i="13"/>
  <c r="P73" i="8"/>
  <c r="T74" i="8"/>
  <c r="T34" i="8"/>
  <c r="P640" i="8"/>
  <c r="I418" i="8"/>
  <c r="P89" i="8"/>
  <c r="P67" i="8"/>
  <c r="P53" i="8"/>
  <c r="P44" i="8"/>
  <c r="P441" i="8"/>
  <c r="L199" i="8"/>
  <c r="L220" i="8"/>
  <c r="L227" i="8"/>
  <c r="L278" i="8"/>
  <c r="T383" i="8"/>
  <c r="L373" i="8"/>
  <c r="T367" i="8"/>
  <c r="T363" i="8"/>
  <c r="T359" i="8"/>
  <c r="T355" i="8"/>
  <c r="J385" i="8"/>
  <c r="P329" i="8"/>
  <c r="T327" i="8"/>
  <c r="R38" i="13"/>
  <c r="S38" i="13" s="1"/>
  <c r="T38" i="13" s="1"/>
  <c r="I38" i="13"/>
  <c r="L535" i="8"/>
  <c r="T649" i="8"/>
  <c r="I452" i="8"/>
  <c r="I514" i="8"/>
  <c r="L140" i="8"/>
  <c r="P95" i="8"/>
  <c r="P77" i="8"/>
  <c r="P25" i="8"/>
  <c r="P132" i="8"/>
  <c r="T505" i="8"/>
  <c r="L206" i="8"/>
  <c r="T379" i="8"/>
  <c r="T375" i="8"/>
  <c r="T371" i="8"/>
  <c r="L357" i="8"/>
  <c r="T351" i="8"/>
  <c r="P335" i="8"/>
  <c r="P323" i="8"/>
  <c r="T333" i="8"/>
  <c r="I30" i="13"/>
  <c r="K264" i="8"/>
  <c r="I576" i="8"/>
  <c r="L570" i="8"/>
  <c r="J418" i="8"/>
  <c r="J514" i="8"/>
  <c r="T483" i="8"/>
  <c r="R485" i="8"/>
  <c r="L461" i="8"/>
  <c r="L519" i="8"/>
  <c r="T427" i="8"/>
  <c r="P367" i="8"/>
  <c r="T613" i="8"/>
  <c r="P621" i="8"/>
  <c r="T618" i="8"/>
  <c r="P637" i="8"/>
  <c r="P650" i="8"/>
  <c r="T657" i="8"/>
  <c r="P663" i="8"/>
  <c r="L82" i="8"/>
  <c r="H264" i="8"/>
  <c r="P34" i="8"/>
  <c r="L653" i="8"/>
  <c r="P636" i="8"/>
  <c r="J485" i="8"/>
  <c r="T137" i="8"/>
  <c r="T490" i="8"/>
  <c r="L427" i="8"/>
  <c r="L628" i="8"/>
  <c r="P648" i="8"/>
  <c r="P665" i="8"/>
  <c r="P659" i="8"/>
  <c r="P47" i="8"/>
  <c r="P141" i="8"/>
  <c r="P173" i="8"/>
  <c r="P262" i="8"/>
  <c r="P296" i="8"/>
  <c r="P450" i="8"/>
  <c r="P500" i="8"/>
  <c r="T129" i="8"/>
  <c r="T180" i="8"/>
  <c r="T174" i="8"/>
  <c r="T203" i="8"/>
  <c r="T263" i="8"/>
  <c r="T257" i="8"/>
  <c r="T298" i="8"/>
  <c r="T291" i="8"/>
  <c r="T285" i="8"/>
  <c r="T279" i="8"/>
  <c r="T316" i="8"/>
  <c r="T451" i="8"/>
  <c r="T445" i="8"/>
  <c r="T574" i="8"/>
  <c r="T556" i="8"/>
  <c r="T508" i="8"/>
  <c r="T496" i="8"/>
  <c r="P84" i="8"/>
  <c r="T40" i="8"/>
  <c r="P76" i="8"/>
  <c r="T343" i="8"/>
  <c r="L650" i="8"/>
  <c r="T607" i="8"/>
  <c r="T644" i="8"/>
  <c r="L99" i="8"/>
  <c r="L69" i="8"/>
  <c r="L51" i="8"/>
  <c r="I542" i="8"/>
  <c r="P85" i="8"/>
  <c r="P122" i="8"/>
  <c r="P243" i="8"/>
  <c r="T250" i="8"/>
  <c r="I186" i="8"/>
  <c r="L554" i="8"/>
  <c r="R437" i="8"/>
  <c r="L599" i="8"/>
  <c r="J428" i="8"/>
  <c r="G397" i="8"/>
  <c r="N397" i="8"/>
  <c r="P325" i="8"/>
  <c r="T617" i="8"/>
  <c r="T624" i="8"/>
  <c r="T632" i="8"/>
  <c r="T655" i="8"/>
  <c r="P666" i="8"/>
  <c r="P660" i="8"/>
  <c r="P26" i="13"/>
  <c r="H26" i="13" s="1"/>
  <c r="P27" i="13"/>
  <c r="H27" i="13" s="1"/>
  <c r="J609" i="8"/>
  <c r="P131" i="8"/>
  <c r="J452" i="8"/>
  <c r="T537" i="8"/>
  <c r="P88" i="8"/>
  <c r="Q27" i="13"/>
  <c r="I27" i="13" s="1"/>
  <c r="I485" i="8"/>
  <c r="P654" i="8"/>
  <c r="P98" i="8"/>
  <c r="P70" i="8"/>
  <c r="P56" i="8"/>
  <c r="P41" i="8"/>
  <c r="P147" i="8"/>
  <c r="P135" i="8"/>
  <c r="P185" i="8"/>
  <c r="P179" i="8"/>
  <c r="P195" i="8"/>
  <c r="P256" i="8"/>
  <c r="P290" i="8"/>
  <c r="P416" i="8"/>
  <c r="P583" i="8"/>
  <c r="P567" i="8"/>
  <c r="N485" i="8"/>
  <c r="T93" i="8"/>
  <c r="T86" i="8"/>
  <c r="T51" i="8"/>
  <c r="T23" i="8"/>
  <c r="T111" i="8"/>
  <c r="T168" i="8"/>
  <c r="T424" i="8"/>
  <c r="L436" i="8"/>
  <c r="L92" i="8"/>
  <c r="L56" i="8"/>
  <c r="L54" i="8"/>
  <c r="L144" i="8"/>
  <c r="L138" i="8"/>
  <c r="L134" i="8"/>
  <c r="L129" i="8"/>
  <c r="L119" i="8"/>
  <c r="L115" i="8"/>
  <c r="L109" i="8"/>
  <c r="L184" i="8"/>
  <c r="L180" i="8"/>
  <c r="L178" i="8"/>
  <c r="L176" i="8"/>
  <c r="L174" i="8"/>
  <c r="L172" i="8"/>
  <c r="L170" i="8"/>
  <c r="L207" i="8"/>
  <c r="L205" i="8"/>
  <c r="L201" i="8"/>
  <c r="L198" i="8"/>
  <c r="L194" i="8"/>
  <c r="L192" i="8"/>
  <c r="L263" i="8"/>
  <c r="L261" i="8"/>
  <c r="L259" i="8"/>
  <c r="L257" i="8"/>
  <c r="L255" i="8"/>
  <c r="L253" i="8"/>
  <c r="L250" i="8"/>
  <c r="L248" i="8"/>
  <c r="L246" i="8"/>
  <c r="L244" i="8"/>
  <c r="L242" i="8"/>
  <c r="L306" i="8"/>
  <c r="L304" i="8"/>
  <c r="L302" i="8"/>
  <c r="L300" i="8"/>
  <c r="L298" i="8"/>
  <c r="L291" i="8"/>
  <c r="L289" i="8"/>
  <c r="L287" i="8"/>
  <c r="L285" i="8"/>
  <c r="L283" i="8"/>
  <c r="L281" i="8"/>
  <c r="L279" i="8"/>
  <c r="L316" i="8"/>
  <c r="F465" i="8"/>
  <c r="L451" i="8"/>
  <c r="F452" i="8"/>
  <c r="L591" i="8"/>
  <c r="L589" i="8"/>
  <c r="L587" i="8"/>
  <c r="P207" i="8"/>
  <c r="P302" i="8"/>
  <c r="P289" i="8"/>
  <c r="T147" i="8"/>
  <c r="T135" i="8"/>
  <c r="T450" i="8"/>
  <c r="P156" i="8"/>
  <c r="T76" i="8"/>
  <c r="T382" i="8"/>
  <c r="T378" i="8"/>
  <c r="T374" i="8"/>
  <c r="T366" i="8"/>
  <c r="T358" i="8"/>
  <c r="T354" i="8"/>
  <c r="T513" i="8"/>
  <c r="T33" i="8"/>
  <c r="L620" i="8"/>
  <c r="T638" i="8"/>
  <c r="L59" i="8"/>
  <c r="J437" i="8"/>
  <c r="I465" i="8"/>
  <c r="T269" i="8"/>
  <c r="P63" i="8"/>
  <c r="P494" i="8"/>
  <c r="P301" i="8"/>
  <c r="P294" i="8"/>
  <c r="P288" i="8"/>
  <c r="P282" i="8"/>
  <c r="L131" i="8"/>
  <c r="P66" i="8"/>
  <c r="T75" i="8"/>
  <c r="P213" i="8"/>
  <c r="T214" i="8"/>
  <c r="P232" i="8"/>
  <c r="T233" i="8"/>
  <c r="P217" i="8"/>
  <c r="T218" i="8"/>
  <c r="P223" i="8"/>
  <c r="T224" i="8"/>
  <c r="P347" i="8"/>
  <c r="L384" i="8"/>
  <c r="P382" i="8"/>
  <c r="P378" i="8"/>
  <c r="P374" i="8"/>
  <c r="P370" i="8"/>
  <c r="P362" i="8"/>
  <c r="P354" i="8"/>
  <c r="P350" i="8"/>
  <c r="P336" i="8"/>
  <c r="P330" i="8"/>
  <c r="P324" i="8"/>
  <c r="T334" i="8"/>
  <c r="T328" i="8"/>
  <c r="T423" i="8"/>
  <c r="P246" i="8"/>
  <c r="P557" i="8"/>
  <c r="T11" i="8"/>
  <c r="T60" i="8"/>
  <c r="T114" i="8"/>
  <c r="T171" i="8"/>
  <c r="T193" i="8"/>
  <c r="T241" i="8"/>
  <c r="P523" i="8"/>
  <c r="T526" i="8"/>
  <c r="H165" i="8"/>
  <c r="P383" i="8"/>
  <c r="P379" i="8"/>
  <c r="P375" i="8"/>
  <c r="P371" i="8"/>
  <c r="P363" i="8"/>
  <c r="P359" i="8"/>
  <c r="P355" i="8"/>
  <c r="P351" i="8"/>
  <c r="L333" i="8"/>
  <c r="P334" i="8"/>
  <c r="P328" i="8"/>
  <c r="T338" i="8"/>
  <c r="T332" i="8"/>
  <c r="T326" i="8"/>
  <c r="P606" i="8"/>
  <c r="T603" i="8"/>
  <c r="P125" i="8"/>
  <c r="P107" i="8"/>
  <c r="P182" i="8"/>
  <c r="P176" i="8"/>
  <c r="P205" i="8"/>
  <c r="P192" i="8"/>
  <c r="P259" i="8"/>
  <c r="P253" i="8"/>
  <c r="P587" i="8"/>
  <c r="P509" i="8"/>
  <c r="P503" i="8"/>
  <c r="P497" i="8"/>
  <c r="T96" i="8"/>
  <c r="T78" i="8"/>
  <c r="T54" i="8"/>
  <c r="T45" i="8"/>
  <c r="T183" i="8"/>
  <c r="T177" i="8"/>
  <c r="T206" i="8"/>
  <c r="T199" i="8"/>
  <c r="T260" i="8"/>
  <c r="T254" i="8"/>
  <c r="T320" i="8"/>
  <c r="T448" i="8"/>
  <c r="T589" i="8"/>
  <c r="T560" i="8"/>
  <c r="T482" i="8"/>
  <c r="P528" i="8"/>
  <c r="P391" i="8"/>
  <c r="P539" i="8"/>
  <c r="L270" i="8"/>
  <c r="P424" i="8"/>
  <c r="L95" i="8"/>
  <c r="K165" i="8"/>
  <c r="G465" i="8"/>
  <c r="G437" i="8"/>
  <c r="L501" i="8"/>
  <c r="L495" i="8"/>
  <c r="O12" i="8"/>
  <c r="P94" i="8"/>
  <c r="O437" i="8"/>
  <c r="P508" i="8"/>
  <c r="S485" i="8"/>
  <c r="L459" i="8"/>
  <c r="P461" i="8"/>
  <c r="T462" i="8"/>
  <c r="L521" i="8"/>
  <c r="L522" i="8"/>
  <c r="L524" i="8"/>
  <c r="L525" i="8"/>
  <c r="T533" i="8"/>
  <c r="P82" i="8"/>
  <c r="P605" i="8"/>
  <c r="T604" i="8"/>
  <c r="T37" i="8"/>
  <c r="L450" i="8"/>
  <c r="L446" i="8"/>
  <c r="L499" i="8"/>
  <c r="L484" i="8"/>
  <c r="N186" i="8"/>
  <c r="R12" i="8"/>
  <c r="T491" i="8"/>
  <c r="J465" i="8"/>
  <c r="P460" i="8"/>
  <c r="T461" i="8"/>
  <c r="T521" i="8"/>
  <c r="L597" i="8"/>
  <c r="P537" i="8"/>
  <c r="T535" i="8"/>
  <c r="P392" i="8"/>
  <c r="T396" i="8"/>
  <c r="F237" i="8"/>
  <c r="L366" i="8"/>
  <c r="L362" i="8"/>
  <c r="L358" i="8"/>
  <c r="L323" i="8"/>
  <c r="L541" i="8"/>
  <c r="P604" i="8"/>
  <c r="T275" i="8"/>
  <c r="T278" i="8"/>
  <c r="T297" i="8"/>
  <c r="T302" i="8"/>
  <c r="T295" i="8"/>
  <c r="T289" i="8"/>
  <c r="T283" i="8"/>
  <c r="P283" i="8"/>
  <c r="P286" i="8"/>
  <c r="P214" i="8"/>
  <c r="T160" i="8"/>
  <c r="T155" i="8"/>
  <c r="T159" i="8"/>
  <c r="T154" i="8"/>
  <c r="T145" i="8"/>
  <c r="T139" i="8"/>
  <c r="T158" i="8"/>
  <c r="P158" i="8"/>
  <c r="P163" i="8"/>
  <c r="P157" i="8"/>
  <c r="P144" i="8"/>
  <c r="P138" i="8"/>
  <c r="P162" i="8"/>
  <c r="P160" i="8"/>
  <c r="P155" i="8"/>
  <c r="P149" i="8"/>
  <c r="P154" i="8"/>
  <c r="T288" i="8"/>
  <c r="T301" i="8"/>
  <c r="T294" i="8"/>
  <c r="T282" i="8"/>
  <c r="T293" i="8"/>
  <c r="T287" i="8"/>
  <c r="T281" i="8"/>
  <c r="T273" i="8"/>
  <c r="T304" i="8"/>
  <c r="P306" i="8"/>
  <c r="P293" i="8"/>
  <c r="P287" i="8"/>
  <c r="P281" i="8"/>
  <c r="P303" i="8"/>
  <c r="P284" i="8"/>
  <c r="P272" i="8"/>
  <c r="P275" i="8"/>
  <c r="P278" i="8"/>
  <c r="P297" i="8"/>
  <c r="P277" i="8"/>
  <c r="T210" i="8"/>
  <c r="T229" i="8"/>
  <c r="T235" i="8"/>
  <c r="T220" i="8"/>
  <c r="T226" i="8"/>
  <c r="P227" i="8"/>
  <c r="P226" i="8"/>
  <c r="P228" i="8"/>
  <c r="P234" i="8"/>
  <c r="P225" i="8"/>
  <c r="P219" i="8"/>
  <c r="T149" i="8"/>
  <c r="T142" i="8"/>
  <c r="T148" i="8"/>
  <c r="P143" i="8"/>
  <c r="P151" i="8"/>
  <c r="P150" i="8"/>
  <c r="P142" i="8"/>
  <c r="P137" i="8"/>
  <c r="F12" i="8"/>
  <c r="H186" i="8"/>
  <c r="L168" i="8"/>
  <c r="F418" i="8"/>
  <c r="T403" i="8"/>
  <c r="T405" i="8" s="1"/>
  <c r="S405" i="8"/>
  <c r="G592" i="8"/>
  <c r="H237" i="8"/>
  <c r="L369" i="8"/>
  <c r="T570" i="8"/>
  <c r="N237" i="8"/>
  <c r="R542" i="8"/>
  <c r="L163" i="8"/>
  <c r="L158" i="8"/>
  <c r="L152" i="8"/>
  <c r="L150" i="8"/>
  <c r="L382" i="8"/>
  <c r="L378" i="8"/>
  <c r="L403" i="8"/>
  <c r="L600" i="8"/>
  <c r="L423" i="8"/>
  <c r="T368" i="8"/>
  <c r="I309" i="8"/>
  <c r="H592" i="8"/>
  <c r="G576" i="8"/>
  <c r="P41" i="13"/>
  <c r="P43" i="13" s="1"/>
  <c r="P30" i="13"/>
  <c r="H30" i="13" s="1"/>
  <c r="T26" i="8"/>
  <c r="P269" i="8"/>
  <c r="T470" i="8"/>
  <c r="L55" i="8"/>
  <c r="H309" i="8"/>
  <c r="F514" i="8"/>
  <c r="F485" i="8"/>
  <c r="P58" i="8"/>
  <c r="P181" i="8"/>
  <c r="P204" i="8"/>
  <c r="P258" i="8"/>
  <c r="P251" i="8"/>
  <c r="P305" i="8"/>
  <c r="P292" i="8"/>
  <c r="P435" i="8"/>
  <c r="P586" i="8"/>
  <c r="P556" i="8"/>
  <c r="P496" i="8"/>
  <c r="T89" i="8"/>
  <c r="T77" i="8"/>
  <c r="T44" i="8"/>
  <c r="T125" i="8"/>
  <c r="T182" i="8"/>
  <c r="T170" i="8"/>
  <c r="T259" i="8"/>
  <c r="T253" i="8"/>
  <c r="T300" i="8"/>
  <c r="T447" i="8"/>
  <c r="T588" i="8"/>
  <c r="T510" i="8"/>
  <c r="T481" i="8"/>
  <c r="L11" i="8"/>
  <c r="L94" i="8"/>
  <c r="L90" i="8"/>
  <c r="L78" i="8"/>
  <c r="L68" i="8"/>
  <c r="L63" i="8"/>
  <c r="L47" i="8"/>
  <c r="L43" i="8"/>
  <c r="L147" i="8"/>
  <c r="L139" i="8"/>
  <c r="L133" i="8"/>
  <c r="L124" i="8"/>
  <c r="L120" i="8"/>
  <c r="L114" i="8"/>
  <c r="L106" i="8"/>
  <c r="L181" i="8"/>
  <c r="L175" i="8"/>
  <c r="L173" i="8"/>
  <c r="L208" i="8"/>
  <c r="L202" i="8"/>
  <c r="L193" i="8"/>
  <c r="L258" i="8"/>
  <c r="L254" i="8"/>
  <c r="L249" i="8"/>
  <c r="L245" i="8"/>
  <c r="L241" i="8"/>
  <c r="L305" i="8"/>
  <c r="L301" i="8"/>
  <c r="L296" i="8"/>
  <c r="L292" i="8"/>
  <c r="L290" i="8"/>
  <c r="L288" i="8"/>
  <c r="L284" i="8"/>
  <c r="L282" i="8"/>
  <c r="L280" i="8"/>
  <c r="L268" i="8"/>
  <c r="L458" i="8"/>
  <c r="L449" i="8"/>
  <c r="L447" i="8"/>
  <c r="L445" i="8"/>
  <c r="L443" i="8"/>
  <c r="L441" i="8"/>
  <c r="L434" i="8"/>
  <c r="L417" i="8"/>
  <c r="L415" i="8"/>
  <c r="L413" i="8"/>
  <c r="L590" i="8"/>
  <c r="L588" i="8"/>
  <c r="L586" i="8"/>
  <c r="L583" i="8"/>
  <c r="L574" i="8"/>
  <c r="L568" i="8"/>
  <c r="F576" i="8"/>
  <c r="K485" i="8"/>
  <c r="O237" i="8"/>
  <c r="V16" i="13"/>
  <c r="L426" i="8"/>
  <c r="K397" i="8"/>
  <c r="P569" i="8"/>
  <c r="R452" i="8"/>
  <c r="P436" i="8"/>
  <c r="J576" i="8"/>
  <c r="Q26" i="13"/>
  <c r="L608" i="8"/>
  <c r="I264" i="8"/>
  <c r="P527" i="8"/>
  <c r="L551" i="8"/>
  <c r="L497" i="8"/>
  <c r="P299" i="8"/>
  <c r="L96" i="8"/>
  <c r="L85" i="8"/>
  <c r="L65" i="8"/>
  <c r="L52" i="8"/>
  <c r="L41" i="8"/>
  <c r="L145" i="8"/>
  <c r="L137" i="8"/>
  <c r="L128" i="8"/>
  <c r="L122" i="8"/>
  <c r="L116" i="8"/>
  <c r="L110" i="8"/>
  <c r="L185" i="8"/>
  <c r="L179" i="8"/>
  <c r="G186" i="8"/>
  <c r="L204" i="8"/>
  <c r="L195" i="8"/>
  <c r="L256" i="8"/>
  <c r="L247" i="8"/>
  <c r="L303" i="8"/>
  <c r="L294" i="8"/>
  <c r="L286" i="8"/>
  <c r="L482" i="8"/>
  <c r="I12" i="8"/>
  <c r="K186" i="8"/>
  <c r="I385" i="8"/>
  <c r="J592" i="8"/>
  <c r="T522" i="8"/>
  <c r="J165" i="8"/>
  <c r="F437" i="8"/>
  <c r="L562" i="8"/>
  <c r="P118" i="8"/>
  <c r="P446" i="8"/>
  <c r="T25" i="8"/>
  <c r="T319" i="8"/>
  <c r="L87" i="8"/>
  <c r="L70" i="8"/>
  <c r="L60" i="8"/>
  <c r="L141" i="8"/>
  <c r="L135" i="8"/>
  <c r="L126" i="8"/>
  <c r="L118" i="8"/>
  <c r="L108" i="8"/>
  <c r="L183" i="8"/>
  <c r="L177" i="8"/>
  <c r="L171" i="8"/>
  <c r="L197" i="8"/>
  <c r="L260" i="8"/>
  <c r="L251" i="8"/>
  <c r="L243" i="8"/>
  <c r="L299" i="8"/>
  <c r="L314" i="8"/>
  <c r="N437" i="8"/>
  <c r="T523" i="8"/>
  <c r="T569" i="8"/>
  <c r="L391" i="8"/>
  <c r="L442" i="8"/>
  <c r="P130" i="8"/>
  <c r="P280" i="8"/>
  <c r="T192" i="8"/>
  <c r="F385" i="8"/>
  <c r="L98" i="8"/>
  <c r="L72" i="8"/>
  <c r="L58" i="8"/>
  <c r="L45" i="8"/>
  <c r="L24" i="8"/>
  <c r="L130" i="8"/>
  <c r="L112" i="8"/>
  <c r="L262" i="8"/>
  <c r="N428" i="8"/>
  <c r="G12" i="8"/>
  <c r="G452" i="8"/>
  <c r="G418" i="8"/>
  <c r="L585" i="8"/>
  <c r="L575" i="8"/>
  <c r="G485" i="8"/>
  <c r="P415" i="8"/>
  <c r="O418" i="8"/>
  <c r="L637" i="8"/>
  <c r="L635" i="8"/>
  <c r="I609" i="8"/>
  <c r="T131" i="8"/>
  <c r="L533" i="8"/>
  <c r="J542" i="8"/>
  <c r="P161" i="8"/>
  <c r="P274" i="8"/>
  <c r="L328" i="8"/>
  <c r="L572" i="8"/>
  <c r="L647" i="8"/>
  <c r="P626" i="8"/>
  <c r="T668" i="8"/>
  <c r="T665" i="8"/>
  <c r="P572" i="8"/>
  <c r="T623" i="8"/>
  <c r="L161" i="8"/>
  <c r="L40" i="8"/>
  <c r="L229" i="8"/>
  <c r="L230" i="8"/>
  <c r="L235" i="8"/>
  <c r="L331" i="8"/>
  <c r="L97" i="8"/>
  <c r="L93" i="8"/>
  <c r="L91" i="8"/>
  <c r="L89" i="8"/>
  <c r="L86" i="8"/>
  <c r="L79" i="8"/>
  <c r="L77" i="8"/>
  <c r="L71" i="8"/>
  <c r="L67" i="8"/>
  <c r="L64" i="8"/>
  <c r="L53" i="8"/>
  <c r="L46" i="8"/>
  <c r="L44" i="8"/>
  <c r="L42" i="8"/>
  <c r="L39" i="8"/>
  <c r="L25" i="8"/>
  <c r="L23" i="8"/>
  <c r="L146" i="8"/>
  <c r="L142" i="8"/>
  <c r="L136" i="8"/>
  <c r="L132" i="8"/>
  <c r="L127" i="8"/>
  <c r="L125" i="8"/>
  <c r="L123" i="8"/>
  <c r="L121" i="8"/>
  <c r="L117" i="8"/>
  <c r="L113" i="8"/>
  <c r="L111" i="8"/>
  <c r="F165" i="8"/>
  <c r="J264" i="8"/>
  <c r="J309" i="8"/>
  <c r="L319" i="8"/>
  <c r="G385" i="8"/>
  <c r="L464" i="8"/>
  <c r="H465" i="8"/>
  <c r="L448" i="8"/>
  <c r="L444" i="8"/>
  <c r="H452" i="8"/>
  <c r="L435" i="8"/>
  <c r="L433" i="8"/>
  <c r="L416" i="8"/>
  <c r="L414" i="8"/>
  <c r="I592" i="8"/>
  <c r="L564" i="8"/>
  <c r="L560" i="8"/>
  <c r="L557" i="8"/>
  <c r="L555" i="8"/>
  <c r="L553" i="8"/>
  <c r="L511" i="8"/>
  <c r="L509" i="8"/>
  <c r="L507" i="8"/>
  <c r="L505" i="8"/>
  <c r="L503" i="8"/>
  <c r="H514" i="8"/>
  <c r="N12" i="8"/>
  <c r="N452" i="8"/>
  <c r="N418" i="8"/>
  <c r="N514" i="8"/>
  <c r="R465" i="8"/>
  <c r="T426" i="8"/>
  <c r="R418" i="8"/>
  <c r="R576" i="8"/>
  <c r="S542" i="8"/>
  <c r="K609" i="8"/>
  <c r="G165" i="8"/>
  <c r="N542" i="8"/>
  <c r="P395" i="8"/>
  <c r="T22" i="8"/>
  <c r="P273" i="8"/>
  <c r="P276" i="8"/>
  <c r="L322" i="8"/>
  <c r="P513" i="8"/>
  <c r="T32" i="8"/>
  <c r="L664" i="8"/>
  <c r="L605" i="8"/>
  <c r="L37" i="8"/>
  <c r="P585" i="8"/>
  <c r="P568" i="8"/>
  <c r="P562" i="8"/>
  <c r="P555" i="8"/>
  <c r="P507" i="8"/>
  <c r="P501" i="8"/>
  <c r="P495" i="8"/>
  <c r="P484" i="8"/>
  <c r="T9" i="8"/>
  <c r="T94" i="8"/>
  <c r="T87" i="8"/>
  <c r="T72" i="8"/>
  <c r="T65" i="8"/>
  <c r="T58" i="8"/>
  <c r="T52" i="8"/>
  <c r="T43" i="8"/>
  <c r="T24" i="8"/>
  <c r="T143" i="8"/>
  <c r="T130" i="8"/>
  <c r="T124" i="8"/>
  <c r="T118" i="8"/>
  <c r="T112" i="8"/>
  <c r="T181" i="8"/>
  <c r="T175" i="8"/>
  <c r="T169" i="8"/>
  <c r="T204" i="8"/>
  <c r="T197" i="8"/>
  <c r="T258" i="8"/>
  <c r="T251" i="8"/>
  <c r="T245" i="8"/>
  <c r="T305" i="8"/>
  <c r="T299" i="8"/>
  <c r="T292" i="8"/>
  <c r="T286" i="8"/>
  <c r="T280" i="8"/>
  <c r="S385" i="8"/>
  <c r="S452" i="8"/>
  <c r="R428" i="8"/>
  <c r="S418" i="8"/>
  <c r="T587" i="8"/>
  <c r="T575" i="8"/>
  <c r="T564" i="8"/>
  <c r="T557" i="8"/>
  <c r="T509" i="8"/>
  <c r="T503" i="8"/>
  <c r="T497" i="8"/>
  <c r="S514" i="8"/>
  <c r="L531" i="8"/>
  <c r="T213" i="8"/>
  <c r="P231" i="8"/>
  <c r="T232" i="8"/>
  <c r="P216" i="8"/>
  <c r="T217" i="8"/>
  <c r="P222" i="8"/>
  <c r="T276" i="8"/>
  <c r="P345" i="8"/>
  <c r="T347" i="8"/>
  <c r="L381" i="8"/>
  <c r="L361" i="8"/>
  <c r="L349" i="8"/>
  <c r="L338" i="8"/>
  <c r="L326" i="8"/>
  <c r="L613" i="8"/>
  <c r="P614" i="8"/>
  <c r="P625" i="8"/>
  <c r="P619" i="8"/>
  <c r="T622" i="8"/>
  <c r="T628" i="8"/>
  <c r="P641" i="8"/>
  <c r="P635" i="8"/>
  <c r="T634" i="8"/>
  <c r="T640" i="8"/>
  <c r="T653" i="8"/>
  <c r="T647" i="8"/>
  <c r="P668" i="8"/>
  <c r="P662" i="8"/>
  <c r="T471" i="8"/>
  <c r="L424" i="8"/>
  <c r="H397" i="8"/>
  <c r="L526" i="8"/>
  <c r="L527" i="8"/>
  <c r="L26" i="8"/>
  <c r="L30" i="8"/>
  <c r="L269" i="8"/>
  <c r="L34" i="8"/>
  <c r="H100" i="8"/>
  <c r="G609" i="8"/>
  <c r="O609" i="8"/>
  <c r="P607" i="8"/>
  <c r="K100" i="8"/>
  <c r="L297" i="8"/>
  <c r="L598" i="8"/>
  <c r="T35" i="8"/>
  <c r="P26" i="8"/>
  <c r="T27" i="8"/>
  <c r="L29" i="8"/>
  <c r="L629" i="8"/>
  <c r="L633" i="8"/>
  <c r="T80" i="8"/>
  <c r="L396" i="8"/>
  <c r="L49" i="8"/>
  <c r="T272" i="8"/>
  <c r="L345" i="8"/>
  <c r="T631" i="8"/>
  <c r="L88" i="8"/>
  <c r="L156" i="8"/>
  <c r="L160" i="8"/>
  <c r="L84" i="8"/>
  <c r="L66" i="8"/>
  <c r="L76" i="8"/>
  <c r="T211" i="8"/>
  <c r="L213" i="8"/>
  <c r="L228" i="8"/>
  <c r="P229" i="8"/>
  <c r="T230" i="8"/>
  <c r="L232" i="8"/>
  <c r="L233" i="8"/>
  <c r="L218" i="8"/>
  <c r="P220" i="8"/>
  <c r="T221" i="8"/>
  <c r="T227" i="8"/>
  <c r="L277" i="8"/>
  <c r="P343" i="8"/>
  <c r="L347" i="8"/>
  <c r="P384" i="8"/>
  <c r="P380" i="8"/>
  <c r="P376" i="8"/>
  <c r="P372" i="8"/>
  <c r="P368" i="8"/>
  <c r="P364" i="8"/>
  <c r="P360" i="8"/>
  <c r="P356" i="8"/>
  <c r="L355" i="8"/>
  <c r="P352" i="8"/>
  <c r="L351" i="8"/>
  <c r="P348" i="8"/>
  <c r="L337" i="8"/>
  <c r="L330" i="8"/>
  <c r="L325" i="8"/>
  <c r="L353" i="8"/>
  <c r="K309" i="8"/>
  <c r="L425" i="8"/>
  <c r="P74" i="8"/>
  <c r="L513" i="8"/>
  <c r="G542" i="8"/>
  <c r="L626" i="8"/>
  <c r="L624" i="8"/>
  <c r="L622" i="8"/>
  <c r="L618" i="8"/>
  <c r="L642" i="8"/>
  <c r="L640" i="8"/>
  <c r="L638" i="8"/>
  <c r="L636" i="8"/>
  <c r="L634" i="8"/>
  <c r="L632" i="8"/>
  <c r="L654" i="8"/>
  <c r="L652" i="8"/>
  <c r="L648" i="8"/>
  <c r="L646" i="8"/>
  <c r="L668" i="8"/>
  <c r="L666" i="8"/>
  <c r="L662" i="8"/>
  <c r="L660" i="8"/>
  <c r="L658" i="8"/>
  <c r="T615" i="8"/>
  <c r="P624" i="8"/>
  <c r="P618" i="8"/>
  <c r="T621" i="8"/>
  <c r="P629" i="8"/>
  <c r="P634" i="8"/>
  <c r="T635" i="8"/>
  <c r="T641" i="8"/>
  <c r="P653" i="8"/>
  <c r="P647" i="8"/>
  <c r="T652" i="8"/>
  <c r="T646" i="8"/>
  <c r="T667" i="8"/>
  <c r="T664" i="8"/>
  <c r="T661" i="8"/>
  <c r="T658" i="8"/>
  <c r="L614" i="8"/>
  <c r="P80" i="8"/>
  <c r="L402" i="8"/>
  <c r="L571" i="8"/>
  <c r="T571" i="8"/>
  <c r="L159" i="8"/>
  <c r="L50" i="8"/>
  <c r="L212" i="8"/>
  <c r="I237" i="8"/>
  <c r="K237" i="8"/>
  <c r="L231" i="8"/>
  <c r="L216" i="8"/>
  <c r="L222" i="8"/>
  <c r="L372" i="8"/>
  <c r="L364" i="8"/>
  <c r="L360" i="8"/>
  <c r="L356" i="8"/>
  <c r="O428" i="8"/>
  <c r="P81" i="8"/>
  <c r="T602" i="8"/>
  <c r="J405" i="8"/>
  <c r="T395" i="8"/>
  <c r="P32" i="8"/>
  <c r="L617" i="8"/>
  <c r="L631" i="8"/>
  <c r="L657" i="8"/>
  <c r="P613" i="8"/>
  <c r="P617" i="8"/>
  <c r="P631" i="8"/>
  <c r="T637" i="8"/>
  <c r="P644" i="8"/>
  <c r="T650" i="8"/>
  <c r="P657" i="8"/>
  <c r="P571" i="8"/>
  <c r="P152" i="8"/>
  <c r="T136" i="8"/>
  <c r="T153" i="8"/>
  <c r="P153" i="8"/>
  <c r="T161" i="8"/>
  <c r="N165" i="8"/>
  <c r="R165" i="8"/>
  <c r="P133" i="8"/>
  <c r="J43" i="13"/>
  <c r="J44" i="13"/>
  <c r="T25" i="13"/>
  <c r="V25" i="13" s="1"/>
  <c r="T106" i="8"/>
  <c r="S165" i="8"/>
  <c r="S576" i="8"/>
  <c r="O485" i="8"/>
  <c r="S186" i="8"/>
  <c r="K465" i="8"/>
  <c r="K418" i="8"/>
  <c r="T446" i="8"/>
  <c r="K514" i="8"/>
  <c r="L9" i="8"/>
  <c r="S592" i="8"/>
  <c r="S12" i="8"/>
  <c r="G237" i="8"/>
  <c r="L566" i="8"/>
  <c r="K385" i="8"/>
  <c r="R100" i="8"/>
  <c r="F592" i="8"/>
  <c r="S237" i="8"/>
  <c r="T317" i="8"/>
  <c r="I55" i="16"/>
  <c r="P15" i="15"/>
  <c r="L162" i="8"/>
  <c r="L157" i="8"/>
  <c r="L272" i="8"/>
  <c r="L274" i="8"/>
  <c r="L383" i="8"/>
  <c r="L379" i="8"/>
  <c r="L375" i="8"/>
  <c r="L371" i="8"/>
  <c r="L367" i="8"/>
  <c r="L363" i="8"/>
  <c r="L359" i="8"/>
  <c r="L334" i="8"/>
  <c r="L332" i="8"/>
  <c r="L329" i="8"/>
  <c r="L327" i="8"/>
  <c r="L10" i="8"/>
  <c r="L169" i="8"/>
  <c r="T551" i="8"/>
  <c r="P490" i="8"/>
  <c r="P196" i="8"/>
  <c r="Q31" i="13"/>
  <c r="R29" i="13"/>
  <c r="L606" i="8"/>
  <c r="G264" i="8"/>
  <c r="P168" i="8"/>
  <c r="O186" i="8"/>
  <c r="O385" i="8"/>
  <c r="K576" i="8"/>
  <c r="O514" i="8"/>
  <c r="R237" i="8"/>
  <c r="K428" i="8"/>
  <c r="R264" i="8"/>
  <c r="F542" i="8"/>
  <c r="Q35" i="13"/>
  <c r="R33" i="13"/>
  <c r="Q36" i="13"/>
  <c r="F397" i="8"/>
  <c r="L390" i="8"/>
  <c r="P390" i="8"/>
  <c r="L81" i="8"/>
  <c r="P445" i="8"/>
  <c r="O452" i="8"/>
  <c r="S437" i="8"/>
  <c r="T436" i="8"/>
  <c r="T437" i="8" s="1"/>
  <c r="H385" i="8"/>
  <c r="G309" i="8"/>
  <c r="O100" i="8"/>
  <c r="L490" i="8"/>
  <c r="O576" i="8"/>
  <c r="H418" i="8"/>
  <c r="I100" i="8"/>
  <c r="L107" i="8"/>
  <c r="N100" i="8"/>
  <c r="N264" i="8"/>
  <c r="N592" i="8"/>
  <c r="K437" i="8"/>
  <c r="R186" i="8"/>
  <c r="L460" i="8"/>
  <c r="L22" i="8"/>
  <c r="F100" i="8"/>
  <c r="L153" i="8"/>
  <c r="I165" i="8"/>
  <c r="L481" i="8"/>
  <c r="O165" i="8"/>
  <c r="O592" i="8"/>
  <c r="R385" i="8"/>
  <c r="N309" i="8"/>
  <c r="R592" i="8"/>
  <c r="P423" i="8"/>
  <c r="P10" i="8"/>
  <c r="E55" i="16"/>
  <c r="L27" i="8"/>
  <c r="P29" i="8"/>
  <c r="T30" i="8"/>
  <c r="O264" i="8"/>
  <c r="J100" i="8"/>
  <c r="J237" i="8"/>
  <c r="H576" i="8"/>
  <c r="H485" i="8"/>
  <c r="P319" i="8"/>
  <c r="N385" i="8"/>
  <c r="P458" i="8"/>
  <c r="N465" i="8"/>
  <c r="P551" i="8"/>
  <c r="N576" i="8"/>
  <c r="K43" i="13"/>
  <c r="K44" i="13" s="1"/>
  <c r="O542" i="8"/>
  <c r="P520" i="8"/>
  <c r="K542" i="8"/>
  <c r="H609" i="8"/>
  <c r="R609" i="8"/>
  <c r="T595" i="8"/>
  <c r="I397" i="8"/>
  <c r="O397" i="8"/>
  <c r="L539" i="8"/>
  <c r="L33" i="8"/>
  <c r="K452" i="8"/>
  <c r="S465" i="8"/>
  <c r="T456" i="8"/>
  <c r="F309" i="8"/>
  <c r="G100" i="8"/>
  <c r="T425" i="8"/>
  <c r="F609" i="8"/>
  <c r="O309" i="8"/>
  <c r="P279" i="8"/>
  <c r="T413" i="8"/>
  <c r="T418" i="8" s="1"/>
  <c r="S100" i="8"/>
  <c r="S309" i="8"/>
  <c r="R309" i="8"/>
  <c r="S264" i="8"/>
  <c r="L73" i="8"/>
  <c r="L641" i="8"/>
  <c r="L665" i="8"/>
  <c r="L661" i="8"/>
  <c r="P622" i="8"/>
  <c r="T619" i="8"/>
  <c r="P638" i="8"/>
  <c r="P632" i="8"/>
  <c r="P651" i="8"/>
  <c r="P645" i="8"/>
  <c r="T666" i="8"/>
  <c r="T663" i="8"/>
  <c r="T660" i="8"/>
  <c r="L615" i="8"/>
  <c r="G55" i="16"/>
  <c r="M55" i="16"/>
  <c r="L155" i="8"/>
  <c r="L151" i="8"/>
  <c r="L149" i="8"/>
  <c r="L210" i="8"/>
  <c r="L211" i="8"/>
  <c r="L221" i="8"/>
  <c r="L226" i="8"/>
  <c r="L276" i="8"/>
  <c r="L380" i="8"/>
  <c r="L376" i="8"/>
  <c r="L368" i="8"/>
  <c r="L352" i="8"/>
  <c r="L348" i="8"/>
  <c r="L336" i="8"/>
  <c r="L324" i="8"/>
  <c r="L603" i="8"/>
  <c r="L394" i="8"/>
  <c r="L395" i="8"/>
  <c r="T390" i="8"/>
  <c r="L32" i="8"/>
  <c r="L31" i="8"/>
  <c r="L35" i="8"/>
  <c r="P595" i="8"/>
  <c r="N609" i="8"/>
  <c r="S609" i="8"/>
  <c r="L392" i="8"/>
  <c r="L625" i="8"/>
  <c r="L623" i="8"/>
  <c r="L621" i="8"/>
  <c r="L619" i="8"/>
  <c r="L639" i="8"/>
  <c r="L655" i="8"/>
  <c r="L651" i="8"/>
  <c r="L649" i="8"/>
  <c r="L645" i="8"/>
  <c r="L667" i="8"/>
  <c r="L663" i="8"/>
  <c r="L659" i="8"/>
  <c r="L80" i="8"/>
  <c r="L604" i="8"/>
  <c r="T156" i="8"/>
  <c r="L234" i="8"/>
  <c r="L219" i="8"/>
  <c r="L225" i="8"/>
  <c r="L273" i="8"/>
  <c r="L343" i="8"/>
  <c r="L377" i="8"/>
  <c r="L365" i="8"/>
  <c r="J397" i="8"/>
  <c r="S397" i="8"/>
  <c r="L28" i="8"/>
  <c r="L75" i="8"/>
  <c r="L214" i="8"/>
  <c r="L224" i="8"/>
  <c r="L275" i="8"/>
  <c r="L341" i="8"/>
  <c r="L74" i="8"/>
  <c r="L644" i="8"/>
  <c r="L607" i="8"/>
  <c r="T606" i="8"/>
  <c r="L44" i="13"/>
  <c r="L154" i="8"/>
  <c r="L148" i="8"/>
  <c r="P40" i="8"/>
  <c r="T49" i="8"/>
  <c r="P210" i="8"/>
  <c r="P235" i="8"/>
  <c r="T215" i="8"/>
  <c r="L217" i="8"/>
  <c r="L223" i="8"/>
  <c r="L374" i="8"/>
  <c r="L370" i="8"/>
  <c r="L354" i="8"/>
  <c r="L350" i="8"/>
  <c r="L335" i="8"/>
  <c r="L602" i="8"/>
  <c r="P608" i="8"/>
  <c r="L21" i="8"/>
  <c r="R397" i="8"/>
  <c r="F405" i="8"/>
  <c r="R27" i="13" l="1"/>
  <c r="S27" i="13" s="1"/>
  <c r="T27" i="13" s="1"/>
  <c r="I475" i="8"/>
  <c r="R473" i="8"/>
  <c r="P465" i="8"/>
  <c r="V11" i="8"/>
  <c r="P12" i="8"/>
  <c r="I37" i="13"/>
  <c r="T485" i="8"/>
  <c r="T186" i="8"/>
  <c r="L437" i="8"/>
  <c r="L418" i="8"/>
  <c r="P437" i="8"/>
  <c r="F475" i="8"/>
  <c r="T12" i="8"/>
  <c r="P485" i="8"/>
  <c r="P264" i="8"/>
  <c r="T514" i="8"/>
  <c r="P452" i="8"/>
  <c r="L514" i="8"/>
  <c r="P186" i="8"/>
  <c r="P418" i="8"/>
  <c r="J475" i="8"/>
  <c r="R34" i="13"/>
  <c r="S34" i="13" s="1"/>
  <c r="T34" i="13" s="1"/>
  <c r="I34" i="13"/>
  <c r="L592" i="8"/>
  <c r="L542" i="8"/>
  <c r="L452" i="8"/>
  <c r="T385" i="8"/>
  <c r="I473" i="8"/>
  <c r="L264" i="8"/>
  <c r="K473" i="8"/>
  <c r="L428" i="8"/>
  <c r="T264" i="8"/>
  <c r="T542" i="8"/>
  <c r="L465" i="8"/>
  <c r="P542" i="8"/>
  <c r="K407" i="8"/>
  <c r="S674" i="8"/>
  <c r="P428" i="8"/>
  <c r="T465" i="8"/>
  <c r="L485" i="8"/>
  <c r="K674" i="8"/>
  <c r="L186" i="8"/>
  <c r="L576" i="8"/>
  <c r="T592" i="8"/>
  <c r="G475" i="8"/>
  <c r="J473" i="8"/>
  <c r="J674" i="8"/>
  <c r="T428" i="8"/>
  <c r="H475" i="8"/>
  <c r="P397" i="8"/>
  <c r="L405" i="8"/>
  <c r="T397" i="8"/>
  <c r="N674" i="8"/>
  <c r="I674" i="8"/>
  <c r="T309" i="8"/>
  <c r="P309" i="8"/>
  <c r="P165" i="8"/>
  <c r="L165" i="8"/>
  <c r="O475" i="8"/>
  <c r="P514" i="8"/>
  <c r="S475" i="8"/>
  <c r="T100" i="8"/>
  <c r="T576" i="8"/>
  <c r="I26" i="13"/>
  <c r="I25" i="13" s="1"/>
  <c r="N25" i="13" s="1"/>
  <c r="R26" i="13"/>
  <c r="S26" i="13" s="1"/>
  <c r="T26" i="13" s="1"/>
  <c r="F473" i="8"/>
  <c r="N475" i="8"/>
  <c r="L309" i="8"/>
  <c r="G674" i="8"/>
  <c r="T237" i="8"/>
  <c r="L237" i="8"/>
  <c r="F407" i="8"/>
  <c r="L385" i="8"/>
  <c r="P237" i="8"/>
  <c r="H473" i="8"/>
  <c r="P385" i="8"/>
  <c r="R674" i="8"/>
  <c r="V9" i="8"/>
  <c r="N473" i="8"/>
  <c r="P44" i="13"/>
  <c r="E11" i="6" s="1"/>
  <c r="L609" i="8"/>
  <c r="L473" i="8"/>
  <c r="J407" i="8"/>
  <c r="G407" i="8"/>
  <c r="H407" i="8"/>
  <c r="T452" i="8"/>
  <c r="R475" i="8"/>
  <c r="S473" i="8"/>
  <c r="O473" i="8"/>
  <c r="P100" i="8"/>
  <c r="P576" i="8"/>
  <c r="T165" i="8"/>
  <c r="P592" i="8"/>
  <c r="P473" i="8"/>
  <c r="T473" i="8"/>
  <c r="G473" i="8"/>
  <c r="V10" i="8"/>
  <c r="N407" i="8"/>
  <c r="O407" i="8"/>
  <c r="L397" i="8"/>
  <c r="L100" i="8"/>
  <c r="I407" i="8"/>
  <c r="I677" i="8" s="1"/>
  <c r="R407" i="8"/>
  <c r="T609" i="8"/>
  <c r="R41" i="13"/>
  <c r="S33" i="13"/>
  <c r="F674" i="8"/>
  <c r="S29" i="13"/>
  <c r="T29" i="13" s="1"/>
  <c r="O674" i="8"/>
  <c r="I36" i="13"/>
  <c r="R36" i="13"/>
  <c r="S36" i="13" s="1"/>
  <c r="T36" i="13" s="1"/>
  <c r="H674" i="8"/>
  <c r="I35" i="13"/>
  <c r="R35" i="13"/>
  <c r="S35" i="13" s="1"/>
  <c r="T35" i="13" s="1"/>
  <c r="P609" i="8"/>
  <c r="I31" i="13"/>
  <c r="I29" i="13" s="1"/>
  <c r="N29" i="13" s="1"/>
  <c r="R31" i="13"/>
  <c r="S31" i="13" s="1"/>
  <c r="T31" i="13" s="1"/>
  <c r="S407" i="8"/>
  <c r="L12" i="8"/>
  <c r="K475" i="8"/>
  <c r="L475" i="8" l="1"/>
  <c r="P475" i="8"/>
  <c r="I33" i="13"/>
  <c r="N33" i="13" s="1"/>
  <c r="G677" i="8"/>
  <c r="G679" i="8" s="1"/>
  <c r="G681" i="8" s="1"/>
  <c r="F9" i="6" s="1"/>
  <c r="F13" i="6" s="1"/>
  <c r="J677" i="8"/>
  <c r="J679" i="8" s="1"/>
  <c r="L674" i="8"/>
  <c r="P674" i="8"/>
  <c r="K677" i="8"/>
  <c r="K679" i="8" s="1"/>
  <c r="K681" i="8" s="1"/>
  <c r="J9" i="6" s="1"/>
  <c r="J13" i="6" s="1"/>
  <c r="J681" i="8"/>
  <c r="I9" i="6" s="1"/>
  <c r="F677" i="8"/>
  <c r="F679" i="8" s="1"/>
  <c r="F681" i="8" s="1"/>
  <c r="E9" i="6" s="1"/>
  <c r="S677" i="8"/>
  <c r="S679" i="8" s="1"/>
  <c r="S681" i="8" s="1"/>
  <c r="O9" i="6" s="1"/>
  <c r="O13" i="6" s="1"/>
  <c r="T475" i="8"/>
  <c r="T407" i="8"/>
  <c r="P407" i="8"/>
  <c r="N677" i="8"/>
  <c r="N679" i="8" s="1"/>
  <c r="N681" i="8" s="1"/>
  <c r="L9" i="6" s="1"/>
  <c r="L13" i="6" s="1"/>
  <c r="T674" i="8"/>
  <c r="H677" i="8"/>
  <c r="R677" i="8"/>
  <c r="R679" i="8" s="1"/>
  <c r="R681" i="8" s="1"/>
  <c r="N9" i="6" s="1"/>
  <c r="N13" i="6" s="1"/>
  <c r="L407" i="8"/>
  <c r="L677" i="8" s="1"/>
  <c r="O677" i="8"/>
  <c r="I679" i="8"/>
  <c r="I681" i="8"/>
  <c r="H9" i="6" s="1"/>
  <c r="R43" i="13"/>
  <c r="R44" i="13" s="1"/>
  <c r="I41" i="13"/>
  <c r="V29" i="13"/>
  <c r="T33" i="13"/>
  <c r="S41" i="13"/>
  <c r="P677" i="8" l="1"/>
  <c r="P679" i="8" s="1"/>
  <c r="P681" i="8" s="1"/>
  <c r="T677" i="8"/>
  <c r="T679" i="8" s="1"/>
  <c r="T681" i="8" s="1"/>
  <c r="H679" i="8"/>
  <c r="H681" i="8" s="1"/>
  <c r="G9" i="6" s="1"/>
  <c r="K9" i="6" s="1"/>
  <c r="L679" i="8"/>
  <c r="L681" i="8" s="1"/>
  <c r="O679" i="8"/>
  <c r="O681" i="8" s="1"/>
  <c r="M9" i="6" s="1"/>
  <c r="M13" i="6" s="1"/>
  <c r="E13" i="6"/>
  <c r="S43" i="13"/>
  <c r="S44" i="13" s="1"/>
  <c r="G11" i="6"/>
  <c r="N41" i="13"/>
  <c r="I43" i="13"/>
  <c r="N43" i="13" s="1"/>
  <c r="T41" i="13"/>
  <c r="V33" i="13"/>
  <c r="P9" i="6" l="1"/>
  <c r="H11" i="6"/>
  <c r="H13" i="6" s="1"/>
  <c r="I44" i="13"/>
  <c r="N44" i="13" s="1"/>
  <c r="T43" i="13"/>
  <c r="V43" i="13" s="1"/>
  <c r="T44" i="13"/>
  <c r="I11" i="6" s="1"/>
  <c r="I13" i="6" s="1"/>
  <c r="G13" i="6"/>
  <c r="V41" i="13"/>
  <c r="K13" i="6" l="1"/>
  <c r="P13" i="6" s="1"/>
  <c r="K11" i="6"/>
  <c r="P11" i="6" s="1"/>
  <c r="V44" i="13"/>
</calcChain>
</file>

<file path=xl/sharedStrings.xml><?xml version="1.0" encoding="utf-8"?>
<sst xmlns="http://schemas.openxmlformats.org/spreadsheetml/2006/main" count="6992" uniqueCount="1604">
  <si>
    <t>Exhibit 4.1: Pricing and Volumes Matrix</t>
  </si>
  <si>
    <r>
      <t xml:space="preserve">Exhibit 4.1
Pricing and Volumes Matrix
 </t>
    </r>
    <r>
      <rPr>
        <sz val="14"/>
        <rFont val="Calibri"/>
        <family val="2"/>
        <scheme val="minor"/>
      </rPr>
      <t>VA-151028-MCI: Modification 5</t>
    </r>
  </si>
  <si>
    <r>
      <t xml:space="preserve">COMMONWEALTH OF VIRGINIA
VIRGINIA IT AGENCY (VITA)
SUPPLIER STRATEGY AND PERFORMANCE DIVISION
</t>
    </r>
    <r>
      <rPr>
        <sz val="12"/>
        <rFont val="Calibri"/>
        <family val="2"/>
        <scheme val="minor"/>
      </rPr>
      <t>7325 BEAUFONT SPRINGS DR.
RICHMOND, VA 23225</t>
    </r>
  </si>
  <si>
    <t>Supplier Instructions</t>
  </si>
  <si>
    <t>Pricing Instructions - Inflation</t>
  </si>
  <si>
    <t>The Supplier's pricing should exclude inflation.  Only real increases/decreases should be included in the Supplier's Monthly Unit Rates rates.  Inflation will be addressed in the Contract via Economic Change Adjustments (ECA).</t>
  </si>
  <si>
    <t>Tab Descriptions</t>
  </si>
  <si>
    <t>Total Estimated Charges</t>
  </si>
  <si>
    <t>This form is to be used to specify the detailed Charges to VITA, at the estimated current consumption, for the Resource Units proposed by Supplier.</t>
  </si>
  <si>
    <t>Charges by Cost Type</t>
  </si>
  <si>
    <t>The Supplier should use this tab to provide the cost break-down of the Charges, by expense type (e.g. Labor, Hardware, Software, etc.).  These amounts are for informational purposes only and will help the Commonwealth understand the Supplier solution.</t>
  </si>
  <si>
    <t>Monthly Unit Rates</t>
  </si>
  <si>
    <t>Supplier must specify the Monthly Unit Rates for the Resource Units proposed by Supplier.</t>
  </si>
  <si>
    <t>Estimated Volumes</t>
  </si>
  <si>
    <r>
      <t xml:space="preserve">Supplier input is required for the RU structure of this RFP, therefore, no Estimated Volumes by RU will be provided initially by VITA.  Supplier should refer to </t>
    </r>
    <r>
      <rPr>
        <b/>
        <u/>
        <sz val="11"/>
        <rFont val="Arial"/>
        <family val="2"/>
      </rPr>
      <t>Exhibit 4.1.1 (Current Consumption)</t>
    </r>
    <r>
      <rPr>
        <sz val="11"/>
        <rFont val="Arial"/>
        <family val="2"/>
      </rPr>
      <t xml:space="preserve"> for the current volumes consumed by VITA and use such volumes to populate the Estimated Volumes for its proposed RU Structure. No organic growth, or reduction should be assumed.</t>
    </r>
  </si>
  <si>
    <t>Pass-Through</t>
  </si>
  <si>
    <r>
      <t xml:space="preserve">This form is to be left blank by supplier and is intended for future use in circumstances in which VITA requests supplier to procure Hardware or Software on their behalf in accordance to Section 5 </t>
    </r>
    <r>
      <rPr>
        <b/>
        <u/>
        <sz val="11"/>
        <rFont val="Arial"/>
        <family val="2"/>
      </rPr>
      <t>Exhibit 4.0 (Pricing and Financial Provisions)</t>
    </r>
    <r>
      <rPr>
        <sz val="11"/>
        <rFont val="Arial"/>
        <family val="2"/>
      </rPr>
      <t>.</t>
    </r>
  </si>
  <si>
    <t>Milestone Charges</t>
  </si>
  <si>
    <t>This form is to be used to specify the migration and other one-time Implementation charges by Milestone and by date.  This form should be completed assuming two scenarios: 1. Payment of Milestones upon completion, and 2. Amortization of payments over the life of the initial Term. For more information relating to the "Existing Asset Purchase" milestone refer to Exhibit 4.0.</t>
  </si>
  <si>
    <t>Milestone Implementation</t>
  </si>
  <si>
    <t xml:space="preserve">This form is to be used to specify the migration and other one-time Milestone Charges for Implementation Services by tower and by expense category.  A list of expense categories and associated definitions are provided at the bottom of the form. </t>
  </si>
  <si>
    <t>Supplier Investments</t>
  </si>
  <si>
    <t>The Supplier should use this form to identify investments that it will be making over the term of the contract.  These investments are not in addition to Unit Rate Charges and should be recovered in the Unit Rate Charges and excluded from the Implementation Charges.   The investments identified in this form should support the Supplier's proposed technical solution and be the basis of the non-punitive required fees in the event VITA decides to exercise its right to terminate the Agreement.  This form should reflect the actual cash investment as incurred.</t>
  </si>
  <si>
    <t>Termination</t>
  </si>
  <si>
    <r>
      <t xml:space="preserve">The Supplier should itemize its direct non-recovered costs in the tables provided for Termination for Convenience. These dollar amounts shall be the effective termination expense caps for each termination expense category in accordance with </t>
    </r>
    <r>
      <rPr>
        <b/>
        <u/>
        <sz val="11"/>
        <rFont val="Arial"/>
        <family val="2"/>
      </rPr>
      <t>Section 14 of Exhibit 4.0 (Pricing and Financial Provisions).</t>
    </r>
  </si>
  <si>
    <t>Inflation Sensitivity</t>
  </si>
  <si>
    <r>
      <t>For each of the Resource Units in its proposed RU Structure the Supplier must document the percentage of Charges that are affected by the inflationary impact on Supplier's delivery of the Services ("</t>
    </r>
    <r>
      <rPr>
        <b/>
        <sz val="11"/>
        <rFont val="Arial"/>
        <family val="2"/>
      </rPr>
      <t>Inflation Sensitivity</t>
    </r>
    <r>
      <rPr>
        <sz val="11"/>
        <rFont val="Arial"/>
        <family val="2"/>
      </rPr>
      <t xml:space="preserve">") and which shall be applied on any inflation/deflation adjustment that is due.  The inflation/deflation adjustment shall use "CPI-U" as published by the US Bureau of Labor Statistics for purposes of determining actual inflation, regardless of the location where the Supplier incurs costs associated with the delivery of Services.  See Section 10 of </t>
    </r>
    <r>
      <rPr>
        <b/>
        <u/>
        <sz val="11"/>
        <rFont val="Arial"/>
        <family val="2"/>
      </rPr>
      <t>Exhibit 4.0</t>
    </r>
    <r>
      <rPr>
        <sz val="11"/>
        <rFont val="Arial"/>
        <family val="2"/>
      </rPr>
      <t xml:space="preserve"> for more information.</t>
    </r>
  </si>
  <si>
    <t>Rate Card</t>
  </si>
  <si>
    <r>
      <t xml:space="preserve">Supplier should use this form to provide a list of available Resource Types for FTE Services and the applicable hourly rates, inclusive of travel.  These Resource Types will be available for Solution Services (projects) in accordance with Section 4 of </t>
    </r>
    <r>
      <rPr>
        <b/>
        <u/>
        <sz val="11"/>
        <rFont val="Arial"/>
        <family val="2"/>
      </rPr>
      <t>Exhibit 4.0 (Pricing and Financial Provisions)</t>
    </r>
    <r>
      <rPr>
        <sz val="11"/>
        <rFont val="Arial"/>
        <family val="2"/>
      </rPr>
      <t>.</t>
    </r>
  </si>
  <si>
    <t>Summary of Charges ($)</t>
  </si>
  <si>
    <t>Renewal Option 1</t>
  </si>
  <si>
    <t>Renewal Option 2</t>
  </si>
  <si>
    <t>Charge Description</t>
  </si>
  <si>
    <t>Year 1 *</t>
  </si>
  <si>
    <t>Year 2</t>
  </si>
  <si>
    <t>Year 3</t>
  </si>
  <si>
    <t>Year 4</t>
  </si>
  <si>
    <t>Year 5</t>
  </si>
  <si>
    <t>Year 5.5</t>
  </si>
  <si>
    <t>5.5 Years Total</t>
  </si>
  <si>
    <t>Year 1</t>
  </si>
  <si>
    <t>9.5 Years Total</t>
  </si>
  <si>
    <t>Server Services</t>
  </si>
  <si>
    <t>Annual Charges</t>
  </si>
  <si>
    <t>Transition Charges (*)</t>
  </si>
  <si>
    <t>TOTAL VDN SERVICES</t>
  </si>
  <si>
    <t>(*) Reflects Option 2 for Transition Charges</t>
  </si>
  <si>
    <t>Estimated Annual Charges (Annual Amounts in $)</t>
  </si>
  <si>
    <t>Resource Description</t>
  </si>
  <si>
    <t>Contract
Year 1</t>
  </si>
  <si>
    <t>Contract
Year 2</t>
  </si>
  <si>
    <t>Contract
Year 3</t>
  </si>
  <si>
    <t>Contract
Year 4</t>
  </si>
  <si>
    <t>Contract
Year 5</t>
  </si>
  <si>
    <t>Contract
Year 6</t>
  </si>
  <si>
    <t>5.5 Years
Total</t>
  </si>
  <si>
    <t>Total</t>
  </si>
  <si>
    <t>Check</t>
  </si>
  <si>
    <t>Cross Functional Charges</t>
  </si>
  <si>
    <t>2.1.1</t>
  </si>
  <si>
    <t>Program Management Office</t>
  </si>
  <si>
    <t>2.1.2</t>
  </si>
  <si>
    <t>Cross Functional (inc. Triage Desk)</t>
  </si>
  <si>
    <t>2.1.3</t>
  </si>
  <si>
    <t>Engineering Services</t>
  </si>
  <si>
    <t>CPE</t>
  </si>
  <si>
    <t>2.2.1</t>
  </si>
  <si>
    <t>CPE Use</t>
  </si>
  <si>
    <t>Managed WAN CPE</t>
  </si>
  <si>
    <t>Router –1 WAN, Ethernet - 1x10/100Mb WAN ports</t>
  </si>
  <si>
    <t>Per Device</t>
  </si>
  <si>
    <t>Router - 2 WAN, 1xT1</t>
  </si>
  <si>
    <t>Router - 2 WAN, 2xT1</t>
  </si>
  <si>
    <t>Router - 2 WAN, 4xT1</t>
  </si>
  <si>
    <t>Router - 3 WAN, 1xDS3</t>
  </si>
  <si>
    <t>Router - 2 WAN, 1xT1, IPSEC, LTE</t>
  </si>
  <si>
    <t>Router - 2 WAN, 2xT1, IPSEC, LTE</t>
  </si>
  <si>
    <t>Router - 2 WAN, 4xT1, IPSEC, LTE</t>
  </si>
  <si>
    <t>Router - 3 WAN, 1xDS3, IPSEC, LTE</t>
  </si>
  <si>
    <t>Router - 2 WAN, Ethernet Only</t>
  </si>
  <si>
    <t>Router - 2 WAN, Ethernet Only, IPSEC, LTE</t>
  </si>
  <si>
    <t xml:space="preserve">Router - Cellular Wireless Router - Point of Use </t>
  </si>
  <si>
    <t xml:space="preserve">Router - Cellular Wireless Router - Small Office </t>
  </si>
  <si>
    <t xml:space="preserve">Router - Cellular Wireless Router - Branch Office </t>
  </si>
  <si>
    <t>Router - Branch Office</t>
  </si>
  <si>
    <t>Router - Core Data Center</t>
  </si>
  <si>
    <t xml:space="preserve">Router - Premium Core Data Center </t>
  </si>
  <si>
    <t>Managed LAN CPE</t>
  </si>
  <si>
    <t>Switch - 8 Port</t>
  </si>
  <si>
    <t>Switch - 8 Port POE</t>
  </si>
  <si>
    <t>Switch - 24 Port</t>
  </si>
  <si>
    <t>Switch - 48 Port</t>
  </si>
  <si>
    <t>Switch - 24 Port (POE)</t>
  </si>
  <si>
    <t>Switch - 48 Port (POE)</t>
  </si>
  <si>
    <t>Switch Aggregation - 48 Port</t>
  </si>
  <si>
    <t>Switch Core - 192 Port</t>
  </si>
  <si>
    <t>Enterprise Data Center Load Balancer - Medium</t>
  </si>
  <si>
    <t>Managed Wireless LAN CPE</t>
  </si>
  <si>
    <t>BAP- Bridging Access Point LAN Bridge Omni Directional</t>
  </si>
  <si>
    <t>BAP- Bridging Access Point LAN Bridge Directional</t>
  </si>
  <si>
    <t>Wifi Access Point Dual 2x2:2 Radio Integrated Antenna</t>
  </si>
  <si>
    <t>Wifi Access Point Dual 3x3:3 Radio Integrated Omni Antenna Outdoor</t>
  </si>
  <si>
    <t>Wifi Access Point Dual 2x2:2/4x4:4 MU-MIMO Radio Integrated Antenna</t>
  </si>
  <si>
    <t>Wifi Access Point Dual 4x4:4 MU-MIMO Radio Integrated Antenna 2.5+1 GbE</t>
  </si>
  <si>
    <t>Wifi Access Point Dual 2x2:2/3x3:3 MU-MIMO Radio Integrated Antenna</t>
  </si>
  <si>
    <t>Wifi Access Point Dual 2x2:2 Radio Integrated Omni Antenna Outdoor</t>
  </si>
  <si>
    <t>Wifi Access Point Dual 4x4:4 MU-MIMO Radio Integrated Antenna</t>
  </si>
  <si>
    <t>Wifi Controller 4-port 10/100/1000BASE-T 16 AP and 1K Client Controller</t>
  </si>
  <si>
    <t>Wifi Controller 8p Dual Pers 10/100/1000BASE-T/1GBASE-X SFP 64 AP and 4K Clients Controller</t>
  </si>
  <si>
    <t>Wifi Controller 2-port 10GBASE-X (SFP+) Controller</t>
  </si>
  <si>
    <t>UCCaaS CPE</t>
  </si>
  <si>
    <t>Phone - UCCaaS single line</t>
  </si>
  <si>
    <t>Phone - UCCaaS 2 line</t>
  </si>
  <si>
    <t>Phone - UCCaaS 4 line</t>
  </si>
  <si>
    <t>Phone - UCCaaS 16 line (Accessibility Phone)</t>
  </si>
  <si>
    <t>Phone - UCCaaS 16 line</t>
  </si>
  <si>
    <t>Phone - UCCaaS Conference Phone</t>
  </si>
  <si>
    <t>Phone Accessory - UCCaaS Conference Phone POE Injector</t>
  </si>
  <si>
    <t>Phone Accessory - UCCaaS Conference Phone external microphone</t>
  </si>
  <si>
    <t>Phone - UCCaaS 5 line, GigE</t>
  </si>
  <si>
    <t>Phone - UCCaaS 5 line, GigE, Wifi</t>
  </si>
  <si>
    <t>Phone- Accessory Key Expansion Module</t>
  </si>
  <si>
    <t>Phone- Accessory Key Expansion Module Power cube</t>
  </si>
  <si>
    <t>Voice Gateway 2 Port</t>
  </si>
  <si>
    <t>Voice Gateway 4 Port</t>
  </si>
  <si>
    <t>Voice Gateway 24 Port</t>
  </si>
  <si>
    <t>Voice Gateway 48 Port</t>
  </si>
  <si>
    <t>Voice Gateway 160 Port</t>
  </si>
  <si>
    <t>8 port Analog Terminal Adapter (ATA)</t>
  </si>
  <si>
    <t>2 port Analog Terminal Adapter (ATA)</t>
  </si>
  <si>
    <t>24 Port Analog Terminal Adapter (ATA)</t>
  </si>
  <si>
    <t>VCE CPE</t>
  </si>
  <si>
    <t>Conference Phone 12 Foot Radius</t>
  </si>
  <si>
    <t>Conference Phone</t>
  </si>
  <si>
    <t>Conference Phone Extension Microphones</t>
  </si>
  <si>
    <t>Phone – VCE 2 line</t>
  </si>
  <si>
    <t>Phone – VCE 4 line</t>
  </si>
  <si>
    <t>Phone – VCE 6 line</t>
  </si>
  <si>
    <t>Phone – VCE 6 line w/GigE Interface</t>
  </si>
  <si>
    <t>Phone – VCE 12 line</t>
  </si>
  <si>
    <t>Phone – VCE 12 line w/GigE Interface</t>
  </si>
  <si>
    <t>Phone – VCE 12 line w/Video Port</t>
  </si>
  <si>
    <t>Phone –  VCE 16 line w/Video Port</t>
  </si>
  <si>
    <t>Conference Phone 7 Foot Radius</t>
  </si>
  <si>
    <t>Attendant Expansion Module</t>
  </si>
  <si>
    <t>Transport</t>
  </si>
  <si>
    <t>PIP IP Port</t>
  </si>
  <si>
    <t>2.3.1</t>
  </si>
  <si>
    <t>Private IP (PIP) Port Installation</t>
  </si>
  <si>
    <t>Per Port</t>
  </si>
  <si>
    <t>2.3.2</t>
  </si>
  <si>
    <t>Private IP (PIP) Port</t>
  </si>
  <si>
    <t>DS1 - 64 Kbps</t>
  </si>
  <si>
    <t>DS1 - 128 Kbps</t>
  </si>
  <si>
    <t>DS1 - 256 Kbps</t>
  </si>
  <si>
    <t>DS1 - 512 Kbps</t>
  </si>
  <si>
    <t>DS1 - 1.024 Mbps</t>
  </si>
  <si>
    <t>DS1 - 1.536 Mbps</t>
  </si>
  <si>
    <t>2xDS1 - 3.072 Mbps</t>
  </si>
  <si>
    <t>3xDS1 - 4.608 Mbps</t>
  </si>
  <si>
    <t>4xDS1 - 6.144 Mbps</t>
  </si>
  <si>
    <t>DS3 - 8 Mbps</t>
  </si>
  <si>
    <t>DS3 - 10 Mbps</t>
  </si>
  <si>
    <t>DS3 - 15 Mbps</t>
  </si>
  <si>
    <t>DS3 - 20 Mbps</t>
  </si>
  <si>
    <t>DS3 - 30 Mbps</t>
  </si>
  <si>
    <t>DS3 - 40 Mbps</t>
  </si>
  <si>
    <t>DS3 - 44.736 Mbps</t>
  </si>
  <si>
    <t>OC-3 - 50 Mbps</t>
  </si>
  <si>
    <t>OC-3 - 80 Mbps</t>
  </si>
  <si>
    <t>OC-3 - 100 Mbps</t>
  </si>
  <si>
    <t>OC-3 - 155/155.52Mbps</t>
  </si>
  <si>
    <t>OC-12 - 200 Mbps</t>
  </si>
  <si>
    <t>OC-12 - 300 Mbps</t>
  </si>
  <si>
    <t>OC-12 - 500 Mbps</t>
  </si>
  <si>
    <t>OC-12 - 600 Mbps</t>
  </si>
  <si>
    <t>OC-12 - 622.08 Mbps</t>
  </si>
  <si>
    <t>OC-48 - 2488.00 Mbps</t>
  </si>
  <si>
    <t>Ethernet - 1 Mbps</t>
  </si>
  <si>
    <t>Ethernet - 2 Mbps</t>
  </si>
  <si>
    <t>Ethernet - 3 Mbps</t>
  </si>
  <si>
    <t>Ethernet - 4 Mbps</t>
  </si>
  <si>
    <t>Ethernet - 5 Mbps</t>
  </si>
  <si>
    <t>Ethernet - 6 Mbps</t>
  </si>
  <si>
    <t>Ethernet - 7 Mbps</t>
  </si>
  <si>
    <t>Ethernet - 8 Mbps</t>
  </si>
  <si>
    <t>Ethernet - 10 Mbps</t>
  </si>
  <si>
    <t>Ethernet - 15 Mbps</t>
  </si>
  <si>
    <t>Ethernet - 20 Mbps</t>
  </si>
  <si>
    <t>Ethernet - 30 Mbps</t>
  </si>
  <si>
    <t>Ethernet - 40 Mbps</t>
  </si>
  <si>
    <t>Ethernet - 50 Mbps</t>
  </si>
  <si>
    <t>Ethernet - 80 Mbps</t>
  </si>
  <si>
    <t>Ethernet - 100 Mbps</t>
  </si>
  <si>
    <t>Ethernet - 150 Mbps</t>
  </si>
  <si>
    <t>Ethernet - 200 Mbps</t>
  </si>
  <si>
    <t>Ethernet - 300 Mbps</t>
  </si>
  <si>
    <t>Ethernet - 400 Mbps</t>
  </si>
  <si>
    <t>Ethernet - 500 Mbps</t>
  </si>
  <si>
    <t>Ethernet - 600 Mbps</t>
  </si>
  <si>
    <t>Ethernet - 800 Mbps</t>
  </si>
  <si>
    <t>Ethernet - 1000 Mbps</t>
  </si>
  <si>
    <t>Ethernet - 1.5 Gbps</t>
  </si>
  <si>
    <t>Ethernet - 2 Gbps</t>
  </si>
  <si>
    <t>Ethernet - 2.5 Gbps</t>
  </si>
  <si>
    <t>Ethernet - 3 Gbps</t>
  </si>
  <si>
    <t>Ethernet - 4 Gbps</t>
  </si>
  <si>
    <t>Ethernet - 5 Gbps</t>
  </si>
  <si>
    <t>Ethernet - 7 Gbps</t>
  </si>
  <si>
    <t>Ethernet - 10 Gbps</t>
  </si>
  <si>
    <t>Note 1: Private IP bandwidths above 10 GigE are quoted on an Individual Case Basis (ICB).</t>
  </si>
  <si>
    <t>Private IP (PIP)</t>
  </si>
  <si>
    <t>2.3.3</t>
  </si>
  <si>
    <t>Gold Committed Access Rate (CAR)</t>
  </si>
  <si>
    <t>0 Kbps</t>
  </si>
  <si>
    <t>Per Circuit</t>
  </si>
  <si>
    <t>28 Kbps - 1.728 Mbps</t>
  </si>
  <si>
    <t>1.729 Mbps - 3.072 Mbps</t>
  </si>
  <si>
    <t>3.600 Mbps - 4.144 Mbps</t>
  </si>
  <si>
    <t>5.000 Mbps - 9.000 Mbps</t>
  </si>
  <si>
    <t>10.000 Mbps</t>
  </si>
  <si>
    <t>13.488 Mbps - 22.496 Mbps</t>
  </si>
  <si>
    <t>24.384 Mbps - 30.720 Mbps</t>
  </si>
  <si>
    <t>36.000 Mbps - 44.992 Mbps</t>
  </si>
  <si>
    <t>50.000 Mbps</t>
  </si>
  <si>
    <t>62.500 Mbps - 90.000 Mbps</t>
  </si>
  <si>
    <t>100.000 Mbps - 180.000 Mbps</t>
  </si>
  <si>
    <t>200.500 Mbps - 270.000 Mbps</t>
  </si>
  <si>
    <t>300.000 Mbps - 360.000 Mbps</t>
  </si>
  <si>
    <t>400.000 Mbps - 450.000 Mbps</t>
  </si>
  <si>
    <t>500.000 Mbps - 559.888 Mbps</t>
  </si>
  <si>
    <t>720.000 Mbps - 765.000 Mbps</t>
  </si>
  <si>
    <t>900.000 Mbps</t>
  </si>
  <si>
    <t>Internet Port Installation</t>
  </si>
  <si>
    <t>2.3.4</t>
  </si>
  <si>
    <t>Per Internet Port</t>
  </si>
  <si>
    <t>2.3.5</t>
  </si>
  <si>
    <t>Internet Port</t>
  </si>
  <si>
    <t>TDM Delivered Internet Ports (Full Port)</t>
  </si>
  <si>
    <t>OC-3 - 155.52 MB</t>
  </si>
  <si>
    <t>OC-12 - 622.08 MB</t>
  </si>
  <si>
    <t>OC-48 - 2488.32 MB</t>
  </si>
  <si>
    <t>TDM Delivered Internet Port (Fractional DS3)</t>
  </si>
  <si>
    <t>DS3 - 3 MB</t>
  </si>
  <si>
    <t>DS3 - 6 MB</t>
  </si>
  <si>
    <t>DS3 - 7 MB</t>
  </si>
  <si>
    <t>DS3 - 12 MB</t>
  </si>
  <si>
    <t>DS3 - 15 MB</t>
  </si>
  <si>
    <t>DS3 - 21 MB</t>
  </si>
  <si>
    <t>DS3 - 30 MB</t>
  </si>
  <si>
    <t>DS3 - 45 MB</t>
  </si>
  <si>
    <t>Ethernet Delivered Internet Port</t>
  </si>
  <si>
    <t>Ethernet - 700 Mbps</t>
  </si>
  <si>
    <t>Ethernet - 6 Gbps</t>
  </si>
  <si>
    <t>Ethernet - 8 Gbps</t>
  </si>
  <si>
    <t>Note 2: Internet bandwidths above 10 GigE are quoted on an Individual Case Basis (ICB).</t>
  </si>
  <si>
    <t>Internet</t>
  </si>
  <si>
    <t>2.3.6</t>
  </si>
  <si>
    <t>SCI</t>
  </si>
  <si>
    <t>Non Aggregated Plan</t>
  </si>
  <si>
    <t>Commited Data Plan - 1,000 GB</t>
  </si>
  <si>
    <t>Per 1,000 GB</t>
  </si>
  <si>
    <t>Commited Data Plan - 3,000 GB</t>
  </si>
  <si>
    <t>Per 3,000 GB</t>
  </si>
  <si>
    <t>Commited Data Plan - 10,000 GB</t>
  </si>
  <si>
    <t>Per 10,000 GB</t>
  </si>
  <si>
    <t>Commited Data Plan - 30,000 GB</t>
  </si>
  <si>
    <t>Per 30,000 GB</t>
  </si>
  <si>
    <t>Commited Data Plan - 45,000 GB</t>
  </si>
  <si>
    <t>Per 45,000 GB</t>
  </si>
  <si>
    <t>Commited Data Plan - 100,000 GB</t>
  </si>
  <si>
    <t>Per 100,000 GB</t>
  </si>
  <si>
    <t>Commited Data Plan - 150,000 GB</t>
  </si>
  <si>
    <t>Per 150,000 GB</t>
  </si>
  <si>
    <t>Commited Data Plan - 300,000 GB</t>
  </si>
  <si>
    <t>Per 300,000 GB</t>
  </si>
  <si>
    <t>Commited Data Plan - 500,000 GB</t>
  </si>
  <si>
    <t>Per 500,000 GB</t>
  </si>
  <si>
    <t>Commited Data Plan - 700,000 GB</t>
  </si>
  <si>
    <t>Per 700,000 GB</t>
  </si>
  <si>
    <t>Commited Data Plan - 1,000,000 GB</t>
  </si>
  <si>
    <t>Per 1,000,000 GB</t>
  </si>
  <si>
    <t>Aggregated Plan</t>
  </si>
  <si>
    <t>Access</t>
  </si>
  <si>
    <t>2.3.7</t>
  </si>
  <si>
    <t>Access - Time Division Multiplexed (TDM) Option</t>
  </si>
  <si>
    <t>DS1</t>
  </si>
  <si>
    <t>DS3</t>
  </si>
  <si>
    <t>OC3</t>
  </si>
  <si>
    <t>2.3.8</t>
  </si>
  <si>
    <t>Access - Ethernet Option</t>
  </si>
  <si>
    <t>Type 2 Ethernet FE - 2Mbps</t>
  </si>
  <si>
    <t>Type 2 Ethernet FE - 3Mbps</t>
  </si>
  <si>
    <t>Type 2 Ethernet FE - 4Mbps</t>
  </si>
  <si>
    <t>Type 2 Ethernet FE - 5Mbps</t>
  </si>
  <si>
    <t>Type 2 Ethernet FE - 6Mbps</t>
  </si>
  <si>
    <t>Type 2 Ethernet FE - 7Mbps</t>
  </si>
  <si>
    <t>Type 2 Ethernet FE - 8Mbps</t>
  </si>
  <si>
    <t>Type 2 Ethernet FE - 9Mbps</t>
  </si>
  <si>
    <t>Type 2 Ethernet FE - 10Mbps</t>
  </si>
  <si>
    <t>Type 2 Ethernet FE - 20Mbps</t>
  </si>
  <si>
    <t>Type 2 Ethernet FE - 30Mbps</t>
  </si>
  <si>
    <t>Type 2 Ethernet FE - 40Mbps</t>
  </si>
  <si>
    <t>Type 2 Ethernet FE - 50Mbps</t>
  </si>
  <si>
    <t>Type 2 Ethernet GigE - 60Mbps</t>
  </si>
  <si>
    <t>Type 2 Ethernet GigE - 70Mbps</t>
  </si>
  <si>
    <t>Type 2 Ethernet GigE - 80Mbps</t>
  </si>
  <si>
    <t>Type 2 Ethernet GigE - 90Mbps</t>
  </si>
  <si>
    <t>Type 2 Ethernet GigE - 100Mbps</t>
  </si>
  <si>
    <t>Type 2 Ethernet GigE - 150Mbps</t>
  </si>
  <si>
    <t>Type 2 Ethernet GigE - 200Mbps</t>
  </si>
  <si>
    <t>Type 2 Ethernet GigE - 300Mbps</t>
  </si>
  <si>
    <t>Type 2 Ethernet GigE - 400Mbps</t>
  </si>
  <si>
    <t>Type 2 Ethernet GigE - 500Mbps</t>
  </si>
  <si>
    <t>Type 2 Ethernet GigE - 600Mbps</t>
  </si>
  <si>
    <t>Type 2 Ethernet GigE - 700Mbps</t>
  </si>
  <si>
    <t>Type 2 Ethernet GigE - 800Mbps</t>
  </si>
  <si>
    <t>Type 2 Ethernet GigE - 900Mbps</t>
  </si>
  <si>
    <t>Type 2 Ethernet GigE - 1000Mbps</t>
  </si>
  <si>
    <t>Note 3 - Ethernet Access bandwidths above 1GigE are quoted on an Individual Case Basis (ICB).</t>
  </si>
  <si>
    <t>Note 4 - Facility Type 2 rates above are to also be used for (Building 1 through 6). In lieu of all other rates, discounts, and promotions, the Customer will receive 10% discounts of the Guide local loop MRC for Type 4 and Standard Ethernet Access.</t>
  </si>
  <si>
    <t>SONET/DWDM</t>
  </si>
  <si>
    <t>2.3.9</t>
  </si>
  <si>
    <t>SONET Set-Up</t>
  </si>
  <si>
    <t>SONET Port Setup</t>
  </si>
  <si>
    <t>SONET Setup</t>
  </si>
  <si>
    <t>Per Node</t>
  </si>
  <si>
    <t>2.3.10</t>
  </si>
  <si>
    <t>SONET Node</t>
  </si>
  <si>
    <t>OC48 Node</t>
  </si>
  <si>
    <t>OC192 Node</t>
  </si>
  <si>
    <t>2.3.11</t>
  </si>
  <si>
    <t>SONET Mileage</t>
  </si>
  <si>
    <t>OC48 Airline Mile</t>
  </si>
  <si>
    <t>Per Mile</t>
  </si>
  <si>
    <t>OC192 Airline Mile</t>
  </si>
  <si>
    <t>2.3.12</t>
  </si>
  <si>
    <t>SONET Ports</t>
  </si>
  <si>
    <t>DS1 Port</t>
  </si>
  <si>
    <t>DS3 Port</t>
  </si>
  <si>
    <t>DS3 Transmux</t>
  </si>
  <si>
    <t>OC3c Port</t>
  </si>
  <si>
    <t>OC3 Port</t>
  </si>
  <si>
    <t>OC12c Port</t>
  </si>
  <si>
    <t>OC12 Port</t>
  </si>
  <si>
    <t>OC48c Port</t>
  </si>
  <si>
    <t>OC48 Port</t>
  </si>
  <si>
    <t>GigE-1 Port</t>
  </si>
  <si>
    <t>GigE-3 Port</t>
  </si>
  <si>
    <t>GigE-6 Port</t>
  </si>
  <si>
    <t>GigE-9 Port</t>
  </si>
  <si>
    <t>GigE-12 Port</t>
  </si>
  <si>
    <t>GigE-24 Port</t>
  </si>
  <si>
    <t>1Gbps Fibre Channel</t>
  </si>
  <si>
    <t>1 Gbps FICON</t>
  </si>
  <si>
    <t>2.7.3</t>
  </si>
  <si>
    <t>DWDM</t>
  </si>
  <si>
    <t>DWDM Node Setup</t>
  </si>
  <si>
    <t>IOS Node</t>
  </si>
  <si>
    <t>DWDM Nodes</t>
  </si>
  <si>
    <t>DWDM Mileage</t>
  </si>
  <si>
    <t>IOS Mileage</t>
  </si>
  <si>
    <t>DWDM Protected Riders</t>
  </si>
  <si>
    <t>SONET OC3/3c</t>
  </si>
  <si>
    <t>Per Appearance</t>
  </si>
  <si>
    <t>SONET OC12/12c</t>
  </si>
  <si>
    <t>SONET OC48/48c</t>
  </si>
  <si>
    <t>SONET OC192/192c</t>
  </si>
  <si>
    <t>SONET OC3/3c w/Drop Side Protection</t>
  </si>
  <si>
    <t>SONET OC12/12c w/Drop Side Protection</t>
  </si>
  <si>
    <t>SONET OC48/48c w/Drop Side Protection</t>
  </si>
  <si>
    <t>SONET OC192/192c w/Drop Side Protection</t>
  </si>
  <si>
    <t>SONET OC768 w/Drop Side Protection</t>
  </si>
  <si>
    <t>1Gbps Fibre Channel/FICON</t>
  </si>
  <si>
    <t>2Gbps Fibre Channel/FICON</t>
  </si>
  <si>
    <t>4Gbps Fibre Channel</t>
  </si>
  <si>
    <t>10Gbps Fibre Channel/FICON</t>
  </si>
  <si>
    <t>10M Ethernet</t>
  </si>
  <si>
    <t>Fast Ethernet @ 50Mbps</t>
  </si>
  <si>
    <t>Fast Ethernet @ 100Mbps</t>
  </si>
  <si>
    <t>Gigabit Ethernet @ 50Mbps</t>
  </si>
  <si>
    <t>Gigabit Ethernet @ 100Mbps</t>
  </si>
  <si>
    <t>Gigabit Ethernet @ 150Mbps</t>
  </si>
  <si>
    <t>Gigabit Ethernet @ 300Mbps</t>
  </si>
  <si>
    <t>Gigabit Ethernet @ 450Mbps</t>
  </si>
  <si>
    <t>Gigabit Ethernet @ 600Mbps</t>
  </si>
  <si>
    <t>Gigabit Ethernet @ 1000Mbps</t>
  </si>
  <si>
    <t>10Gbps Ethernet (LAN-PHY/WAN-PHY)</t>
  </si>
  <si>
    <t>40 Gbps Ethernet</t>
  </si>
  <si>
    <t>100 Gbps Ethernet</t>
  </si>
  <si>
    <t>DWDM Unprotected Riders</t>
  </si>
  <si>
    <t>SONET OC768</t>
  </si>
  <si>
    <t>40 Gbps Ethenret</t>
  </si>
  <si>
    <t>2.3.13</t>
  </si>
  <si>
    <t xml:space="preserve">Telecom Service Priority (TSP) </t>
  </si>
  <si>
    <t>Priority Restoration</t>
  </si>
  <si>
    <t>Circuits without LEC termination</t>
  </si>
  <si>
    <t>Circuits with a single LEC termination</t>
  </si>
  <si>
    <t>Additional LEC termination</t>
  </si>
  <si>
    <t>LEC Termination Charges</t>
  </si>
  <si>
    <t xml:space="preserve"> </t>
  </si>
  <si>
    <t>District of Columbia</t>
  </si>
  <si>
    <t>Per Circuit/Per Termination</t>
  </si>
  <si>
    <t>Maryland</t>
  </si>
  <si>
    <t>Virginia</t>
  </si>
  <si>
    <t>TSP</t>
  </si>
  <si>
    <t>2.3.14</t>
  </si>
  <si>
    <t>Software Defined Interconnect (SDI)</t>
  </si>
  <si>
    <t>Software Defined Interconnect</t>
  </si>
  <si>
    <t>Software Defined Access - Verizon Ordered - 10 Gbps - Local Connection</t>
  </si>
  <si>
    <t>Software Defined Access - Verizon Ordered - 1 Gbps - Local Connection</t>
  </si>
  <si>
    <t>Note 6 - SDI Remote CSP Interconnection are quoted on an Individual Case Basis (ICB).</t>
  </si>
  <si>
    <t>SDI</t>
  </si>
  <si>
    <t>Transport Subtotal</t>
  </si>
  <si>
    <t>Data Networking Services</t>
  </si>
  <si>
    <t>Managed WAN</t>
  </si>
  <si>
    <t>2.4.1</t>
  </si>
  <si>
    <t>Managed WAN Activation</t>
  </si>
  <si>
    <t>2.4.2</t>
  </si>
  <si>
    <t>X-Small Router</t>
  </si>
  <si>
    <t>Small Router</t>
  </si>
  <si>
    <t>Medium Router</t>
  </si>
  <si>
    <t>Large Router</t>
  </si>
  <si>
    <t>X-Large Router</t>
  </si>
  <si>
    <t>Managed LAN</t>
  </si>
  <si>
    <t>2.4.3</t>
  </si>
  <si>
    <t>Managed LAN Activation</t>
  </si>
  <si>
    <t>2.4.4</t>
  </si>
  <si>
    <t>Small Switch</t>
  </si>
  <si>
    <t>Medium Switch</t>
  </si>
  <si>
    <t>Large Switch</t>
  </si>
  <si>
    <t>X-Large Switch</t>
  </si>
  <si>
    <t>Medium Load Balancer</t>
  </si>
  <si>
    <t>Managed WLAN</t>
  </si>
  <si>
    <t>2.4.5</t>
  </si>
  <si>
    <t>Managed WLAN Activation</t>
  </si>
  <si>
    <t>2.4.6</t>
  </si>
  <si>
    <t>Small Wireless LAN Controllers</t>
  </si>
  <si>
    <t>Medium Wireless LAN Controllers</t>
  </si>
  <si>
    <t>Large Wireless LAN Controllers</t>
  </si>
  <si>
    <t>2.4.7</t>
  </si>
  <si>
    <t>Managed WAP</t>
  </si>
  <si>
    <t>DDOS Shield</t>
  </si>
  <si>
    <t>2.4.8</t>
  </si>
  <si>
    <t>Distributed Denial of Service (DDoS) Shield</t>
  </si>
  <si>
    <t>DDoS Shield 50 Mbps</t>
  </si>
  <si>
    <t>DDoS Shield 100 Mbps</t>
  </si>
  <si>
    <t>DDoS Shield 500 Mbps</t>
  </si>
  <si>
    <t>DDoS Shield 1000 Mbps</t>
  </si>
  <si>
    <t>DDoS Shield 2000 Mbps</t>
  </si>
  <si>
    <t>DDoS Shield 5000 Mbps</t>
  </si>
  <si>
    <t>DDoS Shield 10,000 Mbps</t>
  </si>
  <si>
    <t>Additional IP space /20</t>
  </si>
  <si>
    <t>Additional IP space /18</t>
  </si>
  <si>
    <t>Additional IP space /16</t>
  </si>
  <si>
    <t>Additional traffic returns / return</t>
  </si>
  <si>
    <t>Secure Gateway</t>
  </si>
  <si>
    <t>Secure Gateway Services</t>
  </si>
  <si>
    <t>2.4.9</t>
  </si>
  <si>
    <t>Secure Gateway Activation</t>
  </si>
  <si>
    <t>Per Site</t>
  </si>
  <si>
    <t>Secure Gateway Universal Port</t>
  </si>
  <si>
    <t>2.4.10</t>
  </si>
  <si>
    <t>Universal Port - 50 Mbps</t>
  </si>
  <si>
    <t>Per port</t>
  </si>
  <si>
    <t>Universal Port - 100 Mbps</t>
  </si>
  <si>
    <t>Universal Port - 250 Mbps</t>
  </si>
  <si>
    <t>Universal Port - 500 Mbps</t>
  </si>
  <si>
    <t>Universal Port - 1000 Mbps</t>
  </si>
  <si>
    <t>Secure Gateway Remote Office</t>
  </si>
  <si>
    <t>2.4.11</t>
  </si>
  <si>
    <t>2.4.12</t>
  </si>
  <si>
    <t>Software Defined Networking</t>
  </si>
  <si>
    <t>Advantage</t>
  </si>
  <si>
    <t>SD WAN Advantage Tier 1 - Up to 200 Mbps (400 Mbps agg)</t>
  </si>
  <si>
    <t>SD WAN Advantage Tier 2 - Up to 1 Gbps (2 Gbps agg)</t>
  </si>
  <si>
    <t>SD WAN Advantage Tier 3 - Up to 10 Gbps (20 Gbps agg)</t>
  </si>
  <si>
    <t>Note 5 - Supplier will provide a monthly discount of $98.30 to the price of the Software Defined Networking, SD WAN Advantage Tier 1 License. This discount shall not apply to Large and X-Large Routers.</t>
  </si>
  <si>
    <t>Data Networking Services Subtotal</t>
  </si>
  <si>
    <t>Voice Networking Services</t>
  </si>
  <si>
    <t>UCCAAS Seat</t>
  </si>
  <si>
    <t>2.5.1</t>
  </si>
  <si>
    <t>UCCaaS Solution Set-up</t>
  </si>
  <si>
    <t>Per Instance</t>
  </si>
  <si>
    <t>2.5.2</t>
  </si>
  <si>
    <t>UCCaaS Seat</t>
  </si>
  <si>
    <t>UCC/HCS Package G0</t>
  </si>
  <si>
    <t>Per Seat</t>
  </si>
  <si>
    <t>UCC/HCS Package G1</t>
  </si>
  <si>
    <t>UCC/HCS Package G2</t>
  </si>
  <si>
    <t>UCC/HCS Package G3</t>
  </si>
  <si>
    <t>VCE</t>
  </si>
  <si>
    <t>2.5.3</t>
  </si>
  <si>
    <t>VCE Site Activation</t>
  </si>
  <si>
    <t>2.5.4</t>
  </si>
  <si>
    <t>VCE Stations and Trunks</t>
  </si>
  <si>
    <t>VCE Standard Station</t>
  </si>
  <si>
    <t>Per Station</t>
  </si>
  <si>
    <t>VCE Standard Trunk</t>
  </si>
  <si>
    <t>Per Trunk</t>
  </si>
  <si>
    <t>VCE Premier Station</t>
  </si>
  <si>
    <t>2.5.5</t>
  </si>
  <si>
    <t>VCE Features</t>
  </si>
  <si>
    <t>Premier Fax only Station</t>
  </si>
  <si>
    <t>Per Fax Station</t>
  </si>
  <si>
    <t>Key System Package 2 line</t>
  </si>
  <si>
    <t>Key System Package 4 line</t>
  </si>
  <si>
    <t>Key System Package 8 line</t>
  </si>
  <si>
    <t>Key System Package 12 line</t>
  </si>
  <si>
    <t>Auto Attendant</t>
  </si>
  <si>
    <t>Per Service</t>
  </si>
  <si>
    <t>Hunt Group</t>
  </si>
  <si>
    <t>Per Group</t>
  </si>
  <si>
    <t>Enhanced Call Queue</t>
  </si>
  <si>
    <t>Per Queue</t>
  </si>
  <si>
    <t>Stand-alone Voice Mail</t>
  </si>
  <si>
    <t>Per Mailbox</t>
  </si>
  <si>
    <t>Mobile Client User</t>
  </si>
  <si>
    <t>Per User</t>
  </si>
  <si>
    <t>Soft-phone Client User</t>
  </si>
  <si>
    <t>Instant Meeting Bridge</t>
  </si>
  <si>
    <t>Per Bridge</t>
  </si>
  <si>
    <t>Instant Meeting Moderator</t>
  </si>
  <si>
    <t>Call Center Agent</t>
  </si>
  <si>
    <t>Call Center Supervisor</t>
  </si>
  <si>
    <t xml:space="preserve">Call Recording </t>
  </si>
  <si>
    <t>UCC package</t>
  </si>
  <si>
    <t>Enterprise Receptionist</t>
  </si>
  <si>
    <t>CRM Client</t>
  </si>
  <si>
    <t>Intercom Paging</t>
  </si>
  <si>
    <t>Conferencing</t>
  </si>
  <si>
    <t>Instant Mtg. Toll Meet Me</t>
  </si>
  <si>
    <t>Per Minute</t>
  </si>
  <si>
    <t>2.5.6</t>
  </si>
  <si>
    <t>Audio Conferencing Subscription Services</t>
  </si>
  <si>
    <t>Instant Mtg. Fee 0-20 ports</t>
  </si>
  <si>
    <t>Per Subscription</t>
  </si>
  <si>
    <t>Instant Mtg. Fee 21-30 ports</t>
  </si>
  <si>
    <t>Instant Mtg. Fee 31-40 ports</t>
  </si>
  <si>
    <t>Instant Mtg. Fee 41-50 ports</t>
  </si>
  <si>
    <t>Instant Mtg. Fee 51-60 ports</t>
  </si>
  <si>
    <t>Instant Mtg. Fee 61-70 ports</t>
  </si>
  <si>
    <t xml:space="preserve">Instant Mtg. Fee 71-80 ports </t>
  </si>
  <si>
    <t xml:space="preserve">Instant Mtg. Fee 81-90 ports </t>
  </si>
  <si>
    <t>Instant Mtg. Fee 91-100 ports</t>
  </si>
  <si>
    <t xml:space="preserve">Instant Mtg. Fee 101-500 ports </t>
  </si>
  <si>
    <t>Instant Mtg. Fee 501-1000 ports</t>
  </si>
  <si>
    <t>Named User Meeting Center Suites – 1000 Participants</t>
  </si>
  <si>
    <t>Hosts enrolled</t>
  </si>
  <si>
    <t>Per Host</t>
  </si>
  <si>
    <t>Named User Meeting Center  – 1000 Participants</t>
  </si>
  <si>
    <t xml:space="preserve">Hosts enrolled </t>
  </si>
  <si>
    <t>Named User Training Center  Services - 1000 Participants</t>
  </si>
  <si>
    <r>
      <t>NU Training Center</t>
    </r>
    <r>
      <rPr>
        <strike/>
        <sz val="10"/>
        <rFont val="Arial"/>
        <family val="2"/>
      </rPr>
      <t xml:space="preserve"> </t>
    </r>
  </si>
  <si>
    <t>Named user Support Center Conf Services</t>
  </si>
  <si>
    <t>Support Center Capacity of 5</t>
  </si>
  <si>
    <t>Named User Event Center Conf Services - 1000 Participants</t>
  </si>
  <si>
    <t>Event Center Capacity of 1000</t>
  </si>
  <si>
    <t>Named User Event Center Conf Services - 3000 Participants</t>
  </si>
  <si>
    <t>Event Center Capacity of 3000</t>
  </si>
  <si>
    <t>VOIP</t>
  </si>
  <si>
    <t>2.5.8</t>
  </si>
  <si>
    <t>VoIP Set-up</t>
  </si>
  <si>
    <t>DID Number Set-Up</t>
  </si>
  <si>
    <t>Per DID</t>
  </si>
  <si>
    <t>Service Establishment Fee</t>
  </si>
  <si>
    <t>Analog Line</t>
  </si>
  <si>
    <t>ISDN PRI</t>
  </si>
  <si>
    <t>2.5.9</t>
  </si>
  <si>
    <t>VoIP Concurrent Call Path (CCP)</t>
  </si>
  <si>
    <t>VoIP CCP</t>
  </si>
  <si>
    <t>Per Concurrent Call Path</t>
  </si>
  <si>
    <t>Trunking Premium 100</t>
  </si>
  <si>
    <t>Per VOIP Enterprise</t>
  </si>
  <si>
    <t>Trunking Premium 500</t>
  </si>
  <si>
    <t>Trunking Premium 1000</t>
  </si>
  <si>
    <t>Trunking Premium 5000</t>
  </si>
  <si>
    <t>Trunking Premium &gt;5000</t>
  </si>
  <si>
    <t>Trunking Route Overflow</t>
  </si>
  <si>
    <t>Per Phone Number</t>
  </si>
  <si>
    <t>2.5.10</t>
  </si>
  <si>
    <t>VoIP Features</t>
  </si>
  <si>
    <t>Best + Tier 1 +50</t>
  </si>
  <si>
    <t>Per group of bursted Calls</t>
  </si>
  <si>
    <t>Best + Tier 2 +100</t>
  </si>
  <si>
    <t>Best + Tier 3 +200</t>
  </si>
  <si>
    <t>Best + Tier 4 +300</t>
  </si>
  <si>
    <t>Best + Tier 5 +400</t>
  </si>
  <si>
    <t>Call Forwarding</t>
  </si>
  <si>
    <t>DID Numbers (Unlimited)</t>
  </si>
  <si>
    <t>Per Month</t>
  </si>
  <si>
    <t>Voice Mails</t>
  </si>
  <si>
    <t>Caller ID with Name - Inbound</t>
  </si>
  <si>
    <t>Auto Attendant Instances</t>
  </si>
  <si>
    <t>Non-Published</t>
  </si>
  <si>
    <t>Additional Listing</t>
  </si>
  <si>
    <t>Non-Listed</t>
  </si>
  <si>
    <t>Operator Connect</t>
  </si>
  <si>
    <t>2.5.11</t>
  </si>
  <si>
    <t>PSTN Services</t>
  </si>
  <si>
    <t>VCC</t>
  </si>
  <si>
    <t>2.5.12</t>
  </si>
  <si>
    <t>VCC Set-up</t>
  </si>
  <si>
    <t>Base Implementation</t>
  </si>
  <si>
    <t>Per Business Unit</t>
  </si>
  <si>
    <t>Per User Implementation Add-On</t>
  </si>
  <si>
    <t>VCC Users</t>
  </si>
  <si>
    <t>2.5.13</t>
  </si>
  <si>
    <t>VCC Unique User</t>
  </si>
  <si>
    <t>2.5.14</t>
  </si>
  <si>
    <t>VCC Features</t>
  </si>
  <si>
    <t>Additional Ports</t>
  </si>
  <si>
    <t>Additional Storage</t>
  </si>
  <si>
    <t>Per GB</t>
  </si>
  <si>
    <t>Archive Storage</t>
  </si>
  <si>
    <t>Retrieval Storage</t>
  </si>
  <si>
    <t>Voice Recording</t>
  </si>
  <si>
    <t>Outbound Dialing</t>
  </si>
  <si>
    <t>PCI Level 1</t>
  </si>
  <si>
    <t>2.5.15</t>
  </si>
  <si>
    <t>IP Contact Center</t>
  </si>
  <si>
    <t>Toll Free T1/DAL (8001 Dedicated Termination)</t>
  </si>
  <si>
    <t>Per Service Number or Per Trunk</t>
  </si>
  <si>
    <t>Toll Free Business Line/CBL (8003 Service Termination)</t>
  </si>
  <si>
    <t>Per Service Number or Per Local DID</t>
  </si>
  <si>
    <t>IP Toll Free Services</t>
  </si>
  <si>
    <t>Toll Free Service Feature Alternate Routing</t>
  </si>
  <si>
    <t>Plan/Per Toll Free Number</t>
  </si>
  <si>
    <t>Local Origination Access Charges, IP Termination, Without IP IVR</t>
  </si>
  <si>
    <t>Media Forking</t>
  </si>
  <si>
    <t>IP Interactive Voice Response (IP IVR)</t>
  </si>
  <si>
    <t>IP IVR Application</t>
  </si>
  <si>
    <t>IP IVR Remote Audio Update</t>
  </si>
  <si>
    <t>Network Database</t>
  </si>
  <si>
    <t>Admin Application For DTMF Updates</t>
  </si>
  <si>
    <t>IP IVR Monthly CCR</t>
  </si>
  <si>
    <t>IP IVR Weekly CCR</t>
  </si>
  <si>
    <t>IP IVR Daily CCR</t>
  </si>
  <si>
    <t>2.5.16</t>
  </si>
  <si>
    <t>Digital CX</t>
  </si>
  <si>
    <t>Virtual Agent</t>
  </si>
  <si>
    <t>Virtual Agent 1 - 100k sessions</t>
  </si>
  <si>
    <t>Per Session</t>
  </si>
  <si>
    <t>Virtual Agent 100k+ - 500k sessions</t>
  </si>
  <si>
    <t>Virtual Agent 500k+ - 1M sessions</t>
  </si>
  <si>
    <t>Knowledge Assist</t>
  </si>
  <si>
    <t>Knowledge Assist 1 - 250 agents</t>
  </si>
  <si>
    <t>Per Agent/Per Month</t>
  </si>
  <si>
    <t>Knowledge Assist 250+ - 500 agents</t>
  </si>
  <si>
    <t>Knowledge Assist 500+ - 750 agents</t>
  </si>
  <si>
    <t>Knowledge Assist 750+ - 1000 agents</t>
  </si>
  <si>
    <t>Knowledge Assist 1000+ - 1500 agents</t>
  </si>
  <si>
    <t>Knowledge Assist 1500+ - 2500 agents</t>
  </si>
  <si>
    <t>Knowledge Assist 2500+ - 5000 agents</t>
  </si>
  <si>
    <t>Knowledge Assist 5000+ - 7500 agents</t>
  </si>
  <si>
    <t>Knowledge Assist 7500+ and up agents</t>
  </si>
  <si>
    <t>Knowledge Assist - Additional Language</t>
  </si>
  <si>
    <t>Per Language/Per Month</t>
  </si>
  <si>
    <t>Live Agent</t>
  </si>
  <si>
    <t>Live Agent Per connected channel type (textual chat, voice, video)</t>
  </si>
  <si>
    <t>Per Connection Type/Per Month</t>
  </si>
  <si>
    <t>Live Agent - Co-Browse</t>
  </si>
  <si>
    <t>Social Command</t>
  </si>
  <si>
    <t>Social Command Center 1 - 50K social posts</t>
  </si>
  <si>
    <t>Post Per Month</t>
  </si>
  <si>
    <t>Social Command Center 50k+ - 250K social post</t>
  </si>
  <si>
    <t>Social Command Center 250k+ - 1M social posts</t>
  </si>
  <si>
    <t>Social Command Center 1M+ - 5M social posts</t>
  </si>
  <si>
    <t>Social Command Center 5M+ - 10M social posts</t>
  </si>
  <si>
    <t>Social Command Center 10M+ - 15M social posts</t>
  </si>
  <si>
    <t>Social Command Center 15M+ - 20M social posts</t>
  </si>
  <si>
    <t>Social Command Center 20M+ - 30M social posts</t>
  </si>
  <si>
    <t>Social Command Center 30M+ - 40M social posts</t>
  </si>
  <si>
    <t>Social Command Center 40M+ - 50M social posts</t>
  </si>
  <si>
    <t>Social Command Center 50M+ - 75M social posts</t>
  </si>
  <si>
    <t>Social Command Center 75M+ - 1B social posts</t>
  </si>
  <si>
    <t>Social Intelligence</t>
  </si>
  <si>
    <t>Social Intelligence 1 - 50K social posts</t>
  </si>
  <si>
    <t>Social Intelligence 50k+ - 250K social posts</t>
  </si>
  <si>
    <t>Social Intelligence 250k+ - 1M social posts</t>
  </si>
  <si>
    <t>Social Intelligence 1M+ - 5M social posts</t>
  </si>
  <si>
    <t>Social Intelligence 5M+ - 10M social posts</t>
  </si>
  <si>
    <t>Social Intelligence 10M+ - 15M social posts</t>
  </si>
  <si>
    <t>Social Intelligence 15M+ - 20M social posts</t>
  </si>
  <si>
    <t>Social Intelligence 20M+ - 30M social posts</t>
  </si>
  <si>
    <t>Social Intelligence 30M+ - 40M social posts</t>
  </si>
  <si>
    <t>Social Intelligence 40M+ - 50M social posts</t>
  </si>
  <si>
    <t>Social Intelligence 50M+ - 75M social posts</t>
  </si>
  <si>
    <t>Social Intelligence 75M+ - 1B social posts</t>
  </si>
  <si>
    <t>Social Outbound</t>
  </si>
  <si>
    <t>Social Outbound Campaign 1 - 50K social posts</t>
  </si>
  <si>
    <t>Social Outbound Campaign 50k+ - 250K social posts</t>
  </si>
  <si>
    <t>Social Outbound Campaign 250k+ - 1M social posts</t>
  </si>
  <si>
    <t>Social Outbound Campaign 1M+ - 5M social posts</t>
  </si>
  <si>
    <t>Social Outbound Campaign 5M+ - 10M social posts</t>
  </si>
  <si>
    <t>Social Outbound Campaign 10M+ - 15M social posts</t>
  </si>
  <si>
    <t>Social Outbound Campaign 15M+ - 20M social posts</t>
  </si>
  <si>
    <t>Social Outbound Campaign 20M+ - 30M social posts</t>
  </si>
  <si>
    <t>Social Outbound Campaign 30M+ - 40M social posts</t>
  </si>
  <si>
    <t>Social Outbound Campaign 40M+ - 50M social posts</t>
  </si>
  <si>
    <t>Social Outbound Campaign 50M+ - 75M social posts</t>
  </si>
  <si>
    <t>Social Outbound Campaign 75M+ - 1B social posts</t>
  </si>
  <si>
    <t>END</t>
  </si>
  <si>
    <t>Voice Networking Services Subtotal</t>
  </si>
  <si>
    <t>Total Estimated Charges Gross</t>
  </si>
  <si>
    <t>5.102% Discount</t>
  </si>
  <si>
    <t>Notes: Each invoice shall include a 5.102% discount off the total invoice amount.</t>
  </si>
  <si>
    <t>Monthly Unit Rates ($)</t>
  </si>
  <si>
    <t>Metric</t>
  </si>
  <si>
    <t>Transition Assistance Recovery (excluding Funding)</t>
  </si>
  <si>
    <t>Funding Recovery</t>
  </si>
  <si>
    <t>Program and Project Management</t>
  </si>
  <si>
    <t>Integration Services</t>
  </si>
  <si>
    <t>WITO Operations</t>
  </si>
  <si>
    <t>Design and Implementation</t>
  </si>
  <si>
    <t>(*) Unit Rates applicable to Contract Year 5 and Contract Year 5.5</t>
  </si>
  <si>
    <t>Customer Premises Equipment (CPE) Use</t>
  </si>
  <si>
    <t>Router - Premium Core Data Center</t>
  </si>
  <si>
    <t>Switch - 8 Port (POE)</t>
  </si>
  <si>
    <t>Transport Services</t>
  </si>
  <si>
    <t>PIP IP Port Related Services</t>
  </si>
  <si>
    <t xml:space="preserve">Internet Port Related Services </t>
  </si>
  <si>
    <t>Secure Cloud Interconnect (SCI)</t>
  </si>
  <si>
    <t>Note 4 - Facility Type 2 rates above are to also be used for (Building 1 through 6). Customer will receive Guide local loop MRC for Type 1 and 3 Ethernet Access corresponding with that shown for a three-year Commitment Period.  In lieu of all other rates, discounts, and promotions, the Customer will receive 10% discounts of the Guide local loop MRC for Type 4 and Standard Ethernet Access.</t>
  </si>
  <si>
    <t>SONET</t>
  </si>
  <si>
    <t>Data Networking Related Services</t>
  </si>
  <si>
    <t>Note 7 - Enhanced Call Queue pricing reduced on VDN Modification 5K.</t>
  </si>
  <si>
    <t xml:space="preserve">  </t>
  </si>
  <si>
    <t>NU Training Center</t>
  </si>
  <si>
    <t>Voice over IP (VoIP)</t>
  </si>
  <si>
    <t>IP Contact Center (IPCC)</t>
  </si>
  <si>
    <t>Non Recurring Rates ($)</t>
  </si>
  <si>
    <t xml:space="preserve"> VA-151028-MCI: Modification 005-N January 24, 2024 </t>
  </si>
  <si>
    <t>Phone - UCCaaS 16 line (Accessability Phone)</t>
  </si>
  <si>
    <t>Per Port/Circuit/Site</t>
  </si>
  <si>
    <t>Per Transmux</t>
  </si>
  <si>
    <t>Emergency Provisioning and Essential Provisioning</t>
  </si>
  <si>
    <t>Change Charges</t>
  </si>
  <si>
    <t>Local Access Channel Charges</t>
  </si>
  <si>
    <t>Per Circuit/Per Access Channel/Per Feature</t>
  </si>
  <si>
    <t>Feature Change</t>
  </si>
  <si>
    <t>Software Defined Access - Verizon Ordered - 1Gbps or 10 Gbps - Local Connection</t>
  </si>
  <si>
    <t>2.5.7</t>
  </si>
  <si>
    <t>DID Number (Unlimited)</t>
  </si>
  <si>
    <t xml:space="preserve">Operator Connect </t>
  </si>
  <si>
    <t>Toll Free Service Feature Alternate Routing Installation</t>
  </si>
  <si>
    <t>Per Alternate Plan</t>
  </si>
  <si>
    <t>Toll Free Service Feature Alternate Routing Activation</t>
  </si>
  <si>
    <t>Per Alternate Plan Activation</t>
  </si>
  <si>
    <t>Toll Free Service Feature Alternate Routing Change</t>
  </si>
  <si>
    <t>Per Alternate Plan Change</t>
  </si>
  <si>
    <t>IP IVR "Basic" (without Network Database)</t>
  </si>
  <si>
    <t>New IP IVR Application (1 to 50 messages)</t>
  </si>
  <si>
    <t>One Time Charge  (Install)</t>
  </si>
  <si>
    <t>New IP IVR Application (50 + messages)</t>
  </si>
  <si>
    <t>NRC  (per block of 50 messages)</t>
  </si>
  <si>
    <t>IP IVR Logic/Database Change</t>
  </si>
  <si>
    <t>Per Hour</t>
  </si>
  <si>
    <t>IP IVR Audio Change (per 50 messages)</t>
  </si>
  <si>
    <t>Verizon Assistance w/Database Creation</t>
  </si>
  <si>
    <t>Per Database</t>
  </si>
  <si>
    <t>Verizon Assistance w/Database Changes</t>
  </si>
  <si>
    <t>Per Change</t>
  </si>
  <si>
    <t>Remote Audio Update Install</t>
  </si>
  <si>
    <t>Per Install</t>
  </si>
  <si>
    <t>Foreign Language Recording</t>
  </si>
  <si>
    <t>Per Language, in addition to the IP IVR Change charge</t>
  </si>
  <si>
    <t>IP IVR "Advanced" (with Network Database)</t>
  </si>
  <si>
    <t>Network Database Install</t>
  </si>
  <si>
    <t>Virtual Agent - Implementation Small</t>
  </si>
  <si>
    <t>Per Implementation</t>
  </si>
  <si>
    <t>Virtual Agent - Implementation Medium</t>
  </si>
  <si>
    <t>Virtual Agent - Implementation Large</t>
  </si>
  <si>
    <t>Virtual Agent - Implementation Custom</t>
  </si>
  <si>
    <t>Knowledge Assist - Implementation Standard</t>
  </si>
  <si>
    <t>Knowledge Assist - Implementation Custom</t>
  </si>
  <si>
    <t>Live Agent - Implementation Standard</t>
  </si>
  <si>
    <t>Live Agent - Implementation Custom</t>
  </si>
  <si>
    <t>Social Command Center</t>
  </si>
  <si>
    <t>Social - Implementation Standard</t>
  </si>
  <si>
    <t>Social - Implementation Custom</t>
  </si>
  <si>
    <t>Social Intelligence - Historical Data Analysis 1 - 1M social posts mined</t>
  </si>
  <si>
    <t>Per Post</t>
  </si>
  <si>
    <t>Social Intelligence - Historical Data Analysis 1M+ - 5M social posts mined</t>
  </si>
  <si>
    <t>Social Intelligence - Historical Data Analysis 5M+ - 10M social posts mined</t>
  </si>
  <si>
    <t>Social Intelligence - Historical Data Analysis greater than 10M social posts mined</t>
  </si>
  <si>
    <t>Connectors</t>
  </si>
  <si>
    <t>Standard Connector / Verizon Connector Implementation (WebRTC Voice / Video only)</t>
  </si>
  <si>
    <t>Per Connector Implementation</t>
  </si>
  <si>
    <t>SMS - Implementation</t>
  </si>
  <si>
    <t>SMS - Implementation per Code</t>
  </si>
  <si>
    <t>SMS - Implementation Custom</t>
  </si>
  <si>
    <t>Estimated Monthly Volumes $</t>
  </si>
  <si>
    <t>Note 1: Internet bandwidths above 10 GigE are quoted on an Individual Case Basis (ICB).</t>
  </si>
  <si>
    <t>Phone Number</t>
  </si>
  <si>
    <t>per BU</t>
  </si>
  <si>
    <t>Local Origination Access Charges, Switched Termination, Without IP IVR</t>
  </si>
  <si>
    <t>Local Origination Access Charges, Switched Termination, With IP IVR</t>
  </si>
  <si>
    <t>Local Origination Access Charges, Dedicate/Local Termination, Without IP IVR</t>
  </si>
  <si>
    <t>Local Origination Access Charges, Dedicate/Local Termination, With IP IVR</t>
  </si>
  <si>
    <t>Local Origination Access Charges, IP Termination, With IP IVR</t>
  </si>
  <si>
    <t>Pass-Through Expenses ($)</t>
  </si>
  <si>
    <t>NOT USED</t>
  </si>
  <si>
    <t>Milestone Charges ($)</t>
  </si>
  <si>
    <t>Scenario 1: Milestone Charges - Paid upon Completion</t>
  </si>
  <si>
    <t>Scenario 2: Milestone Charges - Paid over Term</t>
  </si>
  <si>
    <t>Critical Milestone</t>
  </si>
  <si>
    <t>Reference Document</t>
  </si>
  <si>
    <t>Completion
Criteria Ref</t>
  </si>
  <si>
    <t>Completion
Date</t>
  </si>
  <si>
    <t>Existing Asset Purchases</t>
  </si>
  <si>
    <t>Note : The amounts shown in this section depicting Scenario 2 are provided for illustrative purposes. The actual monthly amounts shall be determined by the method set forth in Exhibit 4.0, as amended by Modification 5A, and may result in annualized amounts that do not match the illustrative amounts herein.</t>
  </si>
  <si>
    <t>MILESTONES CHARGES</t>
  </si>
  <si>
    <t>Staffing Plan</t>
  </si>
  <si>
    <t>Exhibit 2.4.1</t>
  </si>
  <si>
    <t>Milestone 2</t>
  </si>
  <si>
    <t>N/A</t>
  </si>
  <si>
    <t>Services Detailed Implementation Plan</t>
  </si>
  <si>
    <t>Milestone 8</t>
  </si>
  <si>
    <t>Service Management Manual</t>
  </si>
  <si>
    <t>Milestone 15</t>
  </si>
  <si>
    <t>MTO 25% Complete</t>
  </si>
  <si>
    <t>Milestone 25</t>
  </si>
  <si>
    <t>CD+8</t>
  </si>
  <si>
    <t>MTO 50% Complete</t>
  </si>
  <si>
    <t>Milestone 26</t>
  </si>
  <si>
    <t>CD+9</t>
  </si>
  <si>
    <t>MTO 75% Complete</t>
  </si>
  <si>
    <t>Milestone 27</t>
  </si>
  <si>
    <t>CD+17</t>
  </si>
  <si>
    <t>MTO 100% Complete</t>
  </si>
  <si>
    <t>Milestone 29</t>
  </si>
  <si>
    <t>Assumption of management using legacy tools</t>
  </si>
  <si>
    <t>Milestone 18</t>
  </si>
  <si>
    <t>Intgegration with MSI toolset</t>
  </si>
  <si>
    <t>Milestone 21</t>
  </si>
  <si>
    <t>Shadowing start</t>
  </si>
  <si>
    <t>Milestone 14</t>
  </si>
  <si>
    <t>Commencement</t>
  </si>
  <si>
    <t>Milestone 19</t>
  </si>
  <si>
    <t>Refresh of CPE with Pre-Existing Issues</t>
  </si>
  <si>
    <t>Milestone 28</t>
  </si>
  <si>
    <t>Total Milestone Charges Gross</t>
  </si>
  <si>
    <t>Transition Assistance Credit</t>
  </si>
  <si>
    <t xml:space="preserve">Total Milestone Charges </t>
  </si>
  <si>
    <t>VITA and Supplier agree that the remaining monthly installments for Milestones 2, 8, 14, 15, 18, 19 and 21 will be paid by VITA in one lump sum payment on or before July 1, 2022, totaling $2,882,043.22.  Payment terms for Milestones 25 through 29 will follow the previous payment agreement for milestones between VITA and Supplier, unless otherwise updated at a future time.</t>
  </si>
  <si>
    <t>Supplier Investments (Annual Amounts in $)</t>
  </si>
  <si>
    <t xml:space="preserve">Supplier Investments - Fill out blue highlighted areas of worksheet. </t>
  </si>
  <si>
    <t>Note:  Investment dollars are not an addition to the Total Estimate Charges, they should already be included in the Monthly Unit Rates.</t>
  </si>
  <si>
    <t>Contract Year 1</t>
  </si>
  <si>
    <t>Contract Year 2</t>
  </si>
  <si>
    <t>Contract Year 3</t>
  </si>
  <si>
    <t>Contract Year 4</t>
  </si>
  <si>
    <t>Contract Year 5</t>
  </si>
  <si>
    <t>Contract Year 5.5</t>
  </si>
  <si>
    <t>5 Year Total</t>
  </si>
  <si>
    <t>Hardware - Infrastructure</t>
  </si>
  <si>
    <t>Hardware - Non-Infrastructure</t>
  </si>
  <si>
    <t>Sofware</t>
  </si>
  <si>
    <t>Other</t>
  </si>
  <si>
    <t>Termination Charges (Annual Amounts in $)</t>
  </si>
  <si>
    <t>Termination Charges - Fill out blue highlighted areas of worksheet</t>
  </si>
  <si>
    <t>Charges should reflect amount as of first day of period.</t>
  </si>
  <si>
    <t>TERMINATION FOR CONVENIENCE</t>
  </si>
  <si>
    <t>Cross Functional</t>
  </si>
  <si>
    <t>Unrecovered Implementation  Charges</t>
  </si>
  <si>
    <t>Employee Severance</t>
  </si>
  <si>
    <r>
      <t>Supplier Equipment</t>
    </r>
    <r>
      <rPr>
        <sz val="11"/>
        <color rgb="FF000000"/>
        <rFont val="Calibri"/>
        <family val="2"/>
      </rPr>
      <t xml:space="preserve"> </t>
    </r>
  </si>
  <si>
    <t>Third Party Contracts (Software Licenses)</t>
  </si>
  <si>
    <t>Third Party Contracts (Other)</t>
  </si>
  <si>
    <t>Total Cross Functional Termination for Convenience</t>
  </si>
  <si>
    <t>Total CPE Use Termination for Convenience</t>
  </si>
  <si>
    <t>Total Transport Termination for Convenience</t>
  </si>
  <si>
    <t>Total Data Networking Services Termination for Convenience</t>
  </si>
  <si>
    <t>Total Voice Networking Services Termination for Convenience</t>
  </si>
  <si>
    <t>TOTAL TERMINATION FOR CONVENIENCE</t>
  </si>
  <si>
    <t>Inflation Sensitivity (%)</t>
  </si>
  <si>
    <t>Rate Card $</t>
  </si>
  <si>
    <t>Fill out blue highlighted cells in the first table with the Resource Types available for FTE Services and the applicable hourly rates, inclusive of travel.</t>
  </si>
  <si>
    <t>Fill out blue highlighted cells in the second table to describe the Resouce Types listed in the first table.</t>
  </si>
  <si>
    <t>Resource Type</t>
  </si>
  <si>
    <t>Units</t>
  </si>
  <si>
    <t>Annual Productive Hours</t>
  </si>
  <si>
    <t>Contract Year 5 *</t>
  </si>
  <si>
    <t>Network Engineer</t>
  </si>
  <si>
    <t>Hours</t>
  </si>
  <si>
    <t>Project Manager (NE)</t>
  </si>
  <si>
    <t>Project Manager (Generic)</t>
  </si>
  <si>
    <t>UCCaaS Set Placement</t>
  </si>
  <si>
    <t>UCCaaS Trainer (classroom) up to 12 participants</t>
  </si>
  <si>
    <t>UCCaaS Trainer
(day 2 support)</t>
  </si>
  <si>
    <t>I&amp;R tech (circuit troubleshooting, cross connects, etc..), OOB modem install</t>
  </si>
  <si>
    <t>On-Site cable verification (verify customer cable plant)</t>
  </si>
  <si>
    <t>On-Site Switch/Router Rack/Stack w/verify connectivity</t>
  </si>
  <si>
    <t>Site Survey
(wired and wireless)</t>
  </si>
  <si>
    <t>NET PM</t>
  </si>
  <si>
    <t>NOC Analyst</t>
  </si>
  <si>
    <t>NET SUP 2</t>
  </si>
  <si>
    <t>NET SUP 3</t>
  </si>
  <si>
    <t>NET ENG 1</t>
  </si>
  <si>
    <t>NET ENG 2</t>
  </si>
  <si>
    <t>NET ENG 3</t>
  </si>
  <si>
    <t>NET ENG 4</t>
  </si>
  <si>
    <t>NET ENG 5</t>
  </si>
  <si>
    <t>NET MAN 3</t>
  </si>
  <si>
    <t>NET MAN 5</t>
  </si>
  <si>
    <t>IT Architect</t>
  </si>
  <si>
    <t>IT Project Manager</t>
  </si>
  <si>
    <t>IT Developer</t>
  </si>
  <si>
    <t>IT Engineer</t>
  </si>
  <si>
    <t>Contact Center Eng Analyst</t>
  </si>
  <si>
    <t>Contact Center Eng IE</t>
  </si>
  <si>
    <t>Contact Center Sr IE</t>
  </si>
  <si>
    <t>Contact Center Exec IE</t>
  </si>
  <si>
    <t>Contact Center Principal IE</t>
  </si>
  <si>
    <t>Contact Center SI Analyst</t>
  </si>
  <si>
    <t>Contact Center SI IE</t>
  </si>
  <si>
    <t>Contact Center SI Sr IE</t>
  </si>
  <si>
    <t>Contact Center SI Exec IE</t>
  </si>
  <si>
    <t>Contact Center SI Principal IE</t>
  </si>
  <si>
    <t>Contact Center Tech PM</t>
  </si>
  <si>
    <t>Contact Center Sr Tech PM</t>
  </si>
  <si>
    <t>Contact Center Tech Prog Mgr</t>
  </si>
  <si>
    <t>Unified Collaboration Jr Cnslt</t>
  </si>
  <si>
    <t>Unified Collaboration Cnslt</t>
  </si>
  <si>
    <t>Unified Collaboration Sr Cnslt</t>
  </si>
  <si>
    <t>Unified Collaboration Exec Cnslt</t>
  </si>
  <si>
    <t>Unified Collaboration Principal</t>
  </si>
  <si>
    <t>Unified Collaboration SI Analyst</t>
  </si>
  <si>
    <t>Unified Collaboration SI IE</t>
  </si>
  <si>
    <t>Unified Collaboration SI Sr IE</t>
  </si>
  <si>
    <t>Unified Collaboration SI Exec IE</t>
  </si>
  <si>
    <t>Unified Collaboration SI Principal</t>
  </si>
  <si>
    <t>Unified Collaboration Tech PM</t>
  </si>
  <si>
    <t>Unified Collaboration Sr Tech PM</t>
  </si>
  <si>
    <t>Unified Collaboration Tech Prog Mgr</t>
  </si>
  <si>
    <t>Minimum Yrs Exp in Role</t>
  </si>
  <si>
    <t>Total Experience</t>
  </si>
  <si>
    <t>Role Description</t>
  </si>
  <si>
    <t>Position  provides Network Engineering services for  Enterprise Services. The Engineer will perform network design activity and consults on complex problems associated with designing technical engineering solutions. Also supports Optional  Change Management activities.</t>
  </si>
  <si>
    <t>AS or  higher and  at least one CCXX certification or equivalent. Strong written and oral communications skills Experience with large, complex networks required.</t>
  </si>
  <si>
    <t>Accountable for manageing the planning, scheduling, coordinating, monitoring, reporting, and control of Projects</t>
  </si>
  <si>
    <t xml:space="preserve">BS/BA or equivalent.  Background and experience  in large  domestic or  international communications network deployments </t>
  </si>
  <si>
    <t>Accountable for the successful execution of the Project and  the primary point of contact for performing overall project management services for the implementation of the customer  services. The Project Manager is also responsible for planning and coordinating the resources to deploy a Project  within the predicted cost, time and quality estimates</t>
  </si>
  <si>
    <t xml:space="preserve">BS/BA or equivalent. PMP required. Strong background in large, complex domestic and  international communications network deployments </t>
  </si>
  <si>
    <t>*1-2 years of work experience or internship experience.
* Knowledge of Cisco VoIP phones
* General knowledge of phone functionality
* Excellent customer service</t>
  </si>
  <si>
    <t>2-year or 4-year degree
Previous Experience with end user technology deployments in a high customer satisfaction environment</t>
  </si>
  <si>
    <t>*Experience training users on Cisco VoIP phone systems feature and functionality</t>
  </si>
  <si>
    <t>2-year or 4-year degree
Cisco VoIP Certifications preferred</t>
  </si>
  <si>
    <t xml:space="preserve">2-year or 4-year degree
Previous Experience with end user technology deployments in a high customer satisfaction environment
</t>
  </si>
  <si>
    <t>*2-4 years of work experience or internship experience.
* Knowledge of industry (BICSI/TIA/ISO) standards
* General knowledge of circuit functionality
* Excellent customer service</t>
  </si>
  <si>
    <t xml:space="preserve">BICSI technician
Previous Experience with end user technology deployments in a high customer satisfaction environment </t>
  </si>
  <si>
    <t>*2 to 4 years of work experience or internship experience.
* Knowledge of industry (BICSI/TIA/ISO) standards
* General knowledge of circuit functionality
* Excellent customer service</t>
  </si>
  <si>
    <t>*Basic experience installing configuration templates on Cisco or Juniper routers/switches
*Ability to travel to Agency locations throughout VA
*Excellent customer service</t>
  </si>
  <si>
    <t>2-year or 4-year degree
Previous Experience with technology deployments in a high customer satisfaction environment
Network+ Certification preferred</t>
  </si>
  <si>
    <t>*Experience with Cisco or Juniper routers, switches, TCP/IP, DHCP, DNS, VoIP, wireless LAN/WAN, Multicast, QoS, STP, VTP and VLAN’s; Network Security (IPSec Tunnels), Suite B security concepts
*Experience with various Routing Protocols like OSPF, EIGRP, BGP and Gateway Redundancy Protocols like HSRP, VRRP, and GLRP</t>
  </si>
  <si>
    <t>4-year degree or equivalent experience
CCNA
CISSP
Networking Manufacturer Technical Certifiations</t>
  </si>
  <si>
    <t>NET PM resources oversee critical networking and system implementation projects at customer sites.</t>
  </si>
  <si>
    <t>PMP or Equivalent</t>
  </si>
  <si>
    <t>NOC Analysts provide support 24x7x365 days/year to monitor, track, and escalate various networking ande security issues to ensure compliance requirements and network availability</t>
  </si>
  <si>
    <t>CCT or Equivalent
JNCIA or Equivalent</t>
  </si>
  <si>
    <t>NET SUP 2 resources diagnose, restore, repair, and replace critical networking and system devices at customer sites. Technicians work closely with Senior level engineers to quickly and efficiently resolve support incidents</t>
  </si>
  <si>
    <t>NET SUP 3 resources diagnose, restore, repair, and replace critical networking and system devices at customer sites. Technicians work closely with Senior level engineers to quickly and efficiently resolve support incidents</t>
  </si>
  <si>
    <t>CCNA or Equivalent
JNCIA or Equivalent</t>
  </si>
  <si>
    <t>NET ENG 1 resources implement and diagnose critical networking and system devices at customer sites. Engineers work closely with Senior level engineers to implement networking devices per customer and security requirements</t>
  </si>
  <si>
    <t>CCNA or Equivalent
CCDA or Equivalent
JNCIA or Equivalent</t>
  </si>
  <si>
    <t>NET ENG 2 resources implement and diagnose critical networking and system devices at customer sites. Engineers work closely with Senior level engineers to implement networking devices per customer and security requirements</t>
  </si>
  <si>
    <t>NET ENG 3 resources implement and diagnose critical networking and system devices at customer sites. Engineers work closely with Senior level engineers to implement networking devices per customer and security requirements</t>
  </si>
  <si>
    <t>CCDA or Equivalent
CCNA Cloud or Equivalent
CCNA Collaboration or Equivalent
CCNA Security or Equivalent
CCNA Wireless or Equivalent
JNCIS-ENT or Equivalent
CCNA or Equivalent
CCDA or Equivalent</t>
  </si>
  <si>
    <t>NET ENG 4 resources architect, implement and diagnose critical networking and system devices at customer sites ensuring industry standard best practices for security and interoperability</t>
  </si>
  <si>
    <t>CCNP or Equivalent
CCDP or Equivalent
CCNP Collaboration or Equivalent
CCNP Security or Equivalent
CCNP Data Center or Equivalent
CCNP Service Provider or Equivalent
CCNP Wireless or Equivalent
JNCIP-ENT or Equivalent</t>
  </si>
  <si>
    <t>NET ENG 5 resources architect, implement and diagnose critical networking and system devices at customer sites ensuring industry standard best practices for security and interoperability</t>
  </si>
  <si>
    <t>CCIE or Equivalent
JNCIE-ENT or Equivalent</t>
  </si>
  <si>
    <t>NET MAN 3 resources manage a team of engineers that architect, implement, diagnose and support critical networking and system devices at customer sites ensuring industry standard best practices for security and interoperability</t>
  </si>
  <si>
    <t>CCDA or Equivalent
CCNA Cloud or Equivalent
CCNA Collaboration or Equivalent
CCNA Security or Equivalent
CCNA Wireless or Equivalent
JNCIS-ENT or Equivalent</t>
  </si>
  <si>
    <t>NET MAN 5 resources manage a team of engineers that architect, implement, diagnose and support critical networking and system devices at customer sites ensuring industry standard best practices for security and interoperability</t>
  </si>
  <si>
    <t>Technical Architect</t>
  </si>
  <si>
    <t>A technical architect collaborates with cross-functional teams to determine business process needs of the customers and develops an architecture implementation plan by considering impacts, risk assessment on related applications.  This person will also be providing recommendations on application designs, analyzing design specifications and validating them with technical development personnel, and collaborating with technical personnel to ensure implementation meets the agreed upon scope. </t>
  </si>
  <si>
    <t>BS/BA, Master's Preferred.  </t>
  </si>
  <si>
    <t>Project Manager</t>
  </si>
  <si>
    <t>Facilitate the discussions IT teams and process owners across teams from Verizon and Customer. Gather, analyze, and document current application/ integration design and drive discussions to define and document the scope of changes based on new requirements. The project manager will also support the implementation thru out the life cycle of engagement and hand over to Production support at the end of engagement.</t>
  </si>
  <si>
    <t>BS/BA or equivalent.</t>
  </si>
  <si>
    <t>Application Developer</t>
  </si>
  <si>
    <t>Works with a customer to build a functional capabilities for the integration/new application based on the scope of changes agreed upon as part of project. The developer will also support thru the testing, UAT and implementation phases of the</t>
  </si>
  <si>
    <t>Validation Engineer</t>
  </si>
  <si>
    <t>Works with a customer to generate test scripts, perform integration testing, UAT and implementation phase of the project.</t>
  </si>
  <si>
    <t xml:space="preserve">Primarily responsible for installation and configuration of software and some customization.  </t>
  </si>
  <si>
    <t>Contributes to design and planning.   Primarily responsible for complex configurations and customizations.</t>
  </si>
  <si>
    <t xml:space="preserve">Leads design and planning.  Responsible for comprehensive solution design including touchpoints between technologies and solution towers.  </t>
  </si>
  <si>
    <t>Responsible for providing leadership, governance and project ownership.  Manages collaboration between multiple solution towers and technologies.</t>
  </si>
  <si>
    <t>Primarily responsible for implementing to design specifications using a modern OOP language and participating in design and testing.</t>
  </si>
  <si>
    <t>Primarily responsible for implementing to design specifications using a modern OOP language and participating in design and testing.  Must have expertise in one or more CCS systems integration area of expertise (Desktop, VXML/CCXML, CTI, Custom Reporting/Data Warehousing or Statistical compilation).</t>
  </si>
  <si>
    <t>Primarily responsible for implementing to design specifications using a modern OOP language and participating in design and testing.  Must have expertise in three or more CCS systems integration area of expertise (Desktop, VXML/CCXML, CTI, Custom Reporting/Data Warehousing or Statistical compilation).</t>
  </si>
  <si>
    <t>Serves as a strategic thought leader leading and managing diverse contact center solutions. Must have expertise in three or more CCS systems integration area of expertise (Desktop, VXML/CCXML, CTI, Custom Reporting/Data Warehousing or Statistical compilation).</t>
  </si>
  <si>
    <t>Primarily responsible for project governance, scope management and resource planning.  Proficient in managing implementation from Discovery and Design through implementation and transition.  Possessing a technical background related to contact center technologies.</t>
  </si>
  <si>
    <t>Primarily responsible for program leadership, customer communications and executive reporting.  Coordinates activties across multiple project tracks and ensures comprehensive solution delivery of complex, multi-tower engagements.</t>
  </si>
  <si>
    <t xml:space="preserve">Experience in Cisco or Microsoft UC discipline.  Primarily responsible for document preparation and support of UC design/installation and configuration.  </t>
  </si>
  <si>
    <t>Experience in Cisco or Microsoft UC discipline.  Primarily responsible for UC preparation, installation, configuration, and customization of software/hardware.</t>
  </si>
  <si>
    <t xml:space="preserve">Design, implementation and upgrade experience on Microsoft UC, CUCM (Call Manager), CUC (Unity Connection), CUCx (Unity Express), CUAC (attendant console), CER (Emergency Responder), CUPS (Presence), CUBE versions 8.x and 9.x and in dealing with Cisco UC TAC organization; opening tickets, working tickets, log capture, etc. </t>
  </si>
  <si>
    <t>Design, implementation and upgrade experience on CUCM (Call Manager), CUC (Unity Connection), CUCx (Unity Express), CUAC (attendant console), CER (Emergency Responder), CUPS (Presence), CUBE versions 8.x and 9.x and in dealing with Cisco UC TAC organization; opening tickets, working tickets, log capture, etc. Strong working knowledge of enterprise SIP trunking from service provider and of integration of Cisco UC components with other Cisco components and other third party customer premise components (i.e. paging, call center, active directory, exchange, voicemail, non-Cisco switches, etc.) as well as 3rd party integrations / federations with other domains. Assists in the coordination and management of Cisco UC deliverables, allocating tasks and providing technical leadership to Exec. Consultants.</t>
  </si>
  <si>
    <t>CCIE or Equivalent</t>
  </si>
  <si>
    <t>Experience managing Microsoft UC and Cisco consultants.  Responsible for providing leadership, governance and project ownership.  Manages collaboration between multiple solution towers and technologies.</t>
  </si>
  <si>
    <t>Experience related to Contact Center technologies.  Primarily responsible for implementing to design specifications using a modern OOP language and participating in design and testing.  Must have expertise in three or more CCS systems integration area of expertise (Desktop, VXML/CCXML, CTI, Custom Reporting/Data Warehousing or Statistical compilation).</t>
  </si>
  <si>
    <t>Experience related to Contact Center technologies.  Serves as a strategic thought leader leading and managing diverse contact center solutions. Must have expertise in three or more CCS systems integration area of expertise (Desktop, VXML/CCXML, CTI, Custom Reporting/Data Warehousing or Statistical compilation).</t>
  </si>
  <si>
    <t>Experience in the Contact Center industry.  Responsible for providing leadership, governance and project ownership.  Manages collaboration between multiple solution towers and technologies.</t>
  </si>
  <si>
    <t>Experience in the management of  Cisco UC solutions following the Cisco Prepare, Plan, Design, Implement, Operate and Optimize (PPDIOO) project delivery methodology. Possess some form of technical Unified Communications background (i.e. telecom ordering/provisioning, Cisco UCCE/UCCX engineer, Nortel design and implementation engineer, etc.) and are experienced in all aspects of project coordination for Unified Communications implementations.   Primarily responsible for project governance, scope management and resource planning.  Proficient in managing implementation from Discovery and Design through implementation and transition..</t>
  </si>
  <si>
    <t>ITIL Foundation or equivalent</t>
  </si>
  <si>
    <t>Experience in the management of Cisco UC solutions following the Cisco Prepare, Plan, Design, Implement, Operate and Optimize (PPDIOO) project delivery methodology. Possess some form of technical Unified Communications background (i.e. telecom ordering/provisioning, Cisco UCCE/UCCX engineer, Nortel design and implementation engineer, etc.) and are experienced in all aspects of project coordination for Unified Communications implementations.   Primarily responsible for project governance, scope management and resource planning.  Proficient in managing implementation from Discovery and Design through implementation and transition.</t>
  </si>
  <si>
    <t>Experience in the management of  Cisco UC solutions following the Cisco Prepare, Plan, Design, Implement, Operate and Optimize (PPDIOO) project delivery methodology. Possess some form of technical Unified Communications background (i.e. telecom ordering/provisioning, Cisco UCCE/UCCX engineer, Nortel design and implementation engineer, etc.) and are experienced in all aspects of project coordination for Unified Communications implementations.   Primarily responsible for project governance, scope management and resource planning.  Proficient in managing implementation from Discovery and Design through implementation and transition.  Primarily responsible for program leadership, customer communications and executive reporting.  Coordinates activties across multiple project tracks and ensures comprehensive solution delivery of complex, multi-tower engagements.</t>
  </si>
  <si>
    <t>(*) Hourly Rates applicable to Contract Year 5 and Contract Year 5.5</t>
  </si>
  <si>
    <t>Optional Services ($)</t>
  </si>
  <si>
    <t>Contract
Year 5 *</t>
  </si>
  <si>
    <t>Optional Services</t>
  </si>
  <si>
    <t>2.7.1</t>
  </si>
  <si>
    <t>DDI</t>
  </si>
  <si>
    <t>DDI Changes</t>
  </si>
  <si>
    <t>DDI-SSP Changes</t>
  </si>
  <si>
    <t>Per Change NRC</t>
  </si>
  <si>
    <t>DDI - Premium Changes</t>
  </si>
  <si>
    <t>2.7.2</t>
  </si>
  <si>
    <t>DDI Management</t>
  </si>
  <si>
    <t>DDI - SSP Host Mgmt</t>
  </si>
  <si>
    <t>Per Device Per Month</t>
  </si>
  <si>
    <t>DDI - SSP SW Maint</t>
  </si>
  <si>
    <t>DDI - Appliance Mgmt</t>
  </si>
  <si>
    <t>DDI - Appliance Maint</t>
  </si>
  <si>
    <t>2.7.4</t>
  </si>
  <si>
    <t>10G Replication Circuit</t>
  </si>
  <si>
    <t>Per Circuit Per Month</t>
  </si>
  <si>
    <t>Discretionary Charges ($)</t>
  </si>
  <si>
    <t>Discretionary Charges</t>
  </si>
  <si>
    <t>2.6.1</t>
  </si>
  <si>
    <t>Miscellaneous Services</t>
  </si>
  <si>
    <t>Extended Demarc</t>
  </si>
  <si>
    <t>Inside Wiring</t>
  </si>
  <si>
    <t>Per Cable</t>
  </si>
  <si>
    <t>Expedite</t>
  </si>
  <si>
    <t>Per Order</t>
  </si>
  <si>
    <t>No Fault Found Dispatches</t>
  </si>
  <si>
    <t>Per Dispatch</t>
  </si>
  <si>
    <t>Physical Change</t>
  </si>
  <si>
    <t>Hard MAC</t>
  </si>
  <si>
    <t>Reconfiguration</t>
  </si>
  <si>
    <t>Reconfiguration - Bandwidth</t>
  </si>
  <si>
    <t>Site De-Installation</t>
  </si>
  <si>
    <t>Physical Site Survey</t>
  </si>
  <si>
    <t>Remote Site Survey</t>
  </si>
  <si>
    <t>Pending Order Cancellation</t>
  </si>
  <si>
    <t>Pending Order Change</t>
  </si>
  <si>
    <t>Rescheduling Charges</t>
  </si>
  <si>
    <t>Service Date Change</t>
  </si>
  <si>
    <t>Administrative Change</t>
  </si>
  <si>
    <t>2.6.2</t>
  </si>
  <si>
    <t>Managed WAN Optional Change Management (OCM)</t>
  </si>
  <si>
    <t>Managed Migration – Basic</t>
  </si>
  <si>
    <t>Managed Migration – Complex</t>
  </si>
  <si>
    <t>Hard MACD Type 1</t>
  </si>
  <si>
    <t>Per MACD</t>
  </si>
  <si>
    <t>Hard MACD Type 2</t>
  </si>
  <si>
    <t>Site De-installation</t>
  </si>
  <si>
    <t>2.6.3</t>
  </si>
  <si>
    <t>Managed LAN Optional Change Management (OCM)</t>
  </si>
  <si>
    <t>Soft MACD Type 1</t>
  </si>
  <si>
    <t>Soft MACD Type 2</t>
  </si>
  <si>
    <t>2.6.4</t>
  </si>
  <si>
    <t>Managed WLAN Optional Change Management (OCM)</t>
  </si>
  <si>
    <t>Implementation (Modify Existing)</t>
  </si>
  <si>
    <t>Change per device</t>
  </si>
  <si>
    <t>Design (Single Feature/Protocol)</t>
  </si>
  <si>
    <t>Design Plus (Multiple Feature/Protocol)</t>
  </si>
  <si>
    <t>2.6.5</t>
  </si>
  <si>
    <t>Secure Gateway Related Services</t>
  </si>
  <si>
    <t>Secure Gateway Design (Single Feature/Protocol)</t>
  </si>
  <si>
    <t>Per Feature/Protocol</t>
  </si>
  <si>
    <t>Secure Gateway Design Plus (Multiple Feature/Protocol)</t>
  </si>
  <si>
    <t>Secure Gateway Application of Design Changes</t>
  </si>
  <si>
    <t>2.6.6</t>
  </si>
  <si>
    <t>Phone Accessories</t>
  </si>
  <si>
    <t>Phone wall mt</t>
  </si>
  <si>
    <t>Phone Accessory- Wall Mount Kits</t>
  </si>
  <si>
    <t>Plantronics headset  740SS</t>
  </si>
  <si>
    <t>Plantronics headsetPTfocus</t>
  </si>
  <si>
    <t>Polycom USB video Camera</t>
  </si>
  <si>
    <t>2.6.7</t>
  </si>
  <si>
    <t>VCC Related Services</t>
  </si>
  <si>
    <t>Professional Services Hours</t>
  </si>
  <si>
    <t xml:space="preserve">Basic Self-Service IVR </t>
  </si>
  <si>
    <t xml:space="preserve">Premium Self-Service IVR </t>
  </si>
  <si>
    <t>Automated Speech Recognition (Per 10 Actions)</t>
  </si>
  <si>
    <t>CRM-Driven Screen Pop / Call Routing</t>
  </si>
  <si>
    <t>Named Agent Routing</t>
  </si>
  <si>
    <t>Auto Attendant Implementation</t>
  </si>
  <si>
    <t>CXone Pro Quality Management with Voice Recording</t>
  </si>
  <si>
    <t>One Time Implementation (NRC)</t>
  </si>
  <si>
    <t>CXone Pro Quality Management Pro Training</t>
  </si>
  <si>
    <t>Per Training Class</t>
  </si>
  <si>
    <t>NICE Workforce Management Essentials Implementation</t>
  </si>
  <si>
    <t>NICE Workforce Management Advanced Implementation</t>
  </si>
  <si>
    <t>NICE Workload Manager Implementation</t>
  </si>
  <si>
    <t>NICE WFM Advanced Plus Implementation</t>
  </si>
  <si>
    <t>NICE Interaction Management Implementation</t>
  </si>
  <si>
    <t>CXone Pro Screen Recording Pro</t>
  </si>
  <si>
    <t>inView Standard Implementation</t>
  </si>
  <si>
    <t>inView Salesforce.com Integration</t>
  </si>
  <si>
    <t>Implementation of Feedback Management VoC Basic</t>
  </si>
  <si>
    <t>NRC</t>
  </si>
  <si>
    <t xml:space="preserve">Implementation of Feedback Management VoC </t>
  </si>
  <si>
    <t>Feedback Management Addl Channel Build</t>
  </si>
  <si>
    <t>Per Instance/NRC</t>
  </si>
  <si>
    <t>Feedback Mgt Add'l Survey Build</t>
  </si>
  <si>
    <t>Implementation of Feedback Mgt Speech to Text</t>
  </si>
  <si>
    <t>Implementation of Feedback Management Automated Text Analytics</t>
  </si>
  <si>
    <t xml:space="preserve">Implementation of CXone Feedback Management API Connector </t>
  </si>
  <si>
    <t>inContact Advanced Analytics</t>
  </si>
  <si>
    <t>Inbound SMS Application Fee (Per BU) - SETUP</t>
  </si>
  <si>
    <t>Inbound SMS Implementation</t>
  </si>
  <si>
    <t>inContact Social Media Implementation</t>
  </si>
  <si>
    <t>SMS Long Code - SETUP</t>
  </si>
  <si>
    <t>Per Code</t>
  </si>
  <si>
    <t>SMS Short Code - SETUP</t>
  </si>
  <si>
    <t>SMS Custom Short Code - SETUP</t>
  </si>
  <si>
    <t>SMS Toll Free Long Code - SETUP</t>
  </si>
  <si>
    <t>Personal Connection Dialer Installation (up to 50 users)</t>
  </si>
  <si>
    <t>Personal Connection Dialer Additional User Enablement</t>
  </si>
  <si>
    <t>Personal Connection 3rd party Software Integration</t>
  </si>
  <si>
    <t>Outbound Email Campaign Implementation</t>
  </si>
  <si>
    <t>Per Campaign</t>
  </si>
  <si>
    <t>Outbound SMS Application Fee (Per BU) - SETUP</t>
  </si>
  <si>
    <t>Outbound SMS Campaign Implementation</t>
  </si>
  <si>
    <t>Direct Data Access Activation</t>
  </si>
  <si>
    <t>IPSec Implementation</t>
  </si>
  <si>
    <t xml:space="preserve">Carrier DataCenter Connection </t>
  </si>
  <si>
    <t>Per Rack Unit</t>
  </si>
  <si>
    <t>2.6.8</t>
  </si>
  <si>
    <t>VCC Advanced Features</t>
  </si>
  <si>
    <t>Professional Services On-Demand</t>
  </si>
  <si>
    <t>Per Quarter Hour</t>
  </si>
  <si>
    <t>Technical Account Manager</t>
  </si>
  <si>
    <t>Automated Speech Recognition</t>
  </si>
  <si>
    <t>Per Configured User</t>
  </si>
  <si>
    <t>Auto Attendant Lite</t>
  </si>
  <si>
    <t>inContact Agent for Sales Force</t>
  </si>
  <si>
    <t>inContact Agent for Oracle Service Cloud</t>
  </si>
  <si>
    <t>Per Configured User (MRC)</t>
  </si>
  <si>
    <t>Interaction Management</t>
  </si>
  <si>
    <t>Workforce Management Essentials</t>
  </si>
  <si>
    <t>Workforce Management Advanced</t>
  </si>
  <si>
    <t xml:space="preserve">Workload Manager </t>
  </si>
  <si>
    <t xml:space="preserve">WFM Advanced Plus </t>
  </si>
  <si>
    <t>Feedback Management VoC (Basic per BU)</t>
  </si>
  <si>
    <t>MRC Per Business Unit</t>
  </si>
  <si>
    <t xml:space="preserve">Feedback Management VoC </t>
  </si>
  <si>
    <t>MRC Usage Based on Number of Agents with Responses during the month</t>
  </si>
  <si>
    <t>Feedback Mgt Addl Survey Response</t>
  </si>
  <si>
    <t>MRC</t>
  </si>
  <si>
    <t>Feedback Management Speech to Text</t>
  </si>
  <si>
    <t xml:space="preserve">Feedback Mgt Addl Speech To Text Comments </t>
  </si>
  <si>
    <t>MRC Per Survey</t>
  </si>
  <si>
    <t>Feedback Management Text Analytics (per BU)</t>
  </si>
  <si>
    <t>Feedback Mgt - Addl Text Analytics per (Email/pop up/Chat) Response text tagging comments</t>
  </si>
  <si>
    <t>MRC/Per (Email/pop up/Chat) Response text tagging comments</t>
  </si>
  <si>
    <t>Feedback Management Text Analytics Overage</t>
  </si>
  <si>
    <t>Usage/Per (Email/pop up/Chat) Response text tagging comments</t>
  </si>
  <si>
    <t>Feedback Management API Connector</t>
  </si>
  <si>
    <t>Feedback Mgt Academy and Research Access</t>
  </si>
  <si>
    <t>Feedback Management Auto Translate</t>
  </si>
  <si>
    <t>Feedback Mgt - Addl Auto Translate</t>
  </si>
  <si>
    <t>MRC/Per (Email/pop up/Chat) Response text comment</t>
  </si>
  <si>
    <t>Feedback Mgt Addl Power User</t>
  </si>
  <si>
    <t>MRC Per Power User</t>
  </si>
  <si>
    <t>Feedback Management Add'l Application Language</t>
  </si>
  <si>
    <t>MRC Per Enabled Application Language</t>
  </si>
  <si>
    <t>InView Performance Management</t>
  </si>
  <si>
    <t>InView Gamification</t>
  </si>
  <si>
    <t>InView Messaging</t>
  </si>
  <si>
    <t>InView Coaching and Learning Management</t>
  </si>
  <si>
    <t>Inbound SMS Application</t>
  </si>
  <si>
    <t>Incoming SMS - messages</t>
  </si>
  <si>
    <t>Per Message</t>
  </si>
  <si>
    <t>SMS Long Code</t>
  </si>
  <si>
    <t>SMS Short Code</t>
  </si>
  <si>
    <t>SMS Custom Short Code</t>
  </si>
  <si>
    <t>SMS Toll Free Long Code</t>
  </si>
  <si>
    <t>SMS Toll Free Long Code - messages</t>
  </si>
  <si>
    <t>inContact Social Media</t>
  </si>
  <si>
    <t>Personal Connection Dialer</t>
  </si>
  <si>
    <t>Outbound SMS Application MRC - (Per Business Unit)</t>
  </si>
  <si>
    <t>Outgoing SMS - messages</t>
  </si>
  <si>
    <t>Outbound Email 100K - (Recurring)</t>
  </si>
  <si>
    <t>Outbound Email 1.5M- (Recurring)</t>
  </si>
  <si>
    <t>Direct Data Access - (Per Business Unit)</t>
  </si>
  <si>
    <t>IP Sec</t>
  </si>
  <si>
    <t>Per site</t>
  </si>
  <si>
    <t>Integrated Softphone - WebRTC (Integrated Softphone User)</t>
  </si>
  <si>
    <t>2.6.9</t>
  </si>
  <si>
    <t>VOIP Related Services</t>
  </si>
  <si>
    <t>Cancellation (cancellation of VoIP Service post-Order, prior to completion of Installation)</t>
  </si>
  <si>
    <t>Per Location</t>
  </si>
  <si>
    <t>Setup 1 – 500 telephone numbers</t>
  </si>
  <si>
    <t>Setup &gt;500 telephone numbers</t>
  </si>
  <si>
    <t>Premium Service - Enterprise Activity Charge</t>
  </si>
  <si>
    <t>Premium Service - Administrator Activity Charge</t>
  </si>
  <si>
    <t>Premium Service - User Charge</t>
  </si>
  <si>
    <t>Premium Service - Onsite Support</t>
  </si>
  <si>
    <t>Premium Service - Remote Support</t>
  </si>
  <si>
    <t>Service Change - Simple</t>
  </si>
  <si>
    <t>Per Event Per Location</t>
  </si>
  <si>
    <t>Service Change - Complex</t>
  </si>
  <si>
    <t>2.6.10</t>
  </si>
  <si>
    <t>VoIP Inbound Anti-Fraud and Authentication (VIAA)</t>
  </si>
  <si>
    <t>Subscription Plan</t>
  </si>
  <si>
    <t>Passport Authentication</t>
  </si>
  <si>
    <t>Extra Small - 500,000 - 3,000,000 calls</t>
  </si>
  <si>
    <t>Per Call</t>
  </si>
  <si>
    <t>Small - 3,000,001 - 15,000,000 calls</t>
  </si>
  <si>
    <t>Medium - 15,000,001 - 30,000,000 calls</t>
  </si>
  <si>
    <t>Large - 30,000,001-75,000,000 calls</t>
  </si>
  <si>
    <t>Extra Large - 75,000,001-120,000,000 calls</t>
  </si>
  <si>
    <t>Extra/Extra Large - 120,000,001-999,999,999 calls</t>
  </si>
  <si>
    <t>Protect Cloud Anti-Fraud</t>
  </si>
  <si>
    <t>Panorama Anti-Fraud and Authentication</t>
  </si>
  <si>
    <t>Anti-Fraud and Authentication Advisory Services</t>
  </si>
  <si>
    <t>Per Subscription Plan</t>
  </si>
  <si>
    <t>Note 8 - In the event the quantity of calls processed exceeds the Annual subscription plan (excess referred to as “overage”), Verizon will true up the volume on an annual basis and charge the Customer the Overage at the rate of the Annual Subcription Plan.</t>
  </si>
  <si>
    <t>Usage Rates ($)</t>
  </si>
  <si>
    <t>2.8.1</t>
  </si>
  <si>
    <t>SCI Non-Commited Plan Usage</t>
  </si>
  <si>
    <t>2.8.2</t>
  </si>
  <si>
    <t>VCE International Long Distance Usage</t>
  </si>
  <si>
    <t>International LD, Tier A</t>
  </si>
  <si>
    <t>International LD, Tier B</t>
  </si>
  <si>
    <t>International LD, Tier C</t>
  </si>
  <si>
    <t>International LD, Tier D</t>
  </si>
  <si>
    <t>2.8.3</t>
  </si>
  <si>
    <t>Audio Conference Usage</t>
  </si>
  <si>
    <t>US Bridging Charges</t>
  </si>
  <si>
    <t>Instant Mtg. Meet Me - IP Access</t>
  </si>
  <si>
    <t>Instant Mtg. Toll Meet Me - Wireless Access Option</t>
  </si>
  <si>
    <t>Unattended Toll Meet Me</t>
  </si>
  <si>
    <t>Standard Toll Meet Me</t>
  </si>
  <si>
    <t>Premier Toll Meet Me</t>
  </si>
  <si>
    <t>Instant Meeting IP Dial Out Access - requires VZ VOIP</t>
  </si>
  <si>
    <t>Instant Mtg. Toll Free Meet Me</t>
  </si>
  <si>
    <t>Instant Mtg. Dial Out</t>
  </si>
  <si>
    <t>Instant Mtg. 8XX Meet Me - Wireless Access Option</t>
  </si>
  <si>
    <t>Unattended Toll Free Meet Me</t>
  </si>
  <si>
    <t>Standard Toll Free Meet Me</t>
  </si>
  <si>
    <t>Standard Dial Out</t>
  </si>
  <si>
    <t>Premier Toll Free Meet Me</t>
  </si>
  <si>
    <t>Premier Dial Out</t>
  </si>
  <si>
    <t>Canada Bridging Charges</t>
  </si>
  <si>
    <t>Canada Instant Mtg. Toll Free Meet Me</t>
  </si>
  <si>
    <t>Canada Instant Mtg. Dial Out</t>
  </si>
  <si>
    <t>Canada Unattended Toll Free Meet Me</t>
  </si>
  <si>
    <t>Canada Standard Toll Free Meet Me</t>
  </si>
  <si>
    <t>Canada Standard Dial Out</t>
  </si>
  <si>
    <t>Canada Premier Toll Free Meet Me</t>
  </si>
  <si>
    <t>Canada Premier Dial Out</t>
  </si>
  <si>
    <t>Global Access Transport Charges</t>
  </si>
  <si>
    <t>Local Access Transport Zone A</t>
  </si>
  <si>
    <t>Local Access Transport Zone C</t>
  </si>
  <si>
    <t>Local Access Transport Zone D</t>
  </si>
  <si>
    <t>Local Access Transport Zone E</t>
  </si>
  <si>
    <t>Local Access Transport Zone F</t>
  </si>
  <si>
    <t>Local Access Transport Zone G</t>
  </si>
  <si>
    <t>Freephone (IFN) Transport Zone A</t>
  </si>
  <si>
    <t>Freephone (IFN) Transport Zone C</t>
  </si>
  <si>
    <t>Freephone (IFN) Transport Zone D</t>
  </si>
  <si>
    <t>Freephone (IFN) Transport Zone E</t>
  </si>
  <si>
    <t>Freephone (IFN) Transport Zone F</t>
  </si>
  <si>
    <t>Freephone (IFN) Transport Zone G</t>
  </si>
  <si>
    <t>Note: Global access charge requires a bridging charge with the transport charge.</t>
  </si>
  <si>
    <t>2.8.4</t>
  </si>
  <si>
    <t>Audio Conference Options Usage</t>
  </si>
  <si>
    <t>Cancellation Charge</t>
  </si>
  <si>
    <t>Per reserved bridge port</t>
  </si>
  <si>
    <t>Overbooking (after first 50 bridge ports)</t>
  </si>
  <si>
    <t>Platinum Premier Service</t>
  </si>
  <si>
    <t>Setup Fee</t>
  </si>
  <si>
    <t>Premier</t>
  </si>
  <si>
    <t>Per Conference</t>
  </si>
  <si>
    <t>1-30 Minutes</t>
  </si>
  <si>
    <t>Per 30 minutes</t>
  </si>
  <si>
    <t>Additional 15 Minute Intervals</t>
  </si>
  <si>
    <t>Per 15 minutes</t>
  </si>
  <si>
    <t>Audio Web Streaming &amp; Replay</t>
  </si>
  <si>
    <t>Stream 0-4</t>
  </si>
  <si>
    <t>Premier, Standard</t>
  </si>
  <si>
    <t>Stream 5-10</t>
  </si>
  <si>
    <t>Stream 11-25</t>
  </si>
  <si>
    <t>Stream 26-50</t>
  </si>
  <si>
    <t>Stream 51-250</t>
  </si>
  <si>
    <t>Stream 251-500</t>
  </si>
  <si>
    <t>Stream 500+</t>
  </si>
  <si>
    <t>Communications Line</t>
  </si>
  <si>
    <t>Conference Recording</t>
  </si>
  <si>
    <t>CD</t>
  </si>
  <si>
    <t>Downloadable File</t>
  </si>
  <si>
    <t>Instant Replay Plus</t>
  </si>
  <si>
    <t>Toll Free Access</t>
  </si>
  <si>
    <t>Toll Access</t>
  </si>
  <si>
    <t>Voice Response</t>
  </si>
  <si>
    <t>Per Retrieval Transcription (5 pieces max per participant)</t>
  </si>
  <si>
    <t>Per retrieval</t>
  </si>
  <si>
    <t>Per 15 minutes Voice Retrieval transcription for more than 5 pieces of info)</t>
  </si>
  <si>
    <t>Per 15 Minutes</t>
  </si>
  <si>
    <t>Voice Talent Charge to Provision Voice Response (per 5 minutes)</t>
  </si>
  <si>
    <t>Per request</t>
  </si>
  <si>
    <t>Instant Meeting Instant Replay</t>
  </si>
  <si>
    <t>Instant Meeting</t>
  </si>
  <si>
    <t>Setup</t>
  </si>
  <si>
    <t>Toll Free Replay Access</t>
  </si>
  <si>
    <t>Toll Replay Access</t>
  </si>
  <si>
    <t>Audio CD</t>
  </si>
  <si>
    <t>.WAV CD</t>
  </si>
  <si>
    <t>.WAV File</t>
  </si>
  <si>
    <t>Participant List</t>
  </si>
  <si>
    <t>Transcription, per hour</t>
  </si>
  <si>
    <t>Coordinator/Help Request</t>
  </si>
  <si>
    <t>Unattended</t>
  </si>
  <si>
    <t>Per Request</t>
  </si>
  <si>
    <t>Instant Meeting Increase Conference Size</t>
  </si>
  <si>
    <t>Downloadable Net File</t>
  </si>
  <si>
    <t xml:space="preserve">Reserved Net </t>
  </si>
  <si>
    <t>Net Replay</t>
  </si>
  <si>
    <t>Initial Setup Fee (First 30 days)</t>
  </si>
  <si>
    <t>Fee for each subsequent 30 days</t>
  </si>
  <si>
    <t>Operator Hosting - Reserved Net</t>
  </si>
  <si>
    <t>Pre-Notification (48 hours advanced notice to participants)</t>
  </si>
  <si>
    <t>Per Domestic Participant</t>
  </si>
  <si>
    <t>Per Particpant</t>
  </si>
  <si>
    <t>Per Canada Participant</t>
  </si>
  <si>
    <t>Per International participant</t>
  </si>
  <si>
    <t xml:space="preserve"> WebeEx Enterprise Edition-Meeting Center, Training Center, Support Center, Event Center</t>
  </si>
  <si>
    <t>2.8.5</t>
  </si>
  <si>
    <t>Reserved Net Conference for WebEx Event Center</t>
  </si>
  <si>
    <t>2.8.6</t>
  </si>
  <si>
    <t>Cloud Connected Audio Access Minutes Global</t>
  </si>
  <si>
    <t>CCA Toll</t>
  </si>
  <si>
    <t>Australia</t>
  </si>
  <si>
    <t>Austria</t>
  </si>
  <si>
    <t>Belgium</t>
  </si>
  <si>
    <t>Brazil</t>
  </si>
  <si>
    <t>Canada</t>
  </si>
  <si>
    <t>China</t>
  </si>
  <si>
    <t>Czech Republic</t>
  </si>
  <si>
    <t>Denmark</t>
  </si>
  <si>
    <t>Finland</t>
  </si>
  <si>
    <t>France</t>
  </si>
  <si>
    <t>Germany</t>
  </si>
  <si>
    <t>Greece</t>
  </si>
  <si>
    <t>Hong Kong</t>
  </si>
  <si>
    <t>Hungary</t>
  </si>
  <si>
    <t>India</t>
  </si>
  <si>
    <t>Ireland</t>
  </si>
  <si>
    <t>Italy</t>
  </si>
  <si>
    <t>Japan</t>
  </si>
  <si>
    <t>Korea, Republic Of</t>
  </si>
  <si>
    <t>Luxembourg</t>
  </si>
  <si>
    <t>Mexico</t>
  </si>
  <si>
    <t>Netherlands</t>
  </si>
  <si>
    <t>New Zealand</t>
  </si>
  <si>
    <t>Norway</t>
  </si>
  <si>
    <t>Philippines</t>
  </si>
  <si>
    <t>Portugal</t>
  </si>
  <si>
    <t>Romania</t>
  </si>
  <si>
    <t>Singapore</t>
  </si>
  <si>
    <t>Slovakia</t>
  </si>
  <si>
    <t>Spain</t>
  </si>
  <si>
    <t>Sweden</t>
  </si>
  <si>
    <t>Switzerland</t>
  </si>
  <si>
    <t>Taiwan, Republic of China</t>
  </si>
  <si>
    <t>UK</t>
  </si>
  <si>
    <t>United States</t>
  </si>
  <si>
    <t>CCA Toll Free</t>
  </si>
  <si>
    <t>Argentina</t>
  </si>
  <si>
    <t>Chile</t>
  </si>
  <si>
    <t>Colombia</t>
  </si>
  <si>
    <t>Costa Rica</t>
  </si>
  <si>
    <t>Croatia</t>
  </si>
  <si>
    <t>Egypt</t>
  </si>
  <si>
    <t>Estonia</t>
  </si>
  <si>
    <t>Indonesia</t>
  </si>
  <si>
    <t>Israel</t>
  </si>
  <si>
    <t>Latvia</t>
  </si>
  <si>
    <t>Malaysia</t>
  </si>
  <si>
    <t>Panama</t>
  </si>
  <si>
    <t>Peru</t>
  </si>
  <si>
    <t>Poland</t>
  </si>
  <si>
    <t>Russian Federation</t>
  </si>
  <si>
    <t>Saudi Arabia</t>
  </si>
  <si>
    <t>South Africa</t>
  </si>
  <si>
    <t>Thailand</t>
  </si>
  <si>
    <t>Turkey</t>
  </si>
  <si>
    <t>United Arab Emirates</t>
  </si>
  <si>
    <t>Uruguay</t>
  </si>
  <si>
    <t>Venezuela</t>
  </si>
  <si>
    <t>Viet Nam</t>
  </si>
  <si>
    <t>CCA Dial Out</t>
  </si>
  <si>
    <t>Afghanistan</t>
  </si>
  <si>
    <t>Albania</t>
  </si>
  <si>
    <t>Algeria</t>
  </si>
  <si>
    <t>American Samoa</t>
  </si>
  <si>
    <t>Andorra</t>
  </si>
  <si>
    <t>Angola</t>
  </si>
  <si>
    <t>Antarctica</t>
  </si>
  <si>
    <t>Antigua And Barbuda</t>
  </si>
  <si>
    <t>Armenia</t>
  </si>
  <si>
    <t>Azerbaijan</t>
  </si>
  <si>
    <t>Bahrain</t>
  </si>
  <si>
    <t>Bangladesh</t>
  </si>
  <si>
    <t>Belarus</t>
  </si>
  <si>
    <t>Belize</t>
  </si>
  <si>
    <t>Benin</t>
  </si>
  <si>
    <t>Bermuda</t>
  </si>
  <si>
    <t>Bhutan</t>
  </si>
  <si>
    <t>Bolivia</t>
  </si>
  <si>
    <t>Bosnia And Herzegovina</t>
  </si>
  <si>
    <t>Botswana</t>
  </si>
  <si>
    <t>British Indian Ocean Territory</t>
  </si>
  <si>
    <t>Brunei Darussalam</t>
  </si>
  <si>
    <t>Bulgaria</t>
  </si>
  <si>
    <t>Burkina Faso</t>
  </si>
  <si>
    <t>Burundi</t>
  </si>
  <si>
    <t>CUBA</t>
  </si>
  <si>
    <t>Cambodia</t>
  </si>
  <si>
    <t>Cameroon</t>
  </si>
  <si>
    <t>Cape Verde</t>
  </si>
  <si>
    <t>Central African Republic</t>
  </si>
  <si>
    <t>Chad</t>
  </si>
  <si>
    <t>Comoros</t>
  </si>
  <si>
    <t>Congo</t>
  </si>
  <si>
    <t>Congo, The Democratic Republic Of The</t>
  </si>
  <si>
    <t>Cook Islands</t>
  </si>
  <si>
    <t>Cyprus</t>
  </si>
  <si>
    <t>Democratic Peoples Republic of Korea</t>
  </si>
  <si>
    <t>Djibouti</t>
  </si>
  <si>
    <t>East Timor</t>
  </si>
  <si>
    <t>Ecuador</t>
  </si>
  <si>
    <t>El Salvador</t>
  </si>
  <si>
    <t>Equatorial Guinea</t>
  </si>
  <si>
    <t>Eritrea</t>
  </si>
  <si>
    <t>Ethiopia</t>
  </si>
  <si>
    <t>Falkland Islands (Malvinas)</t>
  </si>
  <si>
    <t>Faroe Islands</t>
  </si>
  <si>
    <t>Fiji</t>
  </si>
  <si>
    <t>French Guiana</t>
  </si>
  <si>
    <t>French Polynesia</t>
  </si>
  <si>
    <t>Gabon</t>
  </si>
  <si>
    <t>Gambia</t>
  </si>
  <si>
    <t>Georgia</t>
  </si>
  <si>
    <t>Ghana</t>
  </si>
  <si>
    <t>Gibraltar</t>
  </si>
  <si>
    <t>Greenland</t>
  </si>
  <si>
    <t>Guadeloupe</t>
  </si>
  <si>
    <t>Guam</t>
  </si>
  <si>
    <t>Guatemala</t>
  </si>
  <si>
    <t>Guinea</t>
  </si>
  <si>
    <t>Guinea-Bissau</t>
  </si>
  <si>
    <t>Guyana</t>
  </si>
  <si>
    <t>Haiti</t>
  </si>
  <si>
    <t>Honduras</t>
  </si>
  <si>
    <t>IRAN,ISLAMIC REPUBLIC OF</t>
  </si>
  <si>
    <t>IRAQ</t>
  </si>
  <si>
    <t>Iceland</t>
  </si>
  <si>
    <t>Ivory Coast</t>
  </si>
  <si>
    <t>Jamaica</t>
  </si>
  <si>
    <t>Jordan</t>
  </si>
  <si>
    <t>Kazakstan</t>
  </si>
  <si>
    <t>Kenya</t>
  </si>
  <si>
    <t>Kiribati</t>
  </si>
  <si>
    <t>Kuwait</t>
  </si>
  <si>
    <t>Kyrgyzstan</t>
  </si>
  <si>
    <t>LIBYA</t>
  </si>
  <si>
    <t>Lao Peoples Democratic Republic</t>
  </si>
  <si>
    <t>Lebanon</t>
  </si>
  <si>
    <t>Lesotho</t>
  </si>
  <si>
    <t>Liberia</t>
  </si>
  <si>
    <t>Liechtenstein</t>
  </si>
  <si>
    <t>Lithuania</t>
  </si>
  <si>
    <t>Macao</t>
  </si>
  <si>
    <t>Macedonia, The Former Yugoslav Republic Of</t>
  </si>
  <si>
    <t>Madagascar</t>
  </si>
  <si>
    <t>Malawi</t>
  </si>
  <si>
    <t>Maldives</t>
  </si>
  <si>
    <t>Mali</t>
  </si>
  <si>
    <t>Malta</t>
  </si>
  <si>
    <t>Marshall Islands</t>
  </si>
  <si>
    <t>Martinique</t>
  </si>
  <si>
    <t>Mauritania</t>
  </si>
  <si>
    <t>Mauritius</t>
  </si>
  <si>
    <t>Mayotte</t>
  </si>
  <si>
    <t>Micronesia, Federated States Of</t>
  </si>
  <si>
    <t>Moldova, Republic Of</t>
  </si>
  <si>
    <t>Monaco</t>
  </si>
  <si>
    <t>Mongolia</t>
  </si>
  <si>
    <t>Montenegro</t>
  </si>
  <si>
    <t>Montserrat</t>
  </si>
  <si>
    <t>Morocco</t>
  </si>
  <si>
    <t>Mozambique</t>
  </si>
  <si>
    <t>Myanmar</t>
  </si>
  <si>
    <t>Namibia</t>
  </si>
  <si>
    <t>Nauru</t>
  </si>
  <si>
    <t>Nepal</t>
  </si>
  <si>
    <t>Netherlands Antilles (Aruba)</t>
  </si>
  <si>
    <t>New Caledonia</t>
  </si>
  <si>
    <t>Nicaragua</t>
  </si>
  <si>
    <t>Niger</t>
  </si>
  <si>
    <t>Niue</t>
  </si>
  <si>
    <t>Northern Mariana Islands</t>
  </si>
  <si>
    <t>Oman</t>
  </si>
  <si>
    <t>Pakistan</t>
  </si>
  <si>
    <t>Palau</t>
  </si>
  <si>
    <t>Papua New Guinea</t>
  </si>
  <si>
    <t>Paraguay</t>
  </si>
  <si>
    <t>Puerto Rico</t>
  </si>
  <si>
    <t>Qatar</t>
  </si>
  <si>
    <t>Reunion</t>
  </si>
  <si>
    <t>Rwanda</t>
  </si>
  <si>
    <t>SYRIAN ARAB REPUBLIC</t>
  </si>
  <si>
    <t>Saint Helena</t>
  </si>
  <si>
    <t>Saint Kitts And Nevis</t>
  </si>
  <si>
    <t>Saint Lucia</t>
  </si>
  <si>
    <t>Saint Pierre And Miquelon</t>
  </si>
  <si>
    <t>Samoa</t>
  </si>
  <si>
    <t>San Marino</t>
  </si>
  <si>
    <t>Sao Tome And Principe</t>
  </si>
  <si>
    <t>Senegal</t>
  </si>
  <si>
    <t>Serbia</t>
  </si>
  <si>
    <t>Seychelles</t>
  </si>
  <si>
    <t>Sierra Leone</t>
  </si>
  <si>
    <t>Slovenia</t>
  </si>
  <si>
    <t>Solomon Islands</t>
  </si>
  <si>
    <t>Somalia</t>
  </si>
  <si>
    <t>Sri Lanka</t>
  </si>
  <si>
    <t>Sudan</t>
  </si>
  <si>
    <t>Suriname</t>
  </si>
  <si>
    <t>Swaziland</t>
  </si>
  <si>
    <t>Tajikistan</t>
  </si>
  <si>
    <t>Tanzania, United Republic Of</t>
  </si>
  <si>
    <t>Togo</t>
  </si>
  <si>
    <t>Tokelau</t>
  </si>
  <si>
    <t>Tonga</t>
  </si>
  <si>
    <t>Trinidad And Tobago</t>
  </si>
  <si>
    <t>Tunisia</t>
  </si>
  <si>
    <t>Turkmenistan</t>
  </si>
  <si>
    <t>Tuvalu</t>
  </si>
  <si>
    <t>Uganda</t>
  </si>
  <si>
    <t>Ukraine</t>
  </si>
  <si>
    <t>Uzbekistan</t>
  </si>
  <si>
    <t>Vanuatu</t>
  </si>
  <si>
    <t>Virgin Islands, British</t>
  </si>
  <si>
    <t>Virgin Islands, U.S.</t>
  </si>
  <si>
    <t>Wallis And Futuna</t>
  </si>
  <si>
    <t>Yemen</t>
  </si>
  <si>
    <t>Zambia</t>
  </si>
  <si>
    <t>Zimbabwe</t>
  </si>
  <si>
    <t>Net Conferencing Integrated Audio CCA</t>
  </si>
  <si>
    <t>CCA IP Meet Me/ IP Dial Out</t>
  </si>
  <si>
    <t>CCADial Out</t>
  </si>
  <si>
    <t>CCA Inbound Toll</t>
  </si>
  <si>
    <t>CCA Inbound Toll Free</t>
  </si>
  <si>
    <t>VoIP Usage</t>
  </si>
  <si>
    <t>2.8.8</t>
  </si>
  <si>
    <t>Best+ CCL Overage</t>
  </si>
  <si>
    <t>Per CCL</t>
  </si>
  <si>
    <t>2.8.9</t>
  </si>
  <si>
    <t>IP Contact Center Usage</t>
  </si>
  <si>
    <t>Platform Duration</t>
  </si>
  <si>
    <t>Per Call per minute in six-second increments</t>
  </si>
  <si>
    <t>Transport duration</t>
  </si>
  <si>
    <t>Menu</t>
  </si>
  <si>
    <t xml:space="preserve">Per Call  </t>
  </si>
  <si>
    <t>Message</t>
  </si>
  <si>
    <t>Database</t>
  </si>
  <si>
    <t>Announced Connect</t>
  </si>
  <si>
    <t>BNAR</t>
  </si>
  <si>
    <t>TakeBack and Transfer (Including SIP REFER Transfers)</t>
  </si>
  <si>
    <t>Caller TakeBack</t>
  </si>
  <si>
    <t>2.8.10</t>
  </si>
  <si>
    <t>Virtual Agent Overage Over 100k sessions</t>
  </si>
  <si>
    <t>Virtual Agent Overage Over 500k sessions</t>
  </si>
  <si>
    <t>Virtual Agent Overage Over 1M sessions</t>
  </si>
  <si>
    <t>Vitual Agent Third Party API</t>
  </si>
  <si>
    <t>Virtual Agent - Third-party API 1 - 100k sessions</t>
  </si>
  <si>
    <t>Per API Call</t>
  </si>
  <si>
    <t>Virtual Agent - Third-party API 100k+ - 500k sessions</t>
  </si>
  <si>
    <t>Virtual Agent - Third-party API 500k+ - 1M sessions</t>
  </si>
  <si>
    <t>Live Agent - Voice Per minute actual usage</t>
  </si>
  <si>
    <t>Live Agent - Video Per minute actual usage</t>
  </si>
  <si>
    <t>Standard Connectors</t>
  </si>
  <si>
    <t>Verizon Connectros</t>
  </si>
  <si>
    <t>Connector - Voice Per minute actual usage</t>
  </si>
  <si>
    <t>Connector - Video Per minute actual usage</t>
  </si>
  <si>
    <t>SMS- US</t>
  </si>
  <si>
    <t>SMS - US-based</t>
  </si>
  <si>
    <t>Per SMS</t>
  </si>
  <si>
    <t>MMS - US</t>
  </si>
  <si>
    <t>MMS - US-based</t>
  </si>
  <si>
    <t>Per MMS</t>
  </si>
  <si>
    <t>SMS/MMS</t>
  </si>
  <si>
    <t>SMS/MMS Operating Charge Per SMS or MMS</t>
  </si>
  <si>
    <t>Per MMS/MMS</t>
  </si>
  <si>
    <t xml:space="preserve"> VA-151028-MCI: Modification 005-O June 15,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</si>
</sst>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0.0%"/>
    <numFmt numFmtId="166" formatCode="#,##0.0_);[Red]\(#,##0.0\)"/>
    <numFmt numFmtId="167" formatCode="&quot;$&quot;#,##0.0,_);[Red]\(&quot;$&quot;#,##0.0,\)"/>
    <numFmt numFmtId="168" formatCode="#,##0,_);[Red]\(#,##0,\)"/>
    <numFmt numFmtId="169" formatCode="0.0"/>
    <numFmt numFmtId="170" formatCode="&quot;Rp&quot;\ #,##0_);\(&quot;Rp&quot;\ #,##0\)"/>
    <numFmt numFmtId="171" formatCode="0.000_)"/>
    <numFmt numFmtId="172" formatCode="_-* #,##0_-;\-* #,##0_-;_-* &quot;-&quot;??_-;_-@_-"/>
    <numFmt numFmtId="173" formatCode="m/d/yy;@"/>
    <numFmt numFmtId="174" formatCode="_(&quot;$&quot;* #,##0_);_(&quot;$&quot;* \(#,##0\);_(&quot;$&quot;* &quot;-&quot;??_);_(@_)"/>
    <numFmt numFmtId="175" formatCode="_(&quot;$&quot;* #,##0.00_);_(&quot;$&quot;* \(#,##0.00\);_(&quot;$&quot;* &quot;-&quot;_);_(@_)"/>
    <numFmt numFmtId="176" formatCode="&quot;$&quot;#,##0.00"/>
    <numFmt numFmtId="177" formatCode="&quot;$&quot;#,##0.0000"/>
    <numFmt numFmtId="178" formatCode="&quot;$&quot;#,##0"/>
    <numFmt numFmtId="179" formatCode="0.0000"/>
    <numFmt numFmtId="180" formatCode="_(&quot;$&quot;* #,##0.0000_);_(&quot;$&quot;* \(#,##0.0000\);_(&quot;$&quot;* &quot;-&quot;??_);_(@_)"/>
    <numFmt numFmtId="181" formatCode="&quot;$&quot;#,##0.0000_);[Red]\(&quot;$&quot;#,##0.0000\)"/>
    <numFmt numFmtId="182" formatCode="[$-409]mmm\-yy;@"/>
    <numFmt numFmtId="183" formatCode="&quot;$&quot;#,##0.000_);[Red]\(&quot;$&quot;#,##0.000\)"/>
    <numFmt numFmtId="184" formatCode="&quot;$&quot;#,##0.000"/>
    <numFmt numFmtId="185" formatCode="&quot;$&quot;#,##0.00000"/>
  </numFmts>
  <fonts count="53">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sz val="10"/>
      <name val="Arial"/>
      <family val="2"/>
    </font>
    <font>
      <b/>
      <sz val="14"/>
      <name val="Arial"/>
      <family val="2"/>
    </font>
    <font>
      <b/>
      <sz val="12"/>
      <name val="Arial"/>
      <family val="2"/>
    </font>
    <font>
      <b/>
      <sz val="11"/>
      <name val="Arial"/>
      <family val="2"/>
    </font>
    <font>
      <sz val="10"/>
      <name val="Arial"/>
      <family val="2"/>
    </font>
    <font>
      <b/>
      <sz val="10"/>
      <color indexed="8"/>
      <name val="Arial"/>
      <family val="2"/>
    </font>
    <font>
      <sz val="10"/>
      <color indexed="8"/>
      <name val="Arial"/>
      <family val="2"/>
    </font>
    <font>
      <sz val="12"/>
      <name val="Arial"/>
      <family val="2"/>
    </font>
    <font>
      <b/>
      <sz val="8"/>
      <name val="Arial"/>
      <family val="2"/>
    </font>
    <font>
      <b/>
      <sz val="10"/>
      <color indexed="10"/>
      <name val="Arial"/>
      <family val="2"/>
    </font>
    <font>
      <sz val="10"/>
      <color indexed="10"/>
      <name val="Arial"/>
      <family val="2"/>
    </font>
    <font>
      <sz val="11"/>
      <name val="Arial"/>
      <family val="2"/>
    </font>
    <font>
      <sz val="10"/>
      <name val="Times New Roman"/>
      <family val="1"/>
    </font>
    <font>
      <b/>
      <sz val="11"/>
      <color theme="0"/>
      <name val="Arial"/>
      <family val="2"/>
    </font>
    <font>
      <b/>
      <sz val="10"/>
      <color theme="0"/>
      <name val="Arial"/>
      <family val="2"/>
    </font>
    <font>
      <b/>
      <u/>
      <sz val="11"/>
      <name val="Arial"/>
      <family val="2"/>
    </font>
    <font>
      <sz val="11"/>
      <color rgb="FF000000"/>
      <name val="Calibri"/>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b/>
      <sz val="20"/>
      <color rgb="FF0070C0"/>
      <name val="Arial"/>
      <family val="2"/>
    </font>
    <font>
      <b/>
      <sz val="11"/>
      <color rgb="FF0070C0"/>
      <name val="Arial"/>
      <family val="2"/>
    </font>
    <font>
      <b/>
      <i/>
      <sz val="11"/>
      <name val="Calibri"/>
      <family val="2"/>
      <scheme val="minor"/>
    </font>
    <font>
      <sz val="10"/>
      <color theme="0"/>
      <name val="Times New Roman"/>
      <family val="1"/>
    </font>
    <font>
      <sz val="10"/>
      <color theme="0"/>
      <name val="Arial"/>
      <family val="2"/>
    </font>
    <font>
      <b/>
      <sz val="11"/>
      <color rgb="FFFF0000"/>
      <name val="Arial"/>
      <family val="2"/>
    </font>
    <font>
      <sz val="10"/>
      <color rgb="FFFF0000"/>
      <name val="Arial"/>
      <family val="2"/>
    </font>
    <font>
      <b/>
      <sz val="10"/>
      <color rgb="FFFF0000"/>
      <name val="Arial"/>
      <family val="2"/>
    </font>
    <font>
      <strike/>
      <sz val="10"/>
      <name val="Arial"/>
      <family val="2"/>
    </font>
    <font>
      <sz val="9"/>
      <name val="Arial"/>
      <family val="2"/>
    </font>
    <font>
      <i/>
      <sz val="10"/>
      <name val="Arial"/>
      <family val="2"/>
    </font>
    <font>
      <sz val="10"/>
      <color theme="1"/>
      <name val="Arial"/>
      <family val="2"/>
    </font>
    <font>
      <b/>
      <sz val="10"/>
      <color theme="1"/>
      <name val="Arial"/>
      <family val="2"/>
    </font>
    <font>
      <b/>
      <strike/>
      <sz val="10"/>
      <name val="Arial"/>
      <family val="2"/>
    </font>
    <font>
      <b/>
      <i/>
      <sz val="10"/>
      <name val="Arial"/>
      <family val="2"/>
    </font>
    <font>
      <sz val="11"/>
      <name val="Calibri"/>
      <family val="2"/>
    </font>
    <font>
      <sz val="14"/>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theme="0" tint="-0.14999847407452621"/>
        <bgColor indexed="64"/>
      </patternFill>
    </fill>
    <fill>
      <patternFill patternType="solid">
        <fgColor theme="2"/>
        <bgColor indexed="64"/>
      </patternFill>
    </fill>
    <fill>
      <patternFill patternType="solid">
        <fgColor rgb="FF002060"/>
        <bgColor indexed="64"/>
      </patternFill>
    </fill>
    <fill>
      <patternFill patternType="solid">
        <fgColor theme="0"/>
        <bgColor indexed="64"/>
      </patternFill>
    </fill>
  </fills>
  <borders count="55">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medium">
        <color auto="1"/>
      </top>
      <bottom style="medium">
        <color auto="1"/>
      </bottom>
      <diagonal/>
    </border>
    <border>
      <left/>
      <right style="medium">
        <color auto="1"/>
      </right>
      <top/>
      <bottom/>
      <diagonal/>
    </border>
    <border>
      <left/>
      <right/>
      <top style="thin">
        <color auto="1"/>
      </top>
      <bottom/>
      <diagonal/>
    </border>
    <border>
      <left/>
      <right/>
      <top/>
      <bottom style="medium">
        <color auto="1"/>
      </bottom>
      <diagonal/>
    </border>
    <border>
      <left/>
      <right/>
      <top/>
      <bottom style="thin">
        <color auto="1"/>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thin">
        <color auto="1"/>
      </right>
      <top style="medium">
        <color indexed="64"/>
      </top>
      <bottom/>
      <diagonal/>
    </border>
    <border>
      <left style="medium">
        <color indexed="64"/>
      </left>
      <right style="thin">
        <color auto="1"/>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style="medium">
        <color auto="1"/>
      </bottom>
      <diagonal/>
    </border>
    <border>
      <left/>
      <right style="thin">
        <color auto="1"/>
      </right>
      <top/>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style="medium">
        <color auto="1"/>
      </left>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style="thin">
        <color indexed="64"/>
      </right>
      <top style="thin">
        <color indexed="64"/>
      </top>
      <bottom style="medium">
        <color auto="1"/>
      </bottom>
      <diagonal/>
    </border>
    <border>
      <left style="thin">
        <color auto="1"/>
      </left>
      <right style="medium">
        <color auto="1"/>
      </right>
      <top style="medium">
        <color auto="1"/>
      </top>
      <bottom/>
      <diagonal/>
    </border>
    <border>
      <left/>
      <right style="thin">
        <color auto="1"/>
      </right>
      <top/>
      <bottom style="thin">
        <color auto="1"/>
      </bottom>
      <diagonal/>
    </border>
    <border>
      <left/>
      <right style="thin">
        <color auto="1"/>
      </right>
      <top/>
      <bottom style="medium">
        <color auto="1"/>
      </bottom>
      <diagonal/>
    </border>
  </borders>
  <cellStyleXfs count="49">
    <xf numFmtId="182" fontId="0" fillId="0" borderId="0"/>
    <xf numFmtId="167" fontId="6" fillId="0" borderId="0" applyFont="0" applyFill="0" applyBorder="0" applyAlignment="0" applyProtection="0">
      <protection locked="0"/>
    </xf>
    <xf numFmtId="182" fontId="26" fillId="0" borderId="0"/>
    <xf numFmtId="168" fontId="6" fillId="0" borderId="0" applyFont="0" applyFill="0" applyBorder="0" applyAlignment="0" applyProtection="0">
      <protection locked="0"/>
    </xf>
    <xf numFmtId="38" fontId="7" fillId="0" borderId="0" applyNumberFormat="0" applyFill="0" applyBorder="0" applyAlignment="0" applyProtection="0">
      <protection locked="0"/>
    </xf>
    <xf numFmtId="38" fontId="8" fillId="0" borderId="0" applyNumberFormat="0" applyFill="0" applyBorder="0" applyAlignment="0" applyProtection="0">
      <protection locked="0"/>
    </xf>
    <xf numFmtId="38" fontId="9" fillId="0" borderId="0" applyNumberFormat="0" applyFill="0" applyBorder="0" applyAlignment="0" applyProtection="0">
      <protection locked="0"/>
    </xf>
    <xf numFmtId="172" fontId="5" fillId="0" borderId="0" applyFont="0" applyFill="0" applyBorder="0" applyAlignment="0" applyProtection="0"/>
    <xf numFmtId="171" fontId="10" fillId="0" borderId="0"/>
    <xf numFmtId="171" fontId="10" fillId="0" borderId="0"/>
    <xf numFmtId="171" fontId="10" fillId="0" borderId="0"/>
    <xf numFmtId="171" fontId="10" fillId="0" borderId="0"/>
    <xf numFmtId="171" fontId="10" fillId="0" borderId="0"/>
    <xf numFmtId="171" fontId="10" fillId="0" borderId="0"/>
    <xf numFmtId="171" fontId="10" fillId="0" borderId="0"/>
    <xf numFmtId="171" fontId="10" fillId="0" borderId="0"/>
    <xf numFmtId="166" fontId="6" fillId="0" borderId="0" applyFont="0" applyFill="0" applyBorder="0" applyAlignment="0" applyProtection="0">
      <protection locked="0"/>
    </xf>
    <xf numFmtId="40" fontId="6" fillId="0" borderId="0" applyFont="0" applyFill="0" applyBorder="0" applyAlignment="0" applyProtection="0">
      <protection locked="0"/>
    </xf>
    <xf numFmtId="6" fontId="5" fillId="0" borderId="0" applyFont="0" applyFill="0" applyBorder="0" applyAlignment="0" applyProtection="0"/>
    <xf numFmtId="6" fontId="6" fillId="0" borderId="0" applyFont="0" applyFill="0" applyBorder="0" applyAlignment="0" applyProtection="0">
      <protection locked="0"/>
    </xf>
    <xf numFmtId="8" fontId="6" fillId="0" borderId="0" applyFont="0" applyFill="0" applyBorder="0" applyAlignment="0" applyProtection="0">
      <protection locked="0"/>
    </xf>
    <xf numFmtId="170" fontId="6" fillId="0" borderId="0"/>
    <xf numFmtId="169" fontId="11" fillId="0" borderId="1" applyNumberFormat="0" applyBorder="0" applyAlignment="0" applyProtection="0">
      <alignment horizontal="center" vertical="center"/>
    </xf>
    <xf numFmtId="9" fontId="5" fillId="0" borderId="0" applyFont="0" applyFill="0" applyBorder="0" applyAlignment="0" applyProtection="0"/>
    <xf numFmtId="165" fontId="6" fillId="0" borderId="0" applyFont="0" applyFill="0" applyBorder="0" applyAlignment="0" applyProtection="0">
      <protection locked="0"/>
    </xf>
    <xf numFmtId="10" fontId="6" fillId="0" borderId="0" applyFont="0" applyFill="0" applyBorder="0" applyAlignment="0" applyProtection="0">
      <protection locked="0"/>
    </xf>
    <xf numFmtId="10" fontId="12" fillId="2" borderId="0"/>
    <xf numFmtId="182" fontId="4" fillId="0" borderId="0"/>
    <xf numFmtId="182" fontId="6" fillId="0" borderId="0"/>
    <xf numFmtId="43" fontId="3" fillId="0" borderId="0" applyFont="0" applyFill="0" applyBorder="0" applyAlignment="0" applyProtection="0"/>
    <xf numFmtId="182" fontId="6" fillId="0" borderId="0"/>
    <xf numFmtId="182" fontId="6" fillId="0" borderId="0"/>
    <xf numFmtId="172" fontId="5" fillId="0" borderId="0" applyFont="0" applyFill="0" applyBorder="0" applyAlignment="0" applyProtection="0"/>
    <xf numFmtId="6" fontId="5" fillId="0" borderId="0" applyFont="0" applyFill="0" applyBorder="0" applyAlignment="0" applyProtection="0"/>
    <xf numFmtId="182" fontId="2" fillId="0" borderId="0"/>
    <xf numFmtId="182" fontId="6" fillId="0" borderId="0"/>
    <xf numFmtId="172" fontId="5" fillId="0" borderId="0" applyFont="0" applyFill="0" applyBorder="0" applyAlignment="0" applyProtection="0"/>
    <xf numFmtId="6" fontId="5" fillId="0" borderId="0" applyFont="0" applyFill="0" applyBorder="0" applyAlignment="0" applyProtection="0"/>
    <xf numFmtId="182" fontId="2" fillId="0" borderId="0"/>
    <xf numFmtId="9" fontId="5" fillId="0" borderId="0" applyFont="0" applyFill="0" applyBorder="0" applyAlignment="0" applyProtection="0"/>
    <xf numFmtId="182" fontId="2" fillId="0" borderId="0"/>
    <xf numFmtId="43" fontId="2" fillId="0" borderId="0" applyFont="0" applyFill="0" applyBorder="0" applyAlignment="0" applyProtection="0"/>
    <xf numFmtId="182" fontId="21" fillId="0" borderId="0"/>
    <xf numFmtId="182" fontId="1" fillId="0" borderId="0"/>
    <xf numFmtId="43" fontId="1" fillId="0" borderId="0" applyFont="0" applyFill="0" applyBorder="0" applyAlignment="0" applyProtection="0"/>
    <xf numFmtId="182" fontId="1" fillId="0" borderId="0"/>
    <xf numFmtId="182" fontId="1" fillId="0" borderId="0"/>
    <xf numFmtId="182" fontId="1" fillId="0" borderId="0"/>
    <xf numFmtId="43" fontId="1" fillId="0" borderId="0" applyFont="0" applyFill="0" applyBorder="0" applyAlignment="0" applyProtection="0"/>
  </cellStyleXfs>
  <cellXfs count="1045">
    <xf numFmtId="182" fontId="0" fillId="0" borderId="0" xfId="0"/>
    <xf numFmtId="182" fontId="5" fillId="0" borderId="0" xfId="2" applyFont="1"/>
    <xf numFmtId="182" fontId="15" fillId="0" borderId="0" xfId="2" applyFont="1"/>
    <xf numFmtId="182" fontId="16" fillId="0" borderId="0" xfId="2" applyFont="1"/>
    <xf numFmtId="182" fontId="18" fillId="0" borderId="0" xfId="2" applyFont="1"/>
    <xf numFmtId="1" fontId="21" fillId="0" borderId="0" xfId="2" applyNumberFormat="1" applyFont="1"/>
    <xf numFmtId="1" fontId="18" fillId="0" borderId="0" xfId="2" applyNumberFormat="1" applyFont="1"/>
    <xf numFmtId="1" fontId="14" fillId="0" borderId="7" xfId="2" applyNumberFormat="1" applyFont="1" applyBorder="1"/>
    <xf numFmtId="1" fontId="23" fillId="0" borderId="0" xfId="2" applyNumberFormat="1" applyFont="1"/>
    <xf numFmtId="182" fontId="23" fillId="0" borderId="0" xfId="2" applyFont="1"/>
    <xf numFmtId="182" fontId="24" fillId="0" borderId="0" xfId="2" applyFont="1"/>
    <xf numFmtId="1" fontId="5" fillId="0" borderId="0" xfId="2" applyNumberFormat="1" applyFont="1"/>
    <xf numFmtId="42" fontId="5" fillId="0" borderId="0" xfId="2" applyNumberFormat="1" applyFont="1"/>
    <xf numFmtId="42" fontId="5" fillId="6" borderId="4" xfId="18" applyNumberFormat="1" applyFill="1" applyBorder="1"/>
    <xf numFmtId="42" fontId="5" fillId="0" borderId="10" xfId="18" applyNumberFormat="1" applyBorder="1"/>
    <xf numFmtId="42" fontId="5" fillId="0" borderId="9" xfId="18" applyNumberFormat="1" applyBorder="1"/>
    <xf numFmtId="42" fontId="5" fillId="0" borderId="4" xfId="18" applyNumberFormat="1" applyBorder="1"/>
    <xf numFmtId="182" fontId="5" fillId="0" borderId="0" xfId="28" applyFont="1"/>
    <xf numFmtId="182" fontId="14" fillId="0" borderId="0" xfId="28" applyFont="1"/>
    <xf numFmtId="182" fontId="15" fillId="0" borderId="0" xfId="28" applyFont="1"/>
    <xf numFmtId="182" fontId="16" fillId="0" borderId="0" xfId="28" applyFont="1" applyAlignment="1">
      <alignment horizontal="center"/>
    </xf>
    <xf numFmtId="42" fontId="5" fillId="0" borderId="0" xfId="28" applyNumberFormat="1" applyFont="1"/>
    <xf numFmtId="182" fontId="23" fillId="0" borderId="0" xfId="28" applyFont="1"/>
    <xf numFmtId="182" fontId="14" fillId="0" borderId="16" xfId="28" applyFont="1" applyBorder="1" applyAlignment="1">
      <alignment horizontal="center" wrapText="1"/>
    </xf>
    <xf numFmtId="1" fontId="23" fillId="0" borderId="0" xfId="28" applyNumberFormat="1" applyFont="1"/>
    <xf numFmtId="1" fontId="5" fillId="0" borderId="0" xfId="28" applyNumberFormat="1" applyFont="1"/>
    <xf numFmtId="3" fontId="5" fillId="0" borderId="4" xfId="28" applyNumberFormat="1" applyFont="1" applyBorder="1" applyAlignment="1">
      <alignment horizontal="left" indent="1"/>
    </xf>
    <xf numFmtId="182" fontId="25" fillId="0" borderId="0" xfId="28" applyFont="1" applyAlignment="1">
      <alignment wrapText="1"/>
    </xf>
    <xf numFmtId="182" fontId="31" fillId="0" borderId="0" xfId="0" applyFont="1"/>
    <xf numFmtId="182" fontId="31" fillId="0" borderId="12" xfId="0" applyFont="1" applyBorder="1"/>
    <xf numFmtId="182" fontId="31" fillId="0" borderId="13" xfId="0" applyFont="1" applyBorder="1"/>
    <xf numFmtId="182" fontId="31" fillId="0" borderId="26" xfId="0" applyFont="1" applyBorder="1"/>
    <xf numFmtId="182" fontId="32" fillId="0" borderId="7" xfId="0" applyFont="1" applyBorder="1"/>
    <xf numFmtId="182" fontId="32" fillId="0" borderId="24" xfId="0" applyFont="1" applyBorder="1"/>
    <xf numFmtId="182" fontId="32" fillId="0" borderId="0" xfId="0" applyFont="1"/>
    <xf numFmtId="182" fontId="32" fillId="0" borderId="21" xfId="0" applyFont="1" applyBorder="1"/>
    <xf numFmtId="182" fontId="31" fillId="0" borderId="7" xfId="0" applyFont="1" applyBorder="1"/>
    <xf numFmtId="182" fontId="31" fillId="0" borderId="21" xfId="0" applyFont="1" applyBorder="1"/>
    <xf numFmtId="182" fontId="31" fillId="0" borderId="14" xfId="0" applyFont="1" applyBorder="1"/>
    <xf numFmtId="182" fontId="31" fillId="0" borderId="23" xfId="0" applyFont="1" applyBorder="1"/>
    <xf numFmtId="182" fontId="31" fillId="0" borderId="25" xfId="0" applyFont="1" applyBorder="1"/>
    <xf numFmtId="172" fontId="5" fillId="0" borderId="4" xfId="7" applyBorder="1"/>
    <xf numFmtId="42" fontId="5" fillId="6" borderId="3" xfId="18" applyNumberFormat="1" applyFill="1" applyBorder="1"/>
    <xf numFmtId="182" fontId="14" fillId="0" borderId="17" xfId="28" applyFont="1" applyBorder="1" applyAlignment="1">
      <alignment horizontal="center" vertical="center" wrapText="1"/>
    </xf>
    <xf numFmtId="182" fontId="14" fillId="0" borderId="16" xfId="28" applyFont="1" applyBorder="1" applyAlignment="1">
      <alignment horizontal="center" vertical="center" wrapText="1"/>
    </xf>
    <xf numFmtId="182" fontId="14" fillId="7" borderId="16" xfId="28" applyFont="1" applyFill="1" applyBorder="1" applyAlignment="1">
      <alignment horizontal="center" vertical="center" wrapText="1"/>
    </xf>
    <xf numFmtId="182" fontId="14" fillId="0" borderId="0" xfId="28" applyFont="1" applyAlignment="1">
      <alignment horizontal="center" wrapText="1"/>
    </xf>
    <xf numFmtId="182" fontId="5" fillId="0" borderId="4" xfId="28" applyFont="1" applyBorder="1" applyAlignment="1">
      <alignment horizontal="center"/>
    </xf>
    <xf numFmtId="182" fontId="14" fillId="0" borderId="17" xfId="28" applyFont="1" applyBorder="1" applyAlignment="1">
      <alignment horizontal="center" wrapText="1"/>
    </xf>
    <xf numFmtId="182" fontId="5" fillId="7" borderId="13" xfId="28" applyFont="1" applyFill="1" applyBorder="1"/>
    <xf numFmtId="182" fontId="5" fillId="7" borderId="0" xfId="28" applyFont="1" applyFill="1"/>
    <xf numFmtId="182" fontId="22" fillId="6" borderId="18" xfId="28" applyFont="1" applyFill="1" applyBorder="1"/>
    <xf numFmtId="1" fontId="14" fillId="0" borderId="0" xfId="28" applyNumberFormat="1" applyFont="1"/>
    <xf numFmtId="1" fontId="5" fillId="0" borderId="0" xfId="28" applyNumberFormat="1" applyFont="1" applyAlignment="1">
      <alignment horizontal="center"/>
    </xf>
    <xf numFmtId="1" fontId="14" fillId="0" borderId="12" xfId="28" applyNumberFormat="1" applyFont="1" applyBorder="1"/>
    <xf numFmtId="1" fontId="5" fillId="0" borderId="13" xfId="28" applyNumberFormat="1" applyFont="1" applyBorder="1"/>
    <xf numFmtId="1" fontId="14" fillId="0" borderId="7" xfId="28" applyNumberFormat="1" applyFont="1" applyBorder="1"/>
    <xf numFmtId="1" fontId="14" fillId="9" borderId="4" xfId="28" applyNumberFormat="1" applyFont="1" applyFill="1" applyBorder="1"/>
    <xf numFmtId="42" fontId="5" fillId="3" borderId="4" xfId="18" applyNumberFormat="1" applyFill="1" applyBorder="1"/>
    <xf numFmtId="42" fontId="5" fillId="3" borderId="10" xfId="18" applyNumberFormat="1" applyFill="1" applyBorder="1"/>
    <xf numFmtId="42" fontId="5" fillId="3" borderId="9" xfId="18" applyNumberFormat="1" applyFill="1" applyBorder="1"/>
    <xf numFmtId="1" fontId="5" fillId="0" borderId="4" xfId="28" applyNumberFormat="1" applyFont="1" applyBorder="1"/>
    <xf numFmtId="1" fontId="5" fillId="0" borderId="7" xfId="28" applyNumberFormat="1" applyFont="1" applyBorder="1"/>
    <xf numFmtId="1" fontId="5" fillId="0" borderId="21" xfId="28" applyNumberFormat="1" applyFont="1" applyBorder="1"/>
    <xf numFmtId="182" fontId="5" fillId="0" borderId="0" xfId="28" applyFont="1" applyAlignment="1">
      <alignment horizontal="left"/>
    </xf>
    <xf numFmtId="182" fontId="14" fillId="0" borderId="0" xfId="28" applyFont="1" applyAlignment="1">
      <alignment wrapText="1"/>
    </xf>
    <xf numFmtId="173" fontId="5" fillId="6" borderId="4" xfId="2" applyNumberFormat="1" applyFont="1" applyFill="1" applyBorder="1" applyAlignment="1">
      <alignment horizontal="center"/>
    </xf>
    <xf numFmtId="1" fontId="5" fillId="0" borderId="14" xfId="28" applyNumberFormat="1" applyFont="1" applyBorder="1"/>
    <xf numFmtId="1" fontId="5" fillId="0" borderId="23" xfId="28" applyNumberFormat="1" applyFont="1" applyBorder="1"/>
    <xf numFmtId="1" fontId="5" fillId="0" borderId="25" xfId="28" applyNumberFormat="1" applyFont="1" applyBorder="1"/>
    <xf numFmtId="182" fontId="5" fillId="0" borderId="0" xfId="28" applyFont="1" applyAlignment="1">
      <alignment wrapText="1"/>
    </xf>
    <xf numFmtId="182" fontId="14" fillId="0" borderId="0" xfId="2" applyFont="1"/>
    <xf numFmtId="3" fontId="20" fillId="6" borderId="4" xfId="2" applyNumberFormat="1" applyFont="1" applyFill="1" applyBorder="1" applyAlignment="1">
      <alignment horizontal="left"/>
    </xf>
    <xf numFmtId="3" fontId="20" fillId="6" borderId="3" xfId="2" applyNumberFormat="1" applyFont="1" applyFill="1" applyBorder="1" applyAlignment="1">
      <alignment horizontal="left"/>
    </xf>
    <xf numFmtId="182" fontId="17" fillId="0" borderId="7" xfId="2" applyFont="1" applyBorder="1"/>
    <xf numFmtId="1" fontId="5" fillId="0" borderId="12" xfId="28" applyNumberFormat="1" applyFont="1" applyBorder="1"/>
    <xf numFmtId="1" fontId="5" fillId="0" borderId="26" xfId="28" applyNumberFormat="1" applyFont="1" applyBorder="1"/>
    <xf numFmtId="42" fontId="5" fillId="3" borderId="18" xfId="18" applyNumberFormat="1" applyFill="1" applyBorder="1"/>
    <xf numFmtId="42" fontId="5" fillId="6" borderId="18" xfId="18" applyNumberFormat="1" applyFill="1" applyBorder="1"/>
    <xf numFmtId="42" fontId="5" fillId="0" borderId="18" xfId="18" applyNumberFormat="1" applyBorder="1"/>
    <xf numFmtId="182" fontId="14" fillId="0" borderId="16" xfId="28" quotePrefix="1" applyFont="1" applyBorder="1" applyAlignment="1">
      <alignment horizontal="center" vertical="center" wrapText="1"/>
    </xf>
    <xf numFmtId="182" fontId="14" fillId="0" borderId="20" xfId="28" quotePrefix="1" applyFont="1" applyBorder="1" applyAlignment="1">
      <alignment horizontal="center" vertical="center" wrapText="1"/>
    </xf>
    <xf numFmtId="182" fontId="14" fillId="8" borderId="17" xfId="28" quotePrefix="1" applyFont="1" applyFill="1" applyBorder="1" applyAlignment="1">
      <alignment horizontal="center" vertical="center" wrapText="1"/>
    </xf>
    <xf numFmtId="182" fontId="14" fillId="8" borderId="2" xfId="28" quotePrefix="1" applyFont="1" applyFill="1" applyBorder="1" applyAlignment="1">
      <alignment horizontal="center" vertical="center" wrapText="1"/>
    </xf>
    <xf numFmtId="172" fontId="5" fillId="6" borderId="4" xfId="7" applyFill="1" applyBorder="1"/>
    <xf numFmtId="1" fontId="5" fillId="6" borderId="18" xfId="2" applyNumberFormat="1" applyFont="1" applyFill="1" applyBorder="1"/>
    <xf numFmtId="182" fontId="38" fillId="0" borderId="24" xfId="0" applyFont="1" applyBorder="1"/>
    <xf numFmtId="182" fontId="38" fillId="0" borderId="24" xfId="0" applyFont="1" applyBorder="1" applyAlignment="1">
      <alignment horizontal="right"/>
    </xf>
    <xf numFmtId="172" fontId="5" fillId="0" borderId="0" xfId="7"/>
    <xf numFmtId="1" fontId="5" fillId="0" borderId="7" xfId="2" applyNumberFormat="1" applyFont="1" applyBorder="1"/>
    <xf numFmtId="1" fontId="5" fillId="0" borderId="21" xfId="2" applyNumberFormat="1" applyFont="1" applyBorder="1"/>
    <xf numFmtId="1" fontId="5" fillId="0" borderId="27" xfId="2" applyNumberFormat="1" applyFont="1" applyBorder="1"/>
    <xf numFmtId="1" fontId="5" fillId="0" borderId="22" xfId="2" applyNumberFormat="1" applyFont="1" applyBorder="1"/>
    <xf numFmtId="173" fontId="5" fillId="0" borderId="22" xfId="2" applyNumberFormat="1" applyFont="1" applyBorder="1" applyAlignment="1">
      <alignment horizontal="center"/>
    </xf>
    <xf numFmtId="42" fontId="5" fillId="0" borderId="22" xfId="18" applyNumberFormat="1" applyBorder="1"/>
    <xf numFmtId="42" fontId="5" fillId="0" borderId="28" xfId="18" applyNumberFormat="1" applyBorder="1"/>
    <xf numFmtId="1" fontId="5" fillId="0" borderId="24" xfId="2" applyNumberFormat="1" applyFont="1" applyBorder="1"/>
    <xf numFmtId="173" fontId="5" fillId="0" borderId="24" xfId="2" applyNumberFormat="1" applyFont="1" applyBorder="1" applyAlignment="1">
      <alignment horizontal="center"/>
    </xf>
    <xf numFmtId="42" fontId="5" fillId="0" borderId="24" xfId="18" applyNumberFormat="1" applyBorder="1"/>
    <xf numFmtId="42" fontId="5" fillId="0" borderId="29" xfId="18" applyNumberFormat="1" applyBorder="1"/>
    <xf numFmtId="1" fontId="5" fillId="6" borderId="4" xfId="2" applyNumberFormat="1" applyFont="1" applyFill="1" applyBorder="1"/>
    <xf numFmtId="1" fontId="5" fillId="0" borderId="4" xfId="2" applyNumberFormat="1" applyFont="1" applyBorder="1"/>
    <xf numFmtId="173" fontId="5" fillId="0" borderId="0" xfId="2" applyNumberFormat="1" applyFont="1" applyAlignment="1">
      <alignment horizontal="center"/>
    </xf>
    <xf numFmtId="1" fontId="5" fillId="0" borderId="0" xfId="2" applyNumberFormat="1" applyFont="1" applyAlignment="1">
      <alignment horizontal="center"/>
    </xf>
    <xf numFmtId="9" fontId="5" fillId="6" borderId="4" xfId="23" applyFill="1" applyBorder="1"/>
    <xf numFmtId="1" fontId="5" fillId="6" borderId="4" xfId="2" quotePrefix="1" applyNumberFormat="1" applyFont="1" applyFill="1" applyBorder="1"/>
    <xf numFmtId="6" fontId="5" fillId="0" borderId="0" xfId="18"/>
    <xf numFmtId="182" fontId="22" fillId="6" borderId="30" xfId="28" applyFont="1" applyFill="1" applyBorder="1"/>
    <xf numFmtId="182" fontId="39" fillId="11" borderId="0" xfId="0" applyFont="1" applyFill="1"/>
    <xf numFmtId="6" fontId="40" fillId="11" borderId="0" xfId="18" applyFont="1" applyFill="1"/>
    <xf numFmtId="182" fontId="40" fillId="11" borderId="0" xfId="2" applyFont="1" applyFill="1"/>
    <xf numFmtId="1" fontId="40" fillId="0" borderId="0" xfId="28" applyNumberFormat="1" applyFont="1" applyAlignment="1">
      <alignment horizontal="center"/>
    </xf>
    <xf numFmtId="6" fontId="15" fillId="0" borderId="0" xfId="18" applyFont="1" applyAlignment="1">
      <alignment horizontal="center"/>
    </xf>
    <xf numFmtId="6" fontId="14" fillId="0" borderId="17" xfId="18" applyFont="1" applyBorder="1" applyAlignment="1">
      <alignment horizontal="center" vertical="center" wrapText="1"/>
    </xf>
    <xf numFmtId="6" fontId="14" fillId="0" borderId="16" xfId="18" quotePrefix="1" applyFont="1" applyBorder="1" applyAlignment="1">
      <alignment horizontal="center" vertical="center" wrapText="1"/>
    </xf>
    <xf numFmtId="6" fontId="14" fillId="0" borderId="16" xfId="18" applyFont="1" applyBorder="1" applyAlignment="1">
      <alignment horizontal="center" vertical="center" wrapText="1"/>
    </xf>
    <xf numFmtId="6" fontId="5" fillId="5" borderId="13" xfId="18" applyFill="1" applyBorder="1"/>
    <xf numFmtId="3" fontId="20" fillId="6" borderId="3" xfId="28" applyNumberFormat="1" applyFont="1" applyFill="1" applyBorder="1" applyAlignment="1">
      <alignment horizontal="left"/>
    </xf>
    <xf numFmtId="1" fontId="42" fillId="6" borderId="18" xfId="2" applyNumberFormat="1" applyFont="1" applyFill="1" applyBorder="1"/>
    <xf numFmtId="1" fontId="42" fillId="0" borderId="7" xfId="2" applyNumberFormat="1" applyFont="1" applyBorder="1"/>
    <xf numFmtId="182" fontId="41" fillId="0" borderId="7" xfId="2" applyFont="1" applyBorder="1"/>
    <xf numFmtId="1" fontId="44" fillId="6" borderId="4" xfId="2" quotePrefix="1" applyNumberFormat="1" applyFont="1" applyFill="1" applyBorder="1"/>
    <xf numFmtId="1" fontId="44" fillId="6" borderId="18" xfId="2" applyNumberFormat="1" applyFont="1" applyFill="1" applyBorder="1" applyAlignment="1">
      <alignment wrapText="1"/>
    </xf>
    <xf numFmtId="1" fontId="42" fillId="6" borderId="4" xfId="2" quotePrefix="1" applyNumberFormat="1" applyFont="1" applyFill="1" applyBorder="1"/>
    <xf numFmtId="3" fontId="20" fillId="6" borderId="37" xfId="2" applyNumberFormat="1" applyFont="1" applyFill="1" applyBorder="1" applyAlignment="1">
      <alignment horizontal="left"/>
    </xf>
    <xf numFmtId="172" fontId="5" fillId="0" borderId="23" xfId="7" applyBorder="1"/>
    <xf numFmtId="172" fontId="5" fillId="0" borderId="44" xfId="7" applyBorder="1"/>
    <xf numFmtId="172" fontId="5" fillId="0" borderId="14" xfId="7" applyBorder="1"/>
    <xf numFmtId="172" fontId="5" fillId="0" borderId="45" xfId="7" applyBorder="1"/>
    <xf numFmtId="1" fontId="5" fillId="0" borderId="46" xfId="28" applyNumberFormat="1" applyFont="1" applyBorder="1"/>
    <xf numFmtId="44" fontId="5" fillId="6" borderId="4" xfId="18" applyNumberFormat="1" applyFill="1" applyBorder="1"/>
    <xf numFmtId="1" fontId="5" fillId="6" borderId="4" xfId="18" applyNumberFormat="1" applyFill="1" applyBorder="1" applyAlignment="1">
      <alignment horizontal="center"/>
    </xf>
    <xf numFmtId="175" fontId="5" fillId="6" borderId="3" xfId="18" applyNumberFormat="1" applyFill="1" applyBorder="1"/>
    <xf numFmtId="44" fontId="5" fillId="0" borderId="0" xfId="18" applyNumberFormat="1"/>
    <xf numFmtId="42" fontId="14" fillId="0" borderId="16" xfId="18" applyNumberFormat="1" applyFont="1" applyBorder="1"/>
    <xf numFmtId="3" fontId="14" fillId="0" borderId="0" xfId="2" applyNumberFormat="1" applyFont="1" applyAlignment="1">
      <alignment horizontal="left"/>
    </xf>
    <xf numFmtId="182" fontId="19" fillId="0" borderId="0" xfId="28" applyFont="1" applyAlignment="1">
      <alignment horizontal="left"/>
    </xf>
    <xf numFmtId="182" fontId="42" fillId="0" borderId="0" xfId="28" applyFont="1"/>
    <xf numFmtId="182" fontId="14" fillId="0" borderId="4" xfId="28" applyFont="1" applyBorder="1" applyAlignment="1">
      <alignment horizontal="center" vertical="center" wrapText="1"/>
    </xf>
    <xf numFmtId="42" fontId="5" fillId="0" borderId="0" xfId="18" applyNumberFormat="1"/>
    <xf numFmtId="182" fontId="5" fillId="6" borderId="4" xfId="2" applyFont="1" applyFill="1" applyBorder="1" applyAlignment="1">
      <alignment horizontal="center"/>
    </xf>
    <xf numFmtId="182" fontId="14" fillId="0" borderId="0" xfId="28" applyFont="1" applyAlignment="1">
      <alignment horizontal="center"/>
    </xf>
    <xf numFmtId="182" fontId="14" fillId="0" borderId="0" xfId="28" applyFont="1" applyAlignment="1">
      <alignment horizontal="left"/>
    </xf>
    <xf numFmtId="182" fontId="14" fillId="4" borderId="17" xfId="28" applyFont="1" applyFill="1" applyBorder="1" applyAlignment="1">
      <alignment horizontal="center" vertical="center" wrapText="1"/>
    </xf>
    <xf numFmtId="182" fontId="14" fillId="4" borderId="2" xfId="28" applyFont="1" applyFill="1" applyBorder="1" applyAlignment="1">
      <alignment horizontal="center" vertical="center" wrapText="1"/>
    </xf>
    <xf numFmtId="182" fontId="14" fillId="4" borderId="42" xfId="28" applyFont="1" applyFill="1" applyBorder="1" applyAlignment="1">
      <alignment horizontal="center" vertical="center" wrapText="1"/>
    </xf>
    <xf numFmtId="182" fontId="14" fillId="5" borderId="12" xfId="28" applyFont="1" applyFill="1" applyBorder="1"/>
    <xf numFmtId="182" fontId="14" fillId="5" borderId="13" xfId="28" applyFont="1" applyFill="1" applyBorder="1"/>
    <xf numFmtId="182" fontId="5" fillId="5" borderId="13" xfId="28" applyFont="1" applyFill="1" applyBorder="1"/>
    <xf numFmtId="182" fontId="5" fillId="5" borderId="12" xfId="28" applyFont="1" applyFill="1" applyBorder="1"/>
    <xf numFmtId="182" fontId="5" fillId="5" borderId="26" xfId="28" applyFont="1" applyFill="1" applyBorder="1"/>
    <xf numFmtId="182" fontId="5" fillId="0" borderId="7" xfId="28" applyFont="1" applyBorder="1"/>
    <xf numFmtId="182" fontId="5" fillId="0" borderId="21" xfId="28" applyFont="1" applyBorder="1"/>
    <xf numFmtId="182" fontId="14" fillId="0" borderId="4" xfId="28" applyFont="1" applyBorder="1"/>
    <xf numFmtId="182" fontId="14" fillId="0" borderId="7" xfId="28" applyFont="1" applyBorder="1"/>
    <xf numFmtId="182" fontId="5" fillId="0" borderId="14" xfId="28" applyFont="1" applyBorder="1"/>
    <xf numFmtId="182" fontId="14" fillId="0" borderId="15" xfId="28" applyFont="1" applyBorder="1"/>
    <xf numFmtId="182" fontId="14" fillId="4" borderId="16" xfId="28" applyFont="1" applyFill="1" applyBorder="1" applyAlignment="1">
      <alignment horizontal="center" vertical="center" wrapText="1"/>
    </xf>
    <xf numFmtId="44" fontId="5" fillId="6" borderId="18" xfId="18" applyNumberFormat="1" applyFill="1" applyBorder="1"/>
    <xf numFmtId="44" fontId="5" fillId="6" borderId="9" xfId="18" applyNumberFormat="1" applyFill="1" applyBorder="1"/>
    <xf numFmtId="44" fontId="5" fillId="6" borderId="41" xfId="18" applyNumberFormat="1" applyFill="1" applyBorder="1"/>
    <xf numFmtId="44" fontId="14" fillId="0" borderId="4" xfId="18" applyNumberFormat="1" applyFont="1" applyBorder="1"/>
    <xf numFmtId="44" fontId="14" fillId="0" borderId="18" xfId="18" applyNumberFormat="1" applyFont="1" applyBorder="1"/>
    <xf numFmtId="44" fontId="14" fillId="0" borderId="9" xfId="18" applyNumberFormat="1" applyFont="1" applyBorder="1"/>
    <xf numFmtId="44" fontId="5" fillId="0" borderId="7" xfId="28" applyNumberFormat="1" applyFont="1" applyBorder="1"/>
    <xf numFmtId="44" fontId="5" fillId="0" borderId="21" xfId="28" applyNumberFormat="1" applyFont="1" applyBorder="1"/>
    <xf numFmtId="44" fontId="5" fillId="0" borderId="0" xfId="28" applyNumberFormat="1" applyFont="1"/>
    <xf numFmtId="44" fontId="14" fillId="0" borderId="15" xfId="18" applyNumberFormat="1" applyFont="1" applyBorder="1"/>
    <xf numFmtId="44" fontId="14" fillId="0" borderId="31" xfId="18" applyNumberFormat="1" applyFont="1" applyBorder="1"/>
    <xf numFmtId="182" fontId="16" fillId="0" borderId="0" xfId="2" applyFont="1" applyAlignment="1">
      <alignment horizontal="left"/>
    </xf>
    <xf numFmtId="42" fontId="5" fillId="6" borderId="4" xfId="18" applyNumberFormat="1" applyFill="1" applyBorder="1" applyAlignment="1">
      <alignment horizontal="left"/>
    </xf>
    <xf numFmtId="182" fontId="5" fillId="0" borderId="0" xfId="2" applyFont="1" applyAlignment="1">
      <alignment horizontal="left"/>
    </xf>
    <xf numFmtId="44" fontId="5" fillId="0" borderId="4" xfId="18" applyNumberFormat="1" applyBorder="1"/>
    <xf numFmtId="182" fontId="14" fillId="0" borderId="2" xfId="28" applyFont="1" applyBorder="1" applyAlignment="1">
      <alignment horizontal="center" wrapText="1"/>
    </xf>
    <xf numFmtId="182" fontId="5" fillId="6" borderId="4" xfId="18" applyNumberFormat="1" applyFill="1" applyBorder="1" applyAlignment="1">
      <alignment horizontal="left"/>
    </xf>
    <xf numFmtId="3" fontId="5" fillId="6" borderId="3" xfId="2" applyNumberFormat="1" applyFont="1" applyFill="1" applyBorder="1" applyAlignment="1">
      <alignment horizontal="left"/>
    </xf>
    <xf numFmtId="172" fontId="5" fillId="0" borderId="0" xfId="7" applyAlignment="1">
      <alignment horizontal="left"/>
    </xf>
    <xf numFmtId="3" fontId="5" fillId="6" borderId="4" xfId="28" applyNumberFormat="1" applyFont="1" applyFill="1" applyBorder="1" applyAlignment="1">
      <alignment horizontal="left"/>
    </xf>
    <xf numFmtId="3" fontId="5" fillId="6" borderId="4" xfId="2" applyNumberFormat="1" applyFont="1" applyFill="1" applyBorder="1" applyAlignment="1">
      <alignment horizontal="left"/>
    </xf>
    <xf numFmtId="182" fontId="14" fillId="0" borderId="0" xfId="2" applyFont="1" applyAlignment="1">
      <alignment horizontal="left"/>
    </xf>
    <xf numFmtId="3" fontId="5" fillId="6" borderId="3" xfId="28" applyNumberFormat="1" applyFont="1" applyFill="1" applyBorder="1" applyAlignment="1">
      <alignment horizontal="left"/>
    </xf>
    <xf numFmtId="3" fontId="5" fillId="6" borderId="36" xfId="2" applyNumberFormat="1" applyFont="1" applyFill="1" applyBorder="1" applyAlignment="1">
      <alignment horizontal="left"/>
    </xf>
    <xf numFmtId="182" fontId="40" fillId="0" borderId="0" xfId="2" applyFont="1"/>
    <xf numFmtId="3" fontId="5" fillId="0" borderId="0" xfId="28" applyNumberFormat="1" applyFont="1" applyAlignment="1">
      <alignment horizontal="left"/>
    </xf>
    <xf numFmtId="42" fontId="14" fillId="0" borderId="0" xfId="18" applyNumberFormat="1" applyFont="1"/>
    <xf numFmtId="182" fontId="5" fillId="0" borderId="40" xfId="2" applyFont="1" applyBorder="1" applyAlignment="1">
      <alignment horizontal="left"/>
    </xf>
    <xf numFmtId="1" fontId="5" fillId="0" borderId="0" xfId="7" applyNumberFormat="1" applyAlignment="1">
      <alignment horizontal="center"/>
    </xf>
    <xf numFmtId="1" fontId="14" fillId="0" borderId="0" xfId="7" applyNumberFormat="1" applyFont="1" applyAlignment="1">
      <alignment horizontal="center"/>
    </xf>
    <xf numFmtId="1" fontId="14" fillId="0" borderId="0" xfId="18" applyNumberFormat="1" applyFont="1" applyAlignment="1">
      <alignment horizontal="center"/>
    </xf>
    <xf numFmtId="1" fontId="5" fillId="0" borderId="11" xfId="2" applyNumberFormat="1" applyFont="1" applyBorder="1" applyAlignment="1">
      <alignment horizontal="center"/>
    </xf>
    <xf numFmtId="1" fontId="5" fillId="0" borderId="43" xfId="2" applyNumberFormat="1" applyFont="1" applyBorder="1" applyAlignment="1">
      <alignment horizontal="center"/>
    </xf>
    <xf numFmtId="1" fontId="14" fillId="0" borderId="24" xfId="18" applyNumberFormat="1" applyFont="1" applyBorder="1" applyAlignment="1">
      <alignment horizontal="center"/>
    </xf>
    <xf numFmtId="1" fontId="5" fillId="0" borderId="40" xfId="2" applyNumberFormat="1" applyFont="1" applyBorder="1" applyAlignment="1">
      <alignment horizontal="center"/>
    </xf>
    <xf numFmtId="182" fontId="5" fillId="0" borderId="43" xfId="28" applyFont="1" applyBorder="1" applyAlignment="1">
      <alignment vertical="center"/>
    </xf>
    <xf numFmtId="182" fontId="5" fillId="0" borderId="0" xfId="28" applyFont="1" applyAlignment="1">
      <alignment vertical="center"/>
    </xf>
    <xf numFmtId="6" fontId="14" fillId="0" borderId="0" xfId="18" applyFont="1"/>
    <xf numFmtId="182" fontId="17" fillId="0" borderId="10" xfId="2" applyFont="1" applyBorder="1"/>
    <xf numFmtId="182" fontId="5" fillId="6" borderId="17" xfId="28" applyFont="1" applyFill="1" applyBorder="1" applyAlignment="1">
      <alignment vertical="center" wrapText="1"/>
    </xf>
    <xf numFmtId="182" fontId="42" fillId="0" borderId="0" xfId="2" applyFont="1"/>
    <xf numFmtId="42" fontId="5" fillId="0" borderId="11" xfId="18" applyNumberFormat="1" applyBorder="1"/>
    <xf numFmtId="176" fontId="17" fillId="0" borderId="40" xfId="2" applyNumberFormat="1" applyFont="1" applyBorder="1"/>
    <xf numFmtId="176" fontId="14" fillId="0" borderId="10" xfId="18" applyNumberFormat="1" applyFont="1" applyBorder="1"/>
    <xf numFmtId="176" fontId="14" fillId="0" borderId="40" xfId="18" applyNumberFormat="1" applyFont="1" applyBorder="1"/>
    <xf numFmtId="176" fontId="5" fillId="0" borderId="41" xfId="18" applyNumberFormat="1" applyBorder="1"/>
    <xf numFmtId="176" fontId="5" fillId="0" borderId="0" xfId="2" applyNumberFormat="1" applyFont="1"/>
    <xf numFmtId="176" fontId="5" fillId="6" borderId="4" xfId="18" applyNumberFormat="1" applyFill="1" applyBorder="1"/>
    <xf numFmtId="176" fontId="5" fillId="6" borderId="3" xfId="18" applyNumberFormat="1" applyFill="1" applyBorder="1"/>
    <xf numFmtId="176" fontId="5" fillId="6" borderId="37" xfId="18" applyNumberFormat="1" applyFill="1" applyBorder="1"/>
    <xf numFmtId="176" fontId="14" fillId="0" borderId="0" xfId="18" applyNumberFormat="1" applyFont="1"/>
    <xf numFmtId="176" fontId="5" fillId="0" borderId="0" xfId="18" applyNumberFormat="1"/>
    <xf numFmtId="182" fontId="17" fillId="0" borderId="0" xfId="2" applyFont="1"/>
    <xf numFmtId="3" fontId="5" fillId="0" borderId="0" xfId="2" applyNumberFormat="1" applyFont="1" applyAlignment="1">
      <alignment horizontal="left"/>
    </xf>
    <xf numFmtId="3" fontId="5" fillId="6" borderId="19" xfId="28" applyNumberFormat="1" applyFont="1" applyFill="1" applyBorder="1" applyAlignment="1">
      <alignment horizontal="left"/>
    </xf>
    <xf numFmtId="182" fontId="5" fillId="6" borderId="10" xfId="0" applyFont="1" applyFill="1" applyBorder="1" applyAlignment="1">
      <alignment horizontal="left" vertical="center" wrapText="1"/>
    </xf>
    <xf numFmtId="182" fontId="5" fillId="6" borderId="4" xfId="0" applyFont="1" applyFill="1" applyBorder="1" applyAlignment="1">
      <alignment horizontal="left"/>
    </xf>
    <xf numFmtId="182" fontId="5" fillId="6" borderId="4" xfId="0" applyFont="1" applyFill="1" applyBorder="1" applyAlignment="1">
      <alignment horizontal="left" vertical="center" wrapText="1"/>
    </xf>
    <xf numFmtId="182" fontId="5" fillId="6" borderId="4" xfId="0" applyFont="1" applyFill="1" applyBorder="1"/>
    <xf numFmtId="182" fontId="5" fillId="6" borderId="4" xfId="0" applyFont="1" applyFill="1" applyBorder="1" applyAlignment="1">
      <alignment vertical="center"/>
    </xf>
    <xf numFmtId="182" fontId="5" fillId="6" borderId="4" xfId="0" applyFont="1" applyFill="1" applyBorder="1" applyAlignment="1">
      <alignment horizontal="justify" vertical="center"/>
    </xf>
    <xf numFmtId="176" fontId="5" fillId="6" borderId="3" xfId="18" applyNumberFormat="1" applyFill="1" applyBorder="1" applyAlignment="1">
      <alignment horizontal="right"/>
    </xf>
    <xf numFmtId="182" fontId="5" fillId="6" borderId="4" xfId="0" applyFont="1" applyFill="1" applyBorder="1" applyAlignment="1">
      <alignment vertical="center" wrapText="1"/>
    </xf>
    <xf numFmtId="182" fontId="5" fillId="6" borderId="4" xfId="0" applyFont="1" applyFill="1" applyBorder="1" applyAlignment="1">
      <alignment horizontal="justify" vertical="center" wrapText="1"/>
    </xf>
    <xf numFmtId="3" fontId="5" fillId="6" borderId="10" xfId="2" applyNumberFormat="1" applyFont="1" applyFill="1" applyBorder="1" applyAlignment="1">
      <alignment horizontal="left"/>
    </xf>
    <xf numFmtId="1" fontId="5" fillId="6" borderId="4" xfId="2" applyNumberFormat="1" applyFont="1" applyFill="1" applyBorder="1" applyAlignment="1">
      <alignment horizontal="center"/>
    </xf>
    <xf numFmtId="1" fontId="5" fillId="6" borderId="3" xfId="28" applyNumberFormat="1" applyFont="1" applyFill="1" applyBorder="1" applyAlignment="1">
      <alignment horizontal="center"/>
    </xf>
    <xf numFmtId="1" fontId="5" fillId="6" borderId="3" xfId="2" applyNumberFormat="1" applyFont="1" applyFill="1" applyBorder="1" applyAlignment="1">
      <alignment horizontal="center"/>
    </xf>
    <xf numFmtId="44" fontId="2" fillId="6" borderId="4" xfId="34" applyNumberFormat="1" applyFill="1" applyBorder="1"/>
    <xf numFmtId="182" fontId="25" fillId="0" borderId="0" xfId="2" applyFont="1" applyAlignment="1">
      <alignment horizontal="left"/>
    </xf>
    <xf numFmtId="44" fontId="5" fillId="0" borderId="0" xfId="2" applyNumberFormat="1" applyFont="1" applyAlignment="1">
      <alignment horizontal="left"/>
    </xf>
    <xf numFmtId="3" fontId="5" fillId="6" borderId="37" xfId="28" applyNumberFormat="1" applyFont="1" applyFill="1" applyBorder="1" applyAlignment="1">
      <alignment horizontal="left"/>
    </xf>
    <xf numFmtId="176" fontId="5" fillId="6" borderId="4" xfId="2" applyNumberFormat="1" applyFont="1" applyFill="1" applyBorder="1" applyAlignment="1">
      <alignment horizontal="right"/>
    </xf>
    <xf numFmtId="182" fontId="5" fillId="6" borderId="17" xfId="28" applyFont="1" applyFill="1" applyBorder="1" applyAlignment="1">
      <alignment vertical="center"/>
    </xf>
    <xf numFmtId="182" fontId="5" fillId="6" borderId="39" xfId="28" applyFont="1" applyFill="1" applyBorder="1" applyAlignment="1">
      <alignment vertical="center"/>
    </xf>
    <xf numFmtId="182" fontId="5" fillId="7" borderId="16" xfId="28" applyFont="1" applyFill="1" applyBorder="1" applyAlignment="1">
      <alignment vertical="top"/>
    </xf>
    <xf numFmtId="42" fontId="0" fillId="0" borderId="0" xfId="0" applyNumberFormat="1"/>
    <xf numFmtId="44" fontId="5" fillId="0" borderId="9" xfId="18" applyNumberFormat="1" applyBorder="1"/>
    <xf numFmtId="44" fontId="5" fillId="6" borderId="4" xfId="7" applyNumberFormat="1" applyFill="1" applyBorder="1"/>
    <xf numFmtId="44" fontId="5" fillId="0" borderId="0" xfId="2" applyNumberFormat="1" applyFont="1"/>
    <xf numFmtId="44" fontId="5" fillId="0" borderId="24" xfId="18" applyNumberFormat="1" applyBorder="1"/>
    <xf numFmtId="174" fontId="5" fillId="0" borderId="4" xfId="18" applyNumberFormat="1" applyBorder="1"/>
    <xf numFmtId="44" fontId="5" fillId="0" borderId="21" xfId="2" applyNumberFormat="1" applyFont="1" applyBorder="1"/>
    <xf numFmtId="44" fontId="5" fillId="0" borderId="29" xfId="18" applyNumberFormat="1" applyBorder="1"/>
    <xf numFmtId="44" fontId="5" fillId="0" borderId="28" xfId="2" applyNumberFormat="1" applyFont="1" applyBorder="1"/>
    <xf numFmtId="44" fontId="5" fillId="6" borderId="10" xfId="18" applyNumberFormat="1" applyFill="1" applyBorder="1"/>
    <xf numFmtId="182" fontId="16" fillId="0" borderId="0" xfId="28" applyFont="1"/>
    <xf numFmtId="182" fontId="14" fillId="0" borderId="16" xfId="28" quotePrefix="1" applyFont="1" applyBorder="1" applyAlignment="1">
      <alignment horizontal="center" wrapText="1"/>
    </xf>
    <xf numFmtId="182" fontId="28" fillId="7" borderId="6" xfId="28" applyFont="1" applyFill="1" applyBorder="1"/>
    <xf numFmtId="182" fontId="28" fillId="7" borderId="8" xfId="28" applyFont="1" applyFill="1" applyBorder="1"/>
    <xf numFmtId="182" fontId="5" fillId="11" borderId="0" xfId="28" applyFont="1" applyFill="1"/>
    <xf numFmtId="182" fontId="27" fillId="11" borderId="0" xfId="28" applyFont="1" applyFill="1" applyAlignment="1">
      <alignment horizontal="left"/>
    </xf>
    <xf numFmtId="182" fontId="28" fillId="11" borderId="0" xfId="28" applyFont="1" applyFill="1"/>
    <xf numFmtId="182" fontId="28" fillId="11" borderId="26" xfId="28" applyFont="1" applyFill="1" applyBorder="1"/>
    <xf numFmtId="182" fontId="45" fillId="0" borderId="0" xfId="28" applyFont="1" applyAlignment="1">
      <alignment horizontal="center"/>
    </xf>
    <xf numFmtId="3" fontId="14" fillId="0" borderId="4" xfId="28" applyNumberFormat="1" applyFont="1" applyBorder="1" applyAlignment="1">
      <alignment horizontal="left"/>
    </xf>
    <xf numFmtId="42" fontId="5" fillId="11" borderId="4" xfId="18" applyNumberFormat="1" applyFill="1" applyBorder="1"/>
    <xf numFmtId="42" fontId="14" fillId="11" borderId="4" xfId="18" applyNumberFormat="1" applyFont="1" applyFill="1" applyBorder="1"/>
    <xf numFmtId="3" fontId="14" fillId="0" borderId="0" xfId="28" applyNumberFormat="1" applyFont="1" applyAlignment="1">
      <alignment horizontal="left"/>
    </xf>
    <xf numFmtId="42" fontId="14" fillId="11" borderId="0" xfId="18" applyNumberFormat="1" applyFont="1" applyFill="1"/>
    <xf numFmtId="182" fontId="14" fillId="0" borderId="5" xfId="28" applyFont="1" applyBorder="1"/>
    <xf numFmtId="182" fontId="14" fillId="0" borderId="6" xfId="28" applyFont="1" applyBorder="1"/>
    <xf numFmtId="3" fontId="14" fillId="0" borderId="6" xfId="28" applyNumberFormat="1" applyFont="1" applyBorder="1" applyAlignment="1">
      <alignment horizontal="left"/>
    </xf>
    <xf numFmtId="182" fontId="24" fillId="0" borderId="0" xfId="28" applyFont="1"/>
    <xf numFmtId="44" fontId="0" fillId="0" borderId="0" xfId="0" applyNumberFormat="1"/>
    <xf numFmtId="6" fontId="0" fillId="0" borderId="0" xfId="18" applyFont="1"/>
    <xf numFmtId="182" fontId="46" fillId="0" borderId="0" xfId="0" applyFont="1"/>
    <xf numFmtId="182" fontId="46" fillId="0" borderId="0" xfId="2" applyFont="1" applyAlignment="1">
      <alignment horizontal="left"/>
    </xf>
    <xf numFmtId="182" fontId="14" fillId="0" borderId="20" xfId="28" applyFont="1" applyBorder="1" applyAlignment="1">
      <alignment horizontal="center" wrapText="1"/>
    </xf>
    <xf numFmtId="44" fontId="5" fillId="6" borderId="10" xfId="7" applyNumberFormat="1" applyFill="1" applyBorder="1"/>
    <xf numFmtId="172" fontId="5" fillId="6" borderId="10" xfId="7" applyFill="1" applyBorder="1"/>
    <xf numFmtId="174" fontId="14" fillId="0" borderId="10" xfId="18" applyNumberFormat="1" applyFont="1" applyBorder="1"/>
    <xf numFmtId="174" fontId="5" fillId="0" borderId="10" xfId="18" applyNumberFormat="1" applyBorder="1"/>
    <xf numFmtId="44" fontId="5" fillId="6" borderId="40" xfId="18" applyNumberFormat="1" applyFill="1" applyBorder="1"/>
    <xf numFmtId="44" fontId="14" fillId="0" borderId="41" xfId="18" applyNumberFormat="1" applyFont="1" applyBorder="1"/>
    <xf numFmtId="182" fontId="14" fillId="4" borderId="39" xfId="28" applyFont="1" applyFill="1" applyBorder="1" applyAlignment="1">
      <alignment horizontal="center" wrapText="1"/>
    </xf>
    <xf numFmtId="182" fontId="16" fillId="0" borderId="23" xfId="28" applyFont="1" applyBorder="1" applyAlignment="1">
      <alignment horizontal="center"/>
    </xf>
    <xf numFmtId="44" fontId="14" fillId="0" borderId="0" xfId="18" applyNumberFormat="1" applyFont="1"/>
    <xf numFmtId="174" fontId="14" fillId="0" borderId="0" xfId="18" applyNumberFormat="1" applyFont="1"/>
    <xf numFmtId="1" fontId="42" fillId="0" borderId="4" xfId="2" applyNumberFormat="1" applyFont="1" applyBorder="1"/>
    <xf numFmtId="44" fontId="14" fillId="0" borderId="28" xfId="18" applyNumberFormat="1" applyFont="1" applyBorder="1"/>
    <xf numFmtId="3" fontId="14" fillId="0" borderId="6" xfId="2" applyNumberFormat="1" applyFont="1" applyBorder="1" applyAlignment="1">
      <alignment horizontal="left"/>
    </xf>
    <xf numFmtId="182" fontId="5" fillId="6" borderId="3" xfId="2" applyFont="1" applyFill="1" applyBorder="1" applyAlignment="1">
      <alignment horizontal="left"/>
    </xf>
    <xf numFmtId="42" fontId="5" fillId="6" borderId="3" xfId="18" applyNumberFormat="1" applyFill="1" applyBorder="1" applyAlignment="1">
      <alignment horizontal="left"/>
    </xf>
    <xf numFmtId="176" fontId="42" fillId="0" borderId="40" xfId="18" applyNumberFormat="1" applyFont="1" applyBorder="1"/>
    <xf numFmtId="42" fontId="5" fillId="0" borderId="40" xfId="18" applyNumberFormat="1" applyBorder="1"/>
    <xf numFmtId="176" fontId="5" fillId="0" borderId="40" xfId="18" applyNumberFormat="1" applyBorder="1"/>
    <xf numFmtId="176" fontId="5" fillId="0" borderId="10" xfId="18" applyNumberFormat="1" applyBorder="1"/>
    <xf numFmtId="42" fontId="14" fillId="0" borderId="10" xfId="18" applyNumberFormat="1" applyFont="1" applyBorder="1" applyAlignment="1">
      <alignment horizontal="left"/>
    </xf>
    <xf numFmtId="49" fontId="5" fillId="6" borderId="3" xfId="28" applyNumberFormat="1" applyFont="1" applyFill="1" applyBorder="1" applyAlignment="1">
      <alignment horizontal="left"/>
    </xf>
    <xf numFmtId="42" fontId="5" fillId="0" borderId="40" xfId="18" applyNumberFormat="1" applyBorder="1" applyAlignment="1">
      <alignment horizontal="left"/>
    </xf>
    <xf numFmtId="42" fontId="5" fillId="6" borderId="10" xfId="18" applyNumberFormat="1" applyFill="1" applyBorder="1" applyAlignment="1">
      <alignment horizontal="left"/>
    </xf>
    <xf numFmtId="42" fontId="5" fillId="6" borderId="40" xfId="18" applyNumberFormat="1" applyFill="1" applyBorder="1"/>
    <xf numFmtId="42" fontId="5" fillId="6" borderId="4" xfId="2" applyNumberFormat="1" applyFont="1" applyFill="1" applyBorder="1" applyAlignment="1">
      <alignment horizontal="left"/>
    </xf>
    <xf numFmtId="42" fontId="5" fillId="0" borderId="10" xfId="18" applyNumberFormat="1" applyBorder="1" applyAlignment="1">
      <alignment horizontal="left"/>
    </xf>
    <xf numFmtId="176" fontId="14" fillId="0" borderId="10" xfId="7" applyNumberFormat="1" applyFont="1" applyBorder="1"/>
    <xf numFmtId="1" fontId="14" fillId="0" borderId="10" xfId="7" applyNumberFormat="1" applyFont="1" applyBorder="1"/>
    <xf numFmtId="1" fontId="14" fillId="0" borderId="41" xfId="7" applyNumberFormat="1" applyFont="1" applyBorder="1"/>
    <xf numFmtId="1" fontId="5" fillId="0" borderId="10" xfId="2" applyNumberFormat="1" applyFont="1" applyBorder="1"/>
    <xf numFmtId="182" fontId="5" fillId="0" borderId="0" xfId="28" applyFont="1" applyAlignment="1">
      <alignment horizontal="center"/>
    </xf>
    <xf numFmtId="182" fontId="23" fillId="0" borderId="0" xfId="28" applyFont="1" applyAlignment="1">
      <alignment horizontal="center"/>
    </xf>
    <xf numFmtId="42" fontId="5" fillId="0" borderId="0" xfId="28" applyNumberFormat="1" applyFont="1" applyAlignment="1">
      <alignment horizontal="center"/>
    </xf>
    <xf numFmtId="1" fontId="5" fillId="6" borderId="4" xfId="28" applyNumberFormat="1" applyFont="1" applyFill="1" applyBorder="1" applyAlignment="1">
      <alignment horizontal="center"/>
    </xf>
    <xf numFmtId="182" fontId="5" fillId="0" borderId="36" xfId="28" applyFont="1" applyBorder="1" applyAlignment="1">
      <alignment horizontal="center" vertical="center" wrapText="1"/>
    </xf>
    <xf numFmtId="3" fontId="5" fillId="0" borderId="10" xfId="2" applyNumberFormat="1" applyFont="1" applyBorder="1" applyAlignment="1">
      <alignment horizontal="left"/>
    </xf>
    <xf numFmtId="176" fontId="14" fillId="0" borderId="41" xfId="18" applyNumberFormat="1" applyFont="1" applyBorder="1"/>
    <xf numFmtId="182" fontId="14" fillId="0" borderId="10" xfId="2" applyFont="1" applyBorder="1"/>
    <xf numFmtId="182" fontId="14" fillId="0" borderId="40" xfId="2" applyFont="1" applyBorder="1"/>
    <xf numFmtId="182" fontId="5" fillId="0" borderId="40" xfId="2" applyFont="1" applyBorder="1"/>
    <xf numFmtId="182" fontId="14" fillId="0" borderId="41" xfId="2" applyFont="1" applyBorder="1"/>
    <xf numFmtId="182" fontId="14" fillId="0" borderId="22" xfId="2" applyFont="1" applyBorder="1"/>
    <xf numFmtId="182" fontId="5" fillId="0" borderId="22" xfId="2" applyFont="1" applyBorder="1"/>
    <xf numFmtId="3" fontId="14" fillId="0" borderId="10" xfId="2" applyNumberFormat="1" applyFont="1" applyBorder="1"/>
    <xf numFmtId="182" fontId="28" fillId="7" borderId="7" xfId="28" applyFont="1" applyFill="1" applyBorder="1" applyAlignment="1">
      <alignment horizontal="left"/>
    </xf>
    <xf numFmtId="182" fontId="28" fillId="7" borderId="0" xfId="28" applyFont="1" applyFill="1" applyAlignment="1">
      <alignment horizontal="left"/>
    </xf>
    <xf numFmtId="182" fontId="40" fillId="7" borderId="0" xfId="28" applyFont="1" applyFill="1" applyAlignment="1">
      <alignment horizontal="left"/>
    </xf>
    <xf numFmtId="3" fontId="19" fillId="0" borderId="40" xfId="28" applyNumberFormat="1" applyFont="1" applyBorder="1" applyAlignment="1">
      <alignment horizontal="left" indent="1"/>
    </xf>
    <xf numFmtId="3" fontId="20" fillId="0" borderId="40" xfId="28" applyNumberFormat="1" applyFont="1" applyBorder="1" applyAlignment="1">
      <alignment horizontal="left" indent="1"/>
    </xf>
    <xf numFmtId="182" fontId="14" fillId="0" borderId="40" xfId="2" applyFont="1" applyBorder="1" applyAlignment="1">
      <alignment horizontal="left" indent="1"/>
    </xf>
    <xf numFmtId="182" fontId="5" fillId="0" borderId="40" xfId="2" applyFont="1" applyBorder="1" applyAlignment="1">
      <alignment horizontal="left" indent="1"/>
    </xf>
    <xf numFmtId="182" fontId="14" fillId="0" borderId="40" xfId="28" applyFont="1" applyBorder="1" applyAlignment="1">
      <alignment horizontal="left" indent="1"/>
    </xf>
    <xf numFmtId="182" fontId="5" fillId="0" borderId="40" xfId="28" applyFont="1" applyBorder="1" applyAlignment="1">
      <alignment horizontal="left" indent="1"/>
    </xf>
    <xf numFmtId="3" fontId="14" fillId="0" borderId="40" xfId="28" applyNumberFormat="1" applyFont="1" applyBorder="1" applyAlignment="1">
      <alignment horizontal="left" indent="1"/>
    </xf>
    <xf numFmtId="3" fontId="5" fillId="0" borderId="40" xfId="28" applyNumberFormat="1" applyFont="1" applyBorder="1" applyAlignment="1">
      <alignment horizontal="left" indent="1"/>
    </xf>
    <xf numFmtId="182" fontId="5" fillId="6" borderId="4" xfId="28" applyFont="1" applyFill="1" applyBorder="1" applyAlignment="1">
      <alignment horizontal="left"/>
    </xf>
    <xf numFmtId="3" fontId="28" fillId="7" borderId="40" xfId="28" applyNumberFormat="1" applyFont="1" applyFill="1" applyBorder="1" applyAlignment="1">
      <alignment horizontal="left"/>
    </xf>
    <xf numFmtId="182" fontId="21" fillId="0" borderId="0" xfId="2" applyFont="1" applyAlignment="1">
      <alignment horizontal="left"/>
    </xf>
    <xf numFmtId="182" fontId="25" fillId="0" borderId="40" xfId="2" applyFont="1" applyBorder="1" applyAlignment="1">
      <alignment horizontal="left"/>
    </xf>
    <xf numFmtId="182" fontId="5" fillId="0" borderId="6" xfId="2" applyFont="1" applyBorder="1" applyAlignment="1">
      <alignment horizontal="left"/>
    </xf>
    <xf numFmtId="182" fontId="17" fillId="0" borderId="10" xfId="2" applyFont="1" applyBorder="1" applyAlignment="1">
      <alignment horizontal="left"/>
    </xf>
    <xf numFmtId="42" fontId="5" fillId="6" borderId="36" xfId="2" applyNumberFormat="1" applyFont="1" applyFill="1" applyBorder="1" applyAlignment="1">
      <alignment horizontal="left"/>
    </xf>
    <xf numFmtId="42" fontId="5" fillId="6" borderId="3" xfId="2" applyNumberFormat="1" applyFont="1" applyFill="1" applyBorder="1" applyAlignment="1">
      <alignment horizontal="left"/>
    </xf>
    <xf numFmtId="3" fontId="5" fillId="6" borderId="36" xfId="28" applyNumberFormat="1" applyFont="1" applyFill="1" applyBorder="1" applyAlignment="1">
      <alignment horizontal="left"/>
    </xf>
    <xf numFmtId="3" fontId="14" fillId="0" borderId="10" xfId="28" applyNumberFormat="1" applyFont="1" applyBorder="1" applyAlignment="1">
      <alignment horizontal="left" indent="1"/>
    </xf>
    <xf numFmtId="182" fontId="14" fillId="7" borderId="0" xfId="28" applyFont="1" applyFill="1" applyAlignment="1">
      <alignment horizontal="left"/>
    </xf>
    <xf numFmtId="3" fontId="14" fillId="7" borderId="0" xfId="28" applyNumberFormat="1" applyFont="1" applyFill="1" applyAlignment="1">
      <alignment horizontal="left"/>
    </xf>
    <xf numFmtId="3" fontId="14" fillId="0" borderId="0" xfId="28" applyNumberFormat="1" applyFont="1" applyAlignment="1">
      <alignment horizontal="left" indent="1"/>
    </xf>
    <xf numFmtId="3" fontId="14" fillId="7" borderId="40" xfId="28" applyNumberFormat="1" applyFont="1" applyFill="1" applyBorder="1" applyAlignment="1">
      <alignment horizontal="left"/>
    </xf>
    <xf numFmtId="3" fontId="14" fillId="0" borderId="43" xfId="2" applyNumberFormat="1" applyFont="1" applyBorder="1" applyAlignment="1">
      <alignment horizontal="left"/>
    </xf>
    <xf numFmtId="3" fontId="14" fillId="0" borderId="43" xfId="28" applyNumberFormat="1" applyFont="1" applyBorder="1" applyAlignment="1">
      <alignment horizontal="left"/>
    </xf>
    <xf numFmtId="182" fontId="14" fillId="0" borderId="0" xfId="28" applyFont="1" applyAlignment="1">
      <alignment horizontal="left" indent="1"/>
    </xf>
    <xf numFmtId="182" fontId="14" fillId="0" borderId="43" xfId="2" applyFont="1" applyBorder="1"/>
    <xf numFmtId="182" fontId="14" fillId="0" borderId="43" xfId="28" applyFont="1" applyBorder="1"/>
    <xf numFmtId="3" fontId="14" fillId="0" borderId="0" xfId="2" applyNumberFormat="1" applyFont="1"/>
    <xf numFmtId="182" fontId="14" fillId="0" borderId="24" xfId="2" applyFont="1" applyBorder="1"/>
    <xf numFmtId="182" fontId="5" fillId="0" borderId="24" xfId="2" applyFont="1" applyBorder="1"/>
    <xf numFmtId="182" fontId="47" fillId="0" borderId="0" xfId="2" applyFont="1"/>
    <xf numFmtId="182" fontId="47" fillId="0" borderId="0" xfId="28" applyFont="1"/>
    <xf numFmtId="3" fontId="17" fillId="0" borderId="10" xfId="2" applyNumberFormat="1" applyFont="1" applyBorder="1" applyAlignment="1">
      <alignment horizontal="left"/>
    </xf>
    <xf numFmtId="182" fontId="43" fillId="0" borderId="0" xfId="28" applyFont="1"/>
    <xf numFmtId="3" fontId="5" fillId="0" borderId="24" xfId="28" applyNumberFormat="1" applyFont="1" applyBorder="1" applyAlignment="1">
      <alignment horizontal="left" indent="1"/>
    </xf>
    <xf numFmtId="176" fontId="43" fillId="0" borderId="19" xfId="7" applyNumberFormat="1" applyFont="1" applyBorder="1"/>
    <xf numFmtId="176" fontId="43" fillId="0" borderId="53" xfId="7" applyNumberFormat="1" applyFont="1" applyBorder="1"/>
    <xf numFmtId="176" fontId="14" fillId="0" borderId="0" xfId="7" applyNumberFormat="1" applyFont="1"/>
    <xf numFmtId="3" fontId="14" fillId="0" borderId="19" xfId="2" applyNumberFormat="1" applyFont="1" applyBorder="1" applyAlignment="1">
      <alignment horizontal="left"/>
    </xf>
    <xf numFmtId="182" fontId="5" fillId="0" borderId="24" xfId="2" applyFont="1" applyBorder="1" applyAlignment="1">
      <alignment horizontal="left"/>
    </xf>
    <xf numFmtId="3" fontId="47" fillId="6" borderId="4" xfId="2" applyNumberFormat="1" applyFont="1" applyFill="1" applyBorder="1" applyAlignment="1">
      <alignment horizontal="left"/>
    </xf>
    <xf numFmtId="3" fontId="14" fillId="0" borderId="48" xfId="2" applyNumberFormat="1" applyFont="1" applyBorder="1" applyAlignment="1">
      <alignment horizontal="left"/>
    </xf>
    <xf numFmtId="182" fontId="5" fillId="0" borderId="22" xfId="2" applyFont="1" applyBorder="1" applyAlignment="1">
      <alignment horizontal="left"/>
    </xf>
    <xf numFmtId="182" fontId="5" fillId="6" borderId="4" xfId="2" applyFont="1" applyFill="1" applyBorder="1" applyAlignment="1">
      <alignment horizontal="left"/>
    </xf>
    <xf numFmtId="177" fontId="5" fillId="6" borderId="4" xfId="18" applyNumberFormat="1" applyFill="1" applyBorder="1"/>
    <xf numFmtId="177" fontId="5" fillId="0" borderId="0" xfId="2" applyNumberFormat="1" applyFont="1"/>
    <xf numFmtId="177" fontId="5" fillId="0" borderId="4" xfId="18" applyNumberFormat="1" applyBorder="1"/>
    <xf numFmtId="177" fontId="5" fillId="6" borderId="4" xfId="2" applyNumberFormat="1" applyFont="1" applyFill="1" applyBorder="1" applyAlignment="1">
      <alignment horizontal="right"/>
    </xf>
    <xf numFmtId="182" fontId="5" fillId="0" borderId="36" xfId="2" applyFont="1" applyBorder="1" applyAlignment="1">
      <alignment horizontal="left" vertical="center"/>
    </xf>
    <xf numFmtId="6" fontId="14" fillId="0" borderId="0" xfId="18" applyFont="1" applyAlignment="1">
      <alignment horizontal="center" vertical="center"/>
    </xf>
    <xf numFmtId="182" fontId="14" fillId="0" borderId="0" xfId="2" applyFont="1" applyAlignment="1">
      <alignment horizontal="center"/>
    </xf>
    <xf numFmtId="176" fontId="14" fillId="7" borderId="17" xfId="18" applyNumberFormat="1" applyFont="1" applyFill="1" applyBorder="1"/>
    <xf numFmtId="176" fontId="14" fillId="7" borderId="16" xfId="18" applyNumberFormat="1" applyFont="1" applyFill="1" applyBorder="1"/>
    <xf numFmtId="182" fontId="14" fillId="0" borderId="5" xfId="2" applyFont="1" applyBorder="1"/>
    <xf numFmtId="176" fontId="14" fillId="0" borderId="6" xfId="18" applyNumberFormat="1" applyFont="1" applyBorder="1"/>
    <xf numFmtId="176" fontId="14" fillId="0" borderId="5" xfId="18" applyNumberFormat="1" applyFont="1" applyBorder="1"/>
    <xf numFmtId="176" fontId="14" fillId="7" borderId="38" xfId="18" applyNumberFormat="1" applyFont="1" applyFill="1" applyBorder="1"/>
    <xf numFmtId="176" fontId="14" fillId="7" borderId="35" xfId="18" applyNumberFormat="1" applyFont="1" applyFill="1" applyBorder="1"/>
    <xf numFmtId="176" fontId="14" fillId="0" borderId="24" xfId="18" applyNumberFormat="1" applyFont="1" applyBorder="1"/>
    <xf numFmtId="176" fontId="14" fillId="7" borderId="5" xfId="18" applyNumberFormat="1" applyFont="1" applyFill="1" applyBorder="1"/>
    <xf numFmtId="176" fontId="14" fillId="7" borderId="6" xfId="18" applyNumberFormat="1" applyFont="1" applyFill="1" applyBorder="1"/>
    <xf numFmtId="176" fontId="14" fillId="0" borderId="0" xfId="2" applyNumberFormat="1" applyFont="1"/>
    <xf numFmtId="176" fontId="14" fillId="0" borderId="8" xfId="18" applyNumberFormat="1" applyFont="1" applyBorder="1"/>
    <xf numFmtId="182" fontId="5" fillId="6" borderId="4" xfId="0" applyFont="1" applyFill="1" applyBorder="1" applyAlignment="1">
      <alignment horizontal="left" vertical="center"/>
    </xf>
    <xf numFmtId="176" fontId="14" fillId="0" borderId="22" xfId="18" applyNumberFormat="1" applyFont="1" applyBorder="1"/>
    <xf numFmtId="176" fontId="25" fillId="0" borderId="0" xfId="18" applyNumberFormat="1" applyFont="1"/>
    <xf numFmtId="169" fontId="5" fillId="0" borderId="0" xfId="28" applyNumberFormat="1" applyFont="1"/>
    <xf numFmtId="6" fontId="14" fillId="0" borderId="10" xfId="18" applyFont="1" applyBorder="1" applyAlignment="1">
      <alignment horizontal="center"/>
    </xf>
    <xf numFmtId="6" fontId="14" fillId="0" borderId="40" xfId="18" applyFont="1" applyBorder="1" applyAlignment="1">
      <alignment horizontal="center"/>
    </xf>
    <xf numFmtId="6" fontId="14" fillId="0" borderId="41" xfId="18" applyFont="1" applyBorder="1" applyAlignment="1">
      <alignment horizontal="center"/>
    </xf>
    <xf numFmtId="182" fontId="17" fillId="0" borderId="40" xfId="2" applyFont="1" applyBorder="1" applyAlignment="1">
      <alignment horizontal="left"/>
    </xf>
    <xf numFmtId="176" fontId="5" fillId="0" borderId="0" xfId="28" applyNumberFormat="1" applyFont="1" applyAlignment="1">
      <alignment horizontal="center"/>
    </xf>
    <xf numFmtId="176" fontId="14" fillId="0" borderId="0" xfId="28" applyNumberFormat="1" applyFont="1" applyAlignment="1">
      <alignment horizontal="center"/>
    </xf>
    <xf numFmtId="176" fontId="14" fillId="0" borderId="36" xfId="28" applyNumberFormat="1" applyFont="1" applyBorder="1" applyAlignment="1">
      <alignment horizontal="center" vertical="center" wrapText="1"/>
    </xf>
    <xf numFmtId="176" fontId="14" fillId="0" borderId="4" xfId="28" applyNumberFormat="1" applyFont="1" applyBorder="1" applyAlignment="1">
      <alignment horizontal="center" vertical="center" wrapText="1"/>
    </xf>
    <xf numFmtId="176" fontId="5" fillId="0" borderId="0" xfId="28" applyNumberFormat="1" applyFont="1" applyAlignment="1">
      <alignment horizontal="right"/>
    </xf>
    <xf numFmtId="176" fontId="14" fillId="0" borderId="0" xfId="28" applyNumberFormat="1" applyFont="1" applyAlignment="1">
      <alignment horizontal="right"/>
    </xf>
    <xf numFmtId="176" fontId="5" fillId="0" borderId="43" xfId="2" applyNumberFormat="1" applyFont="1" applyBorder="1" applyAlignment="1">
      <alignment horizontal="right"/>
    </xf>
    <xf numFmtId="176" fontId="14" fillId="0" borderId="40" xfId="2" applyNumberFormat="1" applyFont="1" applyBorder="1" applyAlignment="1">
      <alignment horizontal="right" indent="1"/>
    </xf>
    <xf numFmtId="176" fontId="14" fillId="0" borderId="41" xfId="2" applyNumberFormat="1" applyFont="1" applyBorder="1" applyAlignment="1">
      <alignment horizontal="right" indent="1"/>
    </xf>
    <xf numFmtId="176" fontId="5" fillId="0" borderId="0" xfId="2" applyNumberFormat="1" applyFont="1" applyAlignment="1">
      <alignment horizontal="right"/>
    </xf>
    <xf numFmtId="176" fontId="14" fillId="0" borderId="10" xfId="7" applyNumberFormat="1" applyFont="1" applyBorder="1" applyAlignment="1">
      <alignment horizontal="right"/>
    </xf>
    <xf numFmtId="176" fontId="14" fillId="0" borderId="41" xfId="7" applyNumberFormat="1" applyFont="1" applyBorder="1" applyAlignment="1">
      <alignment horizontal="right"/>
    </xf>
    <xf numFmtId="176" fontId="14" fillId="0" borderId="0" xfId="7" applyNumberFormat="1" applyFont="1" applyAlignment="1">
      <alignment horizontal="right"/>
    </xf>
    <xf numFmtId="176" fontId="5" fillId="0" borderId="43" xfId="28" applyNumberFormat="1" applyFont="1" applyBorder="1" applyAlignment="1">
      <alignment horizontal="right"/>
    </xf>
    <xf numFmtId="176" fontId="14" fillId="0" borderId="40" xfId="28" applyNumberFormat="1" applyFont="1" applyBorder="1" applyAlignment="1">
      <alignment horizontal="right" indent="1"/>
    </xf>
    <xf numFmtId="176" fontId="14" fillId="0" borderId="41" xfId="28" applyNumberFormat="1" applyFont="1" applyBorder="1" applyAlignment="1">
      <alignment horizontal="right" indent="1"/>
    </xf>
    <xf numFmtId="176" fontId="5" fillId="0" borderId="40" xfId="18" applyNumberFormat="1" applyBorder="1" applyAlignment="1">
      <alignment horizontal="right"/>
    </xf>
    <xf numFmtId="176" fontId="14" fillId="0" borderId="40" xfId="2" applyNumberFormat="1" applyFont="1" applyBorder="1" applyAlignment="1">
      <alignment horizontal="right"/>
    </xf>
    <xf numFmtId="176" fontId="14" fillId="0" borderId="41" xfId="2" applyNumberFormat="1" applyFont="1" applyBorder="1" applyAlignment="1">
      <alignment horizontal="right"/>
    </xf>
    <xf numFmtId="176" fontId="5" fillId="6" borderId="0" xfId="28" applyNumberFormat="1" applyFont="1" applyFill="1" applyAlignment="1">
      <alignment horizontal="right"/>
    </xf>
    <xf numFmtId="176" fontId="5" fillId="0" borderId="0" xfId="28" applyNumberFormat="1" applyFont="1" applyAlignment="1">
      <alignment horizontal="center" vertical="center"/>
    </xf>
    <xf numFmtId="176" fontId="5" fillId="0" borderId="43" xfId="28" applyNumberFormat="1" applyFont="1" applyBorder="1" applyAlignment="1">
      <alignment horizontal="center" vertical="center"/>
    </xf>
    <xf numFmtId="3" fontId="28" fillId="7" borderId="0" xfId="28" applyNumberFormat="1" applyFont="1" applyFill="1" applyAlignment="1">
      <alignment horizontal="left"/>
    </xf>
    <xf numFmtId="182" fontId="14" fillId="0" borderId="48" xfId="28" applyFont="1" applyBorder="1" applyAlignment="1">
      <alignment vertical="center"/>
    </xf>
    <xf numFmtId="182" fontId="14" fillId="0" borderId="22" xfId="28" applyFont="1" applyBorder="1" applyAlignment="1">
      <alignment vertical="center"/>
    </xf>
    <xf numFmtId="182" fontId="14" fillId="0" borderId="49" xfId="28" applyFont="1" applyBorder="1" applyAlignment="1">
      <alignment vertical="center"/>
    </xf>
    <xf numFmtId="182" fontId="14" fillId="0" borderId="50" xfId="2" applyFont="1" applyBorder="1" applyAlignment="1">
      <alignment vertical="center"/>
    </xf>
    <xf numFmtId="182" fontId="14" fillId="0" borderId="44" xfId="2" applyFont="1" applyBorder="1" applyAlignment="1">
      <alignment vertical="center"/>
    </xf>
    <xf numFmtId="182" fontId="14" fillId="0" borderId="51" xfId="2" applyFont="1" applyBorder="1" applyAlignment="1">
      <alignment vertical="center"/>
    </xf>
    <xf numFmtId="182" fontId="17" fillId="0" borderId="40" xfId="2" applyFont="1" applyBorder="1"/>
    <xf numFmtId="3" fontId="14" fillId="7" borderId="27" xfId="2" applyNumberFormat="1" applyFont="1" applyFill="1" applyBorder="1"/>
    <xf numFmtId="182" fontId="14" fillId="7" borderId="22" xfId="2" applyFont="1" applyFill="1" applyBorder="1" applyAlignment="1">
      <alignment horizontal="left"/>
    </xf>
    <xf numFmtId="164" fontId="5" fillId="7" borderId="22" xfId="7" applyNumberFormat="1" applyFill="1" applyBorder="1"/>
    <xf numFmtId="1" fontId="14" fillId="7" borderId="22" xfId="7" applyNumberFormat="1" applyFont="1" applyFill="1" applyBorder="1" applyAlignment="1">
      <alignment horizontal="center"/>
    </xf>
    <xf numFmtId="1" fontId="14" fillId="7" borderId="49" xfId="7" applyNumberFormat="1" applyFont="1" applyFill="1" applyBorder="1" applyAlignment="1">
      <alignment horizontal="center"/>
    </xf>
    <xf numFmtId="1" fontId="14" fillId="7" borderId="48" xfId="7" applyNumberFormat="1" applyFont="1" applyFill="1" applyBorder="1" applyAlignment="1">
      <alignment horizontal="center"/>
    </xf>
    <xf numFmtId="1" fontId="14" fillId="0" borderId="40" xfId="7" applyNumberFormat="1" applyFont="1" applyBorder="1"/>
    <xf numFmtId="3" fontId="14" fillId="0" borderId="4" xfId="2" applyNumberFormat="1" applyFont="1" applyBorder="1" applyAlignment="1">
      <alignment horizontal="left"/>
    </xf>
    <xf numFmtId="176" fontId="14" fillId="0" borderId="0" xfId="2" applyNumberFormat="1" applyFont="1" applyAlignment="1">
      <alignment horizontal="right"/>
    </xf>
    <xf numFmtId="176" fontId="5" fillId="6" borderId="4" xfId="18" applyNumberFormat="1" applyFill="1" applyBorder="1" applyAlignment="1">
      <alignment horizontal="right"/>
    </xf>
    <xf numFmtId="176" fontId="5" fillId="6" borderId="37" xfId="18" applyNumberFormat="1" applyFill="1" applyBorder="1" applyAlignment="1">
      <alignment horizontal="right"/>
    </xf>
    <xf numFmtId="176" fontId="5" fillId="6" borderId="36" xfId="18" applyNumberFormat="1" applyFill="1" applyBorder="1" applyAlignment="1">
      <alignment horizontal="right"/>
    </xf>
    <xf numFmtId="176" fontId="14" fillId="0" borderId="0" xfId="18" applyNumberFormat="1" applyFont="1" applyAlignment="1">
      <alignment horizontal="right"/>
    </xf>
    <xf numFmtId="176" fontId="14" fillId="6" borderId="4" xfId="7" applyNumberFormat="1" applyFont="1" applyFill="1" applyBorder="1" applyAlignment="1">
      <alignment horizontal="right"/>
    </xf>
    <xf numFmtId="176" fontId="14" fillId="0" borderId="40" xfId="18" applyNumberFormat="1" applyFont="1" applyBorder="1" applyAlignment="1">
      <alignment horizontal="right"/>
    </xf>
    <xf numFmtId="176" fontId="14" fillId="0" borderId="41" xfId="18" applyNumberFormat="1" applyFont="1" applyBorder="1" applyAlignment="1">
      <alignment horizontal="right"/>
    </xf>
    <xf numFmtId="176" fontId="14" fillId="0" borderId="10" xfId="18" applyNumberFormat="1" applyFont="1" applyBorder="1" applyAlignment="1">
      <alignment horizontal="right"/>
    </xf>
    <xf numFmtId="176" fontId="17" fillId="0" borderId="40" xfId="2" applyNumberFormat="1" applyFont="1" applyBorder="1" applyAlignment="1">
      <alignment horizontal="right"/>
    </xf>
    <xf numFmtId="176" fontId="5" fillId="0" borderId="0" xfId="18" applyNumberFormat="1" applyAlignment="1">
      <alignment horizontal="right"/>
    </xf>
    <xf numFmtId="176" fontId="14" fillId="0" borderId="19" xfId="7" applyNumberFormat="1" applyFont="1" applyBorder="1" applyAlignment="1">
      <alignment horizontal="right"/>
    </xf>
    <xf numFmtId="176" fontId="14" fillId="0" borderId="53" xfId="7" applyNumberFormat="1" applyFont="1" applyBorder="1" applyAlignment="1">
      <alignment horizontal="right"/>
    </xf>
    <xf numFmtId="1" fontId="5" fillId="6" borderId="3" xfId="2" quotePrefix="1" applyNumberFormat="1" applyFont="1" applyFill="1" applyBorder="1"/>
    <xf numFmtId="9" fontId="5" fillId="6" borderId="3" xfId="23" applyFill="1" applyBorder="1"/>
    <xf numFmtId="44" fontId="5" fillId="6" borderId="3" xfId="18" applyNumberFormat="1" applyFill="1" applyBorder="1"/>
    <xf numFmtId="44" fontId="5" fillId="6" borderId="3" xfId="7" applyNumberFormat="1" applyFill="1" applyBorder="1"/>
    <xf numFmtId="44" fontId="5" fillId="6" borderId="19" xfId="7" applyNumberFormat="1" applyFill="1" applyBorder="1"/>
    <xf numFmtId="1" fontId="5" fillId="6" borderId="32" xfId="2" applyNumberFormat="1" applyFont="1" applyFill="1" applyBorder="1"/>
    <xf numFmtId="14" fontId="5" fillId="6" borderId="3" xfId="2" applyNumberFormat="1" applyFont="1" applyFill="1" applyBorder="1" applyAlignment="1">
      <alignment horizontal="center"/>
    </xf>
    <xf numFmtId="1" fontId="14" fillId="0" borderId="0" xfId="2" applyNumberFormat="1" applyFont="1"/>
    <xf numFmtId="1" fontId="14" fillId="0" borderId="40" xfId="2" quotePrefix="1" applyNumberFormat="1" applyFont="1" applyBorder="1"/>
    <xf numFmtId="9" fontId="14" fillId="0" borderId="40" xfId="23" applyFont="1" applyBorder="1"/>
    <xf numFmtId="173" fontId="14" fillId="0" borderId="41" xfId="2" applyNumberFormat="1" applyFont="1" applyBorder="1" applyAlignment="1">
      <alignment horizontal="center"/>
    </xf>
    <xf numFmtId="44" fontId="14" fillId="0" borderId="10" xfId="18" applyNumberFormat="1" applyFont="1" applyBorder="1"/>
    <xf numFmtId="44" fontId="14" fillId="0" borderId="40" xfId="18" applyNumberFormat="1" applyFont="1" applyBorder="1"/>
    <xf numFmtId="44" fontId="14" fillId="0" borderId="40" xfId="7" applyNumberFormat="1" applyFont="1" applyBorder="1"/>
    <xf numFmtId="44" fontId="14" fillId="0" borderId="41" xfId="7" applyNumberFormat="1" applyFont="1" applyBorder="1"/>
    <xf numFmtId="173" fontId="18" fillId="0" borderId="0" xfId="2" applyNumberFormat="1" applyFont="1" applyAlignment="1">
      <alignment horizontal="center"/>
    </xf>
    <xf numFmtId="44" fontId="5" fillId="0" borderId="10" xfId="18" applyNumberFormat="1" applyBorder="1"/>
    <xf numFmtId="172" fontId="5" fillId="6" borderId="41" xfId="7" applyFill="1" applyBorder="1"/>
    <xf numFmtId="44" fontId="5" fillId="6" borderId="53" xfId="7" applyNumberFormat="1" applyFill="1" applyBorder="1"/>
    <xf numFmtId="44" fontId="5" fillId="6" borderId="41" xfId="7" applyNumberFormat="1" applyFill="1" applyBorder="1"/>
    <xf numFmtId="174" fontId="5" fillId="0" borderId="41" xfId="18" applyNumberFormat="1" applyBorder="1"/>
    <xf numFmtId="44" fontId="5" fillId="0" borderId="41" xfId="18" applyNumberFormat="1" applyBorder="1"/>
    <xf numFmtId="1" fontId="5" fillId="7" borderId="4" xfId="2" applyNumberFormat="1" applyFont="1" applyFill="1" applyBorder="1"/>
    <xf numFmtId="42" fontId="5" fillId="7" borderId="4" xfId="18" applyNumberFormat="1" applyFill="1" applyBorder="1"/>
    <xf numFmtId="42" fontId="14" fillId="7" borderId="4" xfId="18" applyNumberFormat="1" applyFont="1" applyFill="1" applyBorder="1"/>
    <xf numFmtId="42" fontId="43" fillId="7" borderId="4" xfId="18" applyNumberFormat="1" applyFont="1" applyFill="1" applyBorder="1"/>
    <xf numFmtId="182" fontId="14" fillId="0" borderId="39" xfId="2" applyFont="1" applyBorder="1" applyAlignment="1">
      <alignment horizontal="center" vertical="center" wrapText="1"/>
    </xf>
    <xf numFmtId="182" fontId="14" fillId="0" borderId="33" xfId="2" applyFont="1" applyBorder="1" applyAlignment="1">
      <alignment horizontal="center" vertical="center" wrapText="1"/>
    </xf>
    <xf numFmtId="173" fontId="14" fillId="0" borderId="34" xfId="2" applyNumberFormat="1" applyFont="1" applyBorder="1" applyAlignment="1">
      <alignment horizontal="center" wrapText="1"/>
    </xf>
    <xf numFmtId="182" fontId="14" fillId="0" borderId="54" xfId="2" applyFont="1" applyBorder="1" applyAlignment="1">
      <alignment horizontal="center" vertical="center" wrapText="1"/>
    </xf>
    <xf numFmtId="182" fontId="14" fillId="0" borderId="34" xfId="2" applyFont="1" applyBorder="1" applyAlignment="1">
      <alignment horizontal="center" vertical="center" wrapText="1"/>
    </xf>
    <xf numFmtId="1" fontId="5" fillId="0" borderId="5" xfId="2" applyNumberFormat="1" applyFont="1" applyBorder="1"/>
    <xf numFmtId="1" fontId="5" fillId="0" borderId="6" xfId="2" applyNumberFormat="1" applyFont="1" applyBorder="1"/>
    <xf numFmtId="173" fontId="5" fillId="0" borderId="6" xfId="2" applyNumberFormat="1" applyFont="1" applyBorder="1" applyAlignment="1">
      <alignment horizontal="center"/>
    </xf>
    <xf numFmtId="182" fontId="16" fillId="0" borderId="0" xfId="2" applyFont="1" applyAlignment="1">
      <alignment horizontal="center"/>
    </xf>
    <xf numFmtId="182" fontId="21" fillId="0" borderId="0" xfId="2" applyFont="1" applyAlignment="1">
      <alignment horizontal="center"/>
    </xf>
    <xf numFmtId="176" fontId="5" fillId="0" borderId="0" xfId="18" applyNumberFormat="1" applyAlignment="1">
      <alignment horizontal="center"/>
    </xf>
    <xf numFmtId="6" fontId="5" fillId="0" borderId="0" xfId="18" applyAlignment="1">
      <alignment horizontal="center"/>
    </xf>
    <xf numFmtId="182" fontId="5" fillId="0" borderId="0" xfId="2" applyFont="1" applyAlignment="1">
      <alignment horizontal="center"/>
    </xf>
    <xf numFmtId="176" fontId="14" fillId="0" borderId="36" xfId="18" applyNumberFormat="1" applyFont="1" applyBorder="1" applyAlignment="1">
      <alignment horizontal="center" vertical="center" wrapText="1"/>
    </xf>
    <xf numFmtId="6" fontId="14" fillId="0" borderId="0" xfId="18" applyFont="1" applyAlignment="1">
      <alignment horizontal="right"/>
    </xf>
    <xf numFmtId="182" fontId="14" fillId="0" borderId="6" xfId="2" applyFont="1" applyBorder="1" applyAlignment="1">
      <alignment horizontal="left"/>
    </xf>
    <xf numFmtId="182" fontId="14" fillId="0" borderId="19" xfId="2" applyFont="1" applyBorder="1"/>
    <xf numFmtId="182" fontId="28" fillId="7" borderId="10" xfId="28" applyFont="1" applyFill="1" applyBorder="1" applyAlignment="1">
      <alignment horizontal="left"/>
    </xf>
    <xf numFmtId="182" fontId="17" fillId="0" borderId="19" xfId="2" applyFont="1" applyBorder="1"/>
    <xf numFmtId="182" fontId="17" fillId="0" borderId="24" xfId="2" applyFont="1" applyBorder="1" applyAlignment="1">
      <alignment horizontal="left"/>
    </xf>
    <xf numFmtId="182" fontId="25" fillId="0" borderId="24" xfId="2" applyFont="1" applyBorder="1" applyAlignment="1">
      <alignment horizontal="left"/>
    </xf>
    <xf numFmtId="176" fontId="17" fillId="0" borderId="24" xfId="2" applyNumberFormat="1" applyFont="1" applyBorder="1"/>
    <xf numFmtId="42" fontId="5" fillId="6" borderId="36" xfId="18" applyNumberFormat="1" applyFill="1" applyBorder="1" applyAlignment="1">
      <alignment horizontal="left"/>
    </xf>
    <xf numFmtId="3" fontId="19" fillId="0" borderId="0" xfId="28" applyNumberFormat="1" applyFont="1" applyAlignment="1">
      <alignment horizontal="left" indent="1"/>
    </xf>
    <xf numFmtId="182" fontId="28" fillId="7" borderId="40" xfId="2" applyFont="1" applyFill="1" applyBorder="1"/>
    <xf numFmtId="176" fontId="14" fillId="0" borderId="43" xfId="28" applyNumberFormat="1" applyFont="1" applyBorder="1" applyAlignment="1">
      <alignment horizontal="right"/>
    </xf>
    <xf numFmtId="3" fontId="14" fillId="0" borderId="10" xfId="28" applyNumberFormat="1" applyFont="1" applyBorder="1" applyAlignment="1">
      <alignment horizontal="left"/>
    </xf>
    <xf numFmtId="3" fontId="14" fillId="0" borderId="40" xfId="28" applyNumberFormat="1" applyFont="1" applyBorder="1" applyAlignment="1">
      <alignment horizontal="left"/>
    </xf>
    <xf numFmtId="42" fontId="5" fillId="6" borderId="4" xfId="18" applyNumberFormat="1" applyFill="1" applyBorder="1" applyAlignment="1">
      <alignment horizontal="left" wrapText="1"/>
    </xf>
    <xf numFmtId="49" fontId="5" fillId="6" borderId="4" xfId="28" applyNumberFormat="1" applyFont="1" applyFill="1" applyBorder="1" applyAlignment="1">
      <alignment horizontal="left"/>
    </xf>
    <xf numFmtId="176" fontId="5" fillId="0" borderId="0" xfId="28" applyNumberFormat="1" applyFont="1"/>
    <xf numFmtId="176" fontId="14" fillId="0" borderId="0" xfId="28" applyNumberFormat="1" applyFont="1"/>
    <xf numFmtId="176" fontId="5" fillId="0" borderId="0" xfId="28" applyNumberFormat="1" applyFont="1" applyAlignment="1">
      <alignment vertical="center"/>
    </xf>
    <xf numFmtId="176" fontId="5" fillId="0" borderId="43" xfId="28" applyNumberFormat="1" applyFont="1" applyBorder="1" applyAlignment="1">
      <alignment vertical="center"/>
    </xf>
    <xf numFmtId="176" fontId="28" fillId="7" borderId="0" xfId="28" applyNumberFormat="1" applyFont="1" applyFill="1" applyAlignment="1">
      <alignment horizontal="left"/>
    </xf>
    <xf numFmtId="176" fontId="28" fillId="7" borderId="43" xfId="28" applyNumberFormat="1" applyFont="1" applyFill="1" applyBorder="1" applyAlignment="1">
      <alignment horizontal="left"/>
    </xf>
    <xf numFmtId="176" fontId="28" fillId="7" borderId="10" xfId="7" applyNumberFormat="1" applyFont="1" applyFill="1" applyBorder="1" applyAlignment="1">
      <alignment horizontal="left"/>
    </xf>
    <xf numFmtId="176" fontId="28" fillId="7" borderId="41" xfId="7" applyNumberFormat="1" applyFont="1" applyFill="1" applyBorder="1" applyAlignment="1">
      <alignment horizontal="left"/>
    </xf>
    <xf numFmtId="176" fontId="28" fillId="7" borderId="4" xfId="7" applyNumberFormat="1" applyFont="1" applyFill="1" applyBorder="1"/>
    <xf numFmtId="176" fontId="19" fillId="0" borderId="40" xfId="28" applyNumberFormat="1" applyFont="1" applyBorder="1" applyAlignment="1">
      <alignment horizontal="left" indent="1"/>
    </xf>
    <xf numFmtId="176" fontId="19" fillId="0" borderId="41" xfId="28" applyNumberFormat="1" applyFont="1" applyBorder="1" applyAlignment="1">
      <alignment horizontal="left" indent="1"/>
    </xf>
    <xf numFmtId="176" fontId="5" fillId="0" borderId="43" xfId="28" applyNumberFormat="1" applyFont="1" applyBorder="1"/>
    <xf numFmtId="176" fontId="42" fillId="0" borderId="0" xfId="28" applyNumberFormat="1" applyFont="1"/>
    <xf numFmtId="176" fontId="42" fillId="0" borderId="0" xfId="2" applyNumberFormat="1" applyFont="1"/>
    <xf numFmtId="176" fontId="43" fillId="0" borderId="19" xfId="7" applyNumberFormat="1" applyFont="1" applyBorder="1" applyAlignment="1">
      <alignment horizontal="center"/>
    </xf>
    <xf numFmtId="176" fontId="43" fillId="0" borderId="53" xfId="7" applyNumberFormat="1" applyFont="1" applyBorder="1" applyAlignment="1">
      <alignment horizontal="center"/>
    </xf>
    <xf numFmtId="176" fontId="5" fillId="0" borderId="0" xfId="2" applyNumberFormat="1" applyFont="1" applyAlignment="1">
      <alignment horizontal="center"/>
    </xf>
    <xf numFmtId="176" fontId="5" fillId="6" borderId="0" xfId="28" applyNumberFormat="1" applyFont="1" applyFill="1"/>
    <xf numFmtId="176" fontId="5" fillId="0" borderId="11" xfId="18" applyNumberFormat="1" applyBorder="1" applyAlignment="1">
      <alignment horizontal="right"/>
    </xf>
    <xf numFmtId="176" fontId="5" fillId="0" borderId="43" xfId="18" applyNumberFormat="1" applyBorder="1" applyAlignment="1">
      <alignment horizontal="right"/>
    </xf>
    <xf numFmtId="176" fontId="14" fillId="6" borderId="4" xfId="2" applyNumberFormat="1" applyFont="1" applyFill="1" applyBorder="1" applyAlignment="1">
      <alignment horizontal="right"/>
    </xf>
    <xf numFmtId="176" fontId="14" fillId="0" borderId="24" xfId="2" applyNumberFormat="1" applyFont="1" applyBorder="1" applyAlignment="1">
      <alignment horizontal="right"/>
    </xf>
    <xf numFmtId="176" fontId="5" fillId="0" borderId="11" xfId="2" applyNumberFormat="1" applyFont="1" applyBorder="1" applyAlignment="1">
      <alignment horizontal="right"/>
    </xf>
    <xf numFmtId="176" fontId="14" fillId="0" borderId="22" xfId="2" applyNumberFormat="1" applyFont="1" applyBorder="1" applyAlignment="1">
      <alignment horizontal="right"/>
    </xf>
    <xf numFmtId="176" fontId="14" fillId="0" borderId="24" xfId="2" applyNumberFormat="1" applyFont="1" applyBorder="1"/>
    <xf numFmtId="176" fontId="14" fillId="0" borderId="53" xfId="2" applyNumberFormat="1" applyFont="1" applyBorder="1"/>
    <xf numFmtId="177" fontId="5" fillId="0" borderId="0" xfId="28" applyNumberFormat="1" applyFont="1"/>
    <xf numFmtId="177" fontId="14" fillId="0" borderId="0" xfId="28" applyNumberFormat="1" applyFont="1"/>
    <xf numFmtId="177" fontId="5" fillId="0" borderId="0" xfId="28" applyNumberFormat="1" applyFont="1" applyAlignment="1">
      <alignment horizontal="center"/>
    </xf>
    <xf numFmtId="177" fontId="14" fillId="0" borderId="0" xfId="28" applyNumberFormat="1" applyFont="1" applyAlignment="1">
      <alignment horizontal="center"/>
    </xf>
    <xf numFmtId="177" fontId="14" fillId="0" borderId="36" xfId="28" applyNumberFormat="1" applyFont="1" applyBorder="1" applyAlignment="1">
      <alignment horizontal="center" vertical="center" wrapText="1"/>
    </xf>
    <xf numFmtId="177" fontId="5" fillId="0" borderId="0" xfId="28" applyNumberFormat="1" applyFont="1" applyAlignment="1">
      <alignment vertical="center"/>
    </xf>
    <xf numFmtId="177" fontId="5" fillId="0" borderId="43" xfId="28" applyNumberFormat="1" applyFont="1" applyBorder="1" applyAlignment="1">
      <alignment vertical="center"/>
    </xf>
    <xf numFmtId="177" fontId="14" fillId="0" borderId="4" xfId="28" applyNumberFormat="1" applyFont="1" applyBorder="1" applyAlignment="1">
      <alignment horizontal="center" vertical="center" wrapText="1"/>
    </xf>
    <xf numFmtId="177" fontId="14" fillId="0" borderId="40" xfId="28" applyNumberFormat="1" applyFont="1" applyBorder="1" applyAlignment="1">
      <alignment horizontal="left" indent="1"/>
    </xf>
    <xf numFmtId="177" fontId="14" fillId="0" borderId="41" xfId="28" applyNumberFormat="1" applyFont="1" applyBorder="1" applyAlignment="1">
      <alignment horizontal="left" indent="1"/>
    </xf>
    <xf numFmtId="177" fontId="14" fillId="0" borderId="10" xfId="7" applyNumberFormat="1" applyFont="1" applyBorder="1" applyAlignment="1">
      <alignment horizontal="center"/>
    </xf>
    <xf numFmtId="177" fontId="14" fillId="0" borderId="41" xfId="7" applyNumberFormat="1" applyFont="1" applyBorder="1" applyAlignment="1">
      <alignment horizontal="center"/>
    </xf>
    <xf numFmtId="177" fontId="14" fillId="0" borderId="0" xfId="7" applyNumberFormat="1" applyFont="1" applyAlignment="1">
      <alignment horizontal="center"/>
    </xf>
    <xf numFmtId="177" fontId="5" fillId="0" borderId="43" xfId="28" applyNumberFormat="1" applyFont="1" applyBorder="1"/>
    <xf numFmtId="177" fontId="14" fillId="0" borderId="19" xfId="7" applyNumberFormat="1" applyFont="1" applyBorder="1"/>
    <xf numFmtId="177" fontId="14" fillId="0" borderId="53" xfId="7" applyNumberFormat="1" applyFont="1" applyBorder="1"/>
    <xf numFmtId="177" fontId="5" fillId="0" borderId="40" xfId="18" applyNumberFormat="1" applyBorder="1"/>
    <xf numFmtId="177" fontId="5" fillId="0" borderId="41" xfId="18" applyNumberFormat="1" applyBorder="1"/>
    <xf numFmtId="177" fontId="5" fillId="0" borderId="10" xfId="18" applyNumberFormat="1" applyBorder="1"/>
    <xf numFmtId="177" fontId="5" fillId="0" borderId="22" xfId="28" applyNumberFormat="1" applyFont="1" applyBorder="1"/>
    <xf numFmtId="177" fontId="5" fillId="0" borderId="0" xfId="18" applyNumberFormat="1"/>
    <xf numFmtId="177" fontId="5" fillId="0" borderId="11" xfId="28" applyNumberFormat="1" applyFont="1" applyBorder="1"/>
    <xf numFmtId="177" fontId="14" fillId="0" borderId="10" xfId="7" applyNumberFormat="1" applyFont="1" applyBorder="1"/>
    <xf numFmtId="177" fontId="14" fillId="0" borderId="41" xfId="7" applyNumberFormat="1" applyFont="1" applyBorder="1"/>
    <xf numFmtId="177" fontId="5" fillId="0" borderId="0" xfId="2" applyNumberFormat="1" applyFont="1" applyAlignment="1">
      <alignment horizontal="center"/>
    </xf>
    <xf numFmtId="177" fontId="5" fillId="0" borderId="11" xfId="2" applyNumberFormat="1" applyFont="1" applyBorder="1" applyAlignment="1">
      <alignment horizontal="center"/>
    </xf>
    <xf numFmtId="177" fontId="5" fillId="0" borderId="43" xfId="2" applyNumberFormat="1" applyFont="1" applyBorder="1" applyAlignment="1">
      <alignment horizontal="center"/>
    </xf>
    <xf numFmtId="177" fontId="5" fillId="6" borderId="0" xfId="28" applyNumberFormat="1" applyFont="1" applyFill="1"/>
    <xf numFmtId="176" fontId="28" fillId="0" borderId="0" xfId="7" applyNumberFormat="1" applyFont="1" applyAlignment="1">
      <alignment horizontal="left"/>
    </xf>
    <xf numFmtId="176" fontId="14" fillId="0" borderId="24" xfId="28" applyNumberFormat="1" applyFont="1" applyBorder="1" applyAlignment="1">
      <alignment horizontal="left" indent="1"/>
    </xf>
    <xf numFmtId="176" fontId="14" fillId="0" borderId="53" xfId="28" applyNumberFormat="1" applyFont="1" applyBorder="1" applyAlignment="1">
      <alignment horizontal="left" indent="1"/>
    </xf>
    <xf numFmtId="176" fontId="43" fillId="0" borderId="0" xfId="7" applyNumberFormat="1" applyFont="1" applyAlignment="1">
      <alignment horizontal="center"/>
    </xf>
    <xf numFmtId="176" fontId="5" fillId="0" borderId="43" xfId="18" applyNumberFormat="1" applyBorder="1"/>
    <xf numFmtId="176" fontId="5" fillId="0" borderId="22" xfId="18" applyNumberFormat="1" applyBorder="1"/>
    <xf numFmtId="42" fontId="14" fillId="0" borderId="19" xfId="18" applyNumberFormat="1" applyFont="1" applyBorder="1" applyAlignment="1">
      <alignment horizontal="left"/>
    </xf>
    <xf numFmtId="3" fontId="5" fillId="0" borderId="40" xfId="2" applyNumberFormat="1" applyFont="1" applyBorder="1" applyAlignment="1">
      <alignment horizontal="left"/>
    </xf>
    <xf numFmtId="182" fontId="47" fillId="0" borderId="0" xfId="2" applyFont="1" applyAlignment="1">
      <alignment horizontal="left"/>
    </xf>
    <xf numFmtId="3" fontId="5" fillId="6" borderId="37" xfId="2" applyNumberFormat="1" applyFont="1" applyFill="1" applyBorder="1" applyAlignment="1">
      <alignment horizontal="left"/>
    </xf>
    <xf numFmtId="177" fontId="5" fillId="6" borderId="36" xfId="18" applyNumberFormat="1" applyFill="1" applyBorder="1"/>
    <xf numFmtId="177" fontId="5" fillId="0" borderId="24" xfId="18" applyNumberFormat="1" applyBorder="1"/>
    <xf numFmtId="177" fontId="5" fillId="0" borderId="53" xfId="18" applyNumberFormat="1" applyBorder="1"/>
    <xf numFmtId="8" fontId="5" fillId="6" borderId="4" xfId="18" applyNumberFormat="1" applyFill="1" applyBorder="1"/>
    <xf numFmtId="176" fontId="5" fillId="0" borderId="4" xfId="18" applyNumberFormat="1" applyBorder="1"/>
    <xf numFmtId="182" fontId="5" fillId="0" borderId="10" xfId="28" applyFont="1" applyBorder="1" applyAlignment="1">
      <alignment horizontal="left" indent="1"/>
    </xf>
    <xf numFmtId="182" fontId="5" fillId="0" borderId="43" xfId="2" applyFont="1" applyBorder="1"/>
    <xf numFmtId="182" fontId="5" fillId="0" borderId="43" xfId="28" applyFont="1" applyBorder="1"/>
    <xf numFmtId="182" fontId="14" fillId="7" borderId="7" xfId="28" applyFont="1" applyFill="1" applyBorder="1" applyAlignment="1">
      <alignment horizontal="left"/>
    </xf>
    <xf numFmtId="182" fontId="14" fillId="7" borderId="10" xfId="28" applyFont="1" applyFill="1" applyBorder="1" applyAlignment="1">
      <alignment horizontal="left"/>
    </xf>
    <xf numFmtId="182" fontId="14" fillId="7" borderId="40" xfId="2" applyFont="1" applyFill="1" applyBorder="1"/>
    <xf numFmtId="49" fontId="5" fillId="6" borderId="3" xfId="18" applyNumberFormat="1" applyFill="1" applyBorder="1"/>
    <xf numFmtId="182" fontId="5" fillId="6" borderId="3" xfId="18" applyNumberFormat="1" applyFill="1" applyBorder="1" applyAlignment="1">
      <alignment horizontal="left"/>
    </xf>
    <xf numFmtId="176" fontId="5" fillId="0" borderId="3" xfId="18" applyNumberFormat="1" applyBorder="1"/>
    <xf numFmtId="1" fontId="5" fillId="6" borderId="4" xfId="2" applyNumberFormat="1" applyFont="1" applyFill="1" applyBorder="1" applyAlignment="1">
      <alignment horizontal="left"/>
    </xf>
    <xf numFmtId="1" fontId="14" fillId="0" borderId="0" xfId="2" applyNumberFormat="1" applyFont="1" applyAlignment="1">
      <alignment horizontal="center"/>
    </xf>
    <xf numFmtId="176" fontId="17" fillId="0" borderId="0" xfId="2" applyNumberFormat="1" applyFont="1"/>
    <xf numFmtId="176" fontId="17" fillId="0" borderId="21" xfId="2" applyNumberFormat="1" applyFont="1" applyBorder="1"/>
    <xf numFmtId="176" fontId="14" fillId="7" borderId="10" xfId="7" applyNumberFormat="1" applyFont="1" applyFill="1" applyBorder="1" applyAlignment="1">
      <alignment horizontal="right"/>
    </xf>
    <xf numFmtId="176" fontId="14" fillId="7" borderId="41" xfId="7" applyNumberFormat="1" applyFont="1" applyFill="1" applyBorder="1" applyAlignment="1">
      <alignment horizontal="right"/>
    </xf>
    <xf numFmtId="176" fontId="14" fillId="7" borderId="40" xfId="7" applyNumberFormat="1" applyFont="1" applyFill="1" applyBorder="1" applyAlignment="1">
      <alignment horizontal="right"/>
    </xf>
    <xf numFmtId="178" fontId="5" fillId="0" borderId="0" xfId="2" applyNumberFormat="1" applyFont="1"/>
    <xf numFmtId="178" fontId="14" fillId="0" borderId="0" xfId="2" applyNumberFormat="1" applyFont="1"/>
    <xf numFmtId="178" fontId="5" fillId="0" borderId="0" xfId="28" applyNumberFormat="1" applyFont="1"/>
    <xf numFmtId="179" fontId="5" fillId="0" borderId="0" xfId="2" applyNumberFormat="1" applyFont="1"/>
    <xf numFmtId="176" fontId="5" fillId="0" borderId="11" xfId="2" applyNumberFormat="1" applyFont="1" applyBorder="1" applyAlignment="1">
      <alignment horizontal="center"/>
    </xf>
    <xf numFmtId="176" fontId="5" fillId="0" borderId="43" xfId="2" applyNumberFormat="1" applyFont="1" applyBorder="1" applyAlignment="1">
      <alignment horizontal="center"/>
    </xf>
    <xf numFmtId="176" fontId="14" fillId="7" borderId="8" xfId="18" applyNumberFormat="1" applyFont="1" applyFill="1" applyBorder="1"/>
    <xf numFmtId="44" fontId="5" fillId="6" borderId="3" xfId="18" applyNumberFormat="1" applyFill="1" applyBorder="1" applyAlignment="1">
      <alignment horizontal="left"/>
    </xf>
    <xf numFmtId="44" fontId="5" fillId="0" borderId="0" xfId="28" applyNumberFormat="1" applyFont="1" applyAlignment="1">
      <alignment horizontal="center"/>
    </xf>
    <xf numFmtId="44" fontId="14" fillId="0" borderId="36" xfId="18" applyNumberFormat="1" applyFont="1" applyBorder="1" applyAlignment="1">
      <alignment horizontal="center" vertical="center" wrapText="1"/>
    </xf>
    <xf numFmtId="44" fontId="5" fillId="0" borderId="0" xfId="28" applyNumberFormat="1" applyFont="1" applyAlignment="1">
      <alignment vertical="center"/>
    </xf>
    <xf numFmtId="44" fontId="5" fillId="0" borderId="43" xfId="28" applyNumberFormat="1" applyFont="1" applyBorder="1" applyAlignment="1">
      <alignment vertical="center"/>
    </xf>
    <xf numFmtId="44" fontId="14" fillId="0" borderId="4" xfId="28" applyNumberFormat="1" applyFont="1" applyBorder="1" applyAlignment="1">
      <alignment horizontal="center" vertical="center" wrapText="1"/>
    </xf>
    <xf numFmtId="44" fontId="28" fillId="7" borderId="0" xfId="28" applyNumberFormat="1" applyFont="1" applyFill="1" applyAlignment="1">
      <alignment horizontal="left"/>
    </xf>
    <xf numFmtId="44" fontId="28" fillId="7" borderId="10" xfId="7" applyNumberFormat="1" applyFont="1" applyFill="1" applyBorder="1" applyAlignment="1">
      <alignment horizontal="left"/>
    </xf>
    <xf numFmtId="44" fontId="28" fillId="7" borderId="41" xfId="7" applyNumberFormat="1" applyFont="1" applyFill="1" applyBorder="1" applyAlignment="1">
      <alignment horizontal="left"/>
    </xf>
    <xf numFmtId="44" fontId="28" fillId="7" borderId="4" xfId="7" applyNumberFormat="1" applyFont="1" applyFill="1" applyBorder="1"/>
    <xf numFmtId="44" fontId="19" fillId="0" borderId="40" xfId="28" applyNumberFormat="1" applyFont="1" applyBorder="1" applyAlignment="1">
      <alignment horizontal="left" indent="1"/>
    </xf>
    <xf numFmtId="44" fontId="19" fillId="0" borderId="41" xfId="28" applyNumberFormat="1" applyFont="1" applyBorder="1" applyAlignment="1">
      <alignment horizontal="left" indent="1"/>
    </xf>
    <xf numFmtId="44" fontId="5" fillId="0" borderId="10" xfId="18" applyNumberFormat="1" applyBorder="1" applyAlignment="1">
      <alignment horizontal="center"/>
    </xf>
    <xf numFmtId="44" fontId="5" fillId="0" borderId="41" xfId="18" applyNumberFormat="1" applyBorder="1" applyAlignment="1">
      <alignment horizontal="center"/>
    </xf>
    <xf numFmtId="44" fontId="5" fillId="0" borderId="43" xfId="28" applyNumberFormat="1" applyFont="1" applyBorder="1"/>
    <xf numFmtId="44" fontId="5" fillId="6" borderId="36" xfId="18" applyNumberFormat="1" applyFill="1" applyBorder="1"/>
    <xf numFmtId="44" fontId="5" fillId="0" borderId="40" xfId="18" applyNumberFormat="1" applyBorder="1"/>
    <xf numFmtId="44" fontId="28" fillId="7" borderId="40" xfId="2" applyNumberFormat="1" applyFont="1" applyFill="1" applyBorder="1"/>
    <xf numFmtId="44" fontId="28" fillId="0" borderId="0" xfId="2" applyNumberFormat="1" applyFont="1"/>
    <xf numFmtId="44" fontId="28" fillId="0" borderId="21" xfId="2" applyNumberFormat="1" applyFont="1" applyBorder="1"/>
    <xf numFmtId="44" fontId="28" fillId="7" borderId="10" xfId="7" applyNumberFormat="1" applyFont="1" applyFill="1" applyBorder="1" applyAlignment="1">
      <alignment horizontal="center"/>
    </xf>
    <xf numFmtId="44" fontId="28" fillId="7" borderId="41" xfId="7" applyNumberFormat="1" applyFont="1" applyFill="1" applyBorder="1" applyAlignment="1">
      <alignment horizontal="center"/>
    </xf>
    <xf numFmtId="44" fontId="28" fillId="7" borderId="40" xfId="7" applyNumberFormat="1" applyFont="1" applyFill="1" applyBorder="1" applyAlignment="1">
      <alignment horizontal="center"/>
    </xf>
    <xf numFmtId="44" fontId="19" fillId="0" borderId="0" xfId="28" applyNumberFormat="1" applyFont="1" applyAlignment="1">
      <alignment horizontal="left" indent="1"/>
    </xf>
    <xf numFmtId="44" fontId="19" fillId="0" borderId="43" xfId="28" applyNumberFormat="1" applyFont="1" applyBorder="1" applyAlignment="1">
      <alignment horizontal="left" indent="1"/>
    </xf>
    <xf numFmtId="44" fontId="14" fillId="0" borderId="10" xfId="7" applyNumberFormat="1" applyFont="1" applyBorder="1"/>
    <xf numFmtId="44" fontId="5" fillId="0" borderId="43" xfId="2" applyNumberFormat="1" applyFont="1" applyBorder="1"/>
    <xf numFmtId="44" fontId="5" fillId="0" borderId="40" xfId="2" applyNumberFormat="1" applyFont="1" applyBorder="1"/>
    <xf numFmtId="44" fontId="28" fillId="7" borderId="48" xfId="7" applyNumberFormat="1" applyFont="1" applyFill="1" applyBorder="1" applyAlignment="1">
      <alignment horizontal="center"/>
    </xf>
    <xf numFmtId="44" fontId="28" fillId="7" borderId="22" xfId="7" applyNumberFormat="1" applyFont="1" applyFill="1" applyBorder="1" applyAlignment="1">
      <alignment horizontal="center"/>
    </xf>
    <xf numFmtId="44" fontId="14" fillId="0" borderId="10" xfId="7" applyNumberFormat="1" applyFont="1" applyBorder="1" applyAlignment="1">
      <alignment horizontal="center"/>
    </xf>
    <xf numFmtId="44" fontId="14" fillId="0" borderId="41" xfId="7" applyNumberFormat="1" applyFont="1" applyBorder="1" applyAlignment="1">
      <alignment horizontal="center"/>
    </xf>
    <xf numFmtId="44" fontId="5" fillId="0" borderId="22" xfId="28" applyNumberFormat="1" applyFont="1" applyBorder="1"/>
    <xf numFmtId="44" fontId="20" fillId="6" borderId="3" xfId="28" applyNumberFormat="1" applyFont="1" applyFill="1" applyBorder="1" applyAlignment="1">
      <alignment horizontal="left"/>
    </xf>
    <xf numFmtId="44" fontId="14" fillId="6" borderId="4" xfId="18" applyNumberFormat="1" applyFont="1" applyFill="1" applyBorder="1"/>
    <xf numFmtId="44" fontId="5" fillId="6" borderId="4" xfId="28" applyNumberFormat="1" applyFont="1" applyFill="1" applyBorder="1"/>
    <xf numFmtId="44" fontId="14" fillId="0" borderId="43" xfId="18" applyNumberFormat="1" applyFont="1" applyBorder="1"/>
    <xf numFmtId="44" fontId="42" fillId="0" borderId="0" xfId="18" applyNumberFormat="1" applyFont="1"/>
    <xf numFmtId="44" fontId="42" fillId="0" borderId="10" xfId="18" applyNumberFormat="1" applyFont="1" applyBorder="1"/>
    <xf numFmtId="44" fontId="20" fillId="6" borderId="4" xfId="2" applyNumberFormat="1" applyFont="1" applyFill="1" applyBorder="1" applyAlignment="1">
      <alignment horizontal="center"/>
    </xf>
    <xf numFmtId="44" fontId="20" fillId="6" borderId="3" xfId="2" applyNumberFormat="1" applyFont="1" applyFill="1" applyBorder="1" applyAlignment="1">
      <alignment horizontal="center"/>
    </xf>
    <xf numFmtId="44" fontId="47" fillId="6" borderId="4" xfId="18" applyNumberFormat="1" applyFont="1" applyFill="1" applyBorder="1"/>
    <xf numFmtId="44" fontId="47" fillId="0" borderId="0" xfId="28" applyNumberFormat="1" applyFont="1"/>
    <xf numFmtId="44" fontId="47" fillId="0" borderId="0" xfId="2" applyNumberFormat="1" applyFont="1"/>
    <xf numFmtId="44" fontId="47" fillId="0" borderId="10" xfId="18" applyNumberFormat="1" applyFont="1" applyBorder="1"/>
    <xf numFmtId="44" fontId="47" fillId="0" borderId="41" xfId="18" applyNumberFormat="1" applyFont="1" applyBorder="1"/>
    <xf numFmtId="44" fontId="47" fillId="6" borderId="4" xfId="28" applyNumberFormat="1" applyFont="1" applyFill="1" applyBorder="1"/>
    <xf numFmtId="44" fontId="5" fillId="0" borderId="4" xfId="28" applyNumberFormat="1" applyFont="1" applyBorder="1"/>
    <xf numFmtId="44" fontId="5" fillId="0" borderId="10" xfId="28" applyNumberFormat="1" applyFont="1" applyBorder="1"/>
    <xf numFmtId="44" fontId="5" fillId="0" borderId="41" xfId="28" applyNumberFormat="1" applyFont="1" applyBorder="1"/>
    <xf numFmtId="44" fontId="14" fillId="0" borderId="40" xfId="7" applyNumberFormat="1" applyFont="1" applyBorder="1" applyAlignment="1">
      <alignment horizontal="center"/>
    </xf>
    <xf numFmtId="44" fontId="14" fillId="6" borderId="4" xfId="28" applyNumberFormat="1" applyFont="1" applyFill="1" applyBorder="1" applyAlignment="1">
      <alignment horizontal="left" indent="1"/>
    </xf>
    <xf numFmtId="44" fontId="14" fillId="6" borderId="4" xfId="7" applyNumberFormat="1" applyFont="1" applyFill="1" applyBorder="1" applyAlignment="1">
      <alignment horizontal="center"/>
    </xf>
    <xf numFmtId="44" fontId="5" fillId="0" borderId="24" xfId="28" applyNumberFormat="1" applyFont="1" applyBorder="1"/>
    <xf numFmtId="44" fontId="28" fillId="7" borderId="48" xfId="7" applyNumberFormat="1" applyFont="1" applyFill="1" applyBorder="1"/>
    <xf numFmtId="44" fontId="28" fillId="7" borderId="22" xfId="7" applyNumberFormat="1" applyFont="1" applyFill="1" applyBorder="1"/>
    <xf numFmtId="44" fontId="42" fillId="0" borderId="0" xfId="28" applyNumberFormat="1" applyFont="1"/>
    <xf numFmtId="44" fontId="43" fillId="0" borderId="10" xfId="7" applyNumberFormat="1" applyFont="1" applyBorder="1" applyAlignment="1">
      <alignment horizontal="center"/>
    </xf>
    <xf numFmtId="44" fontId="43" fillId="0" borderId="41" xfId="7" applyNumberFormat="1" applyFont="1" applyBorder="1" applyAlignment="1">
      <alignment horizontal="center"/>
    </xf>
    <xf numFmtId="44" fontId="44" fillId="0" borderId="0" xfId="2" applyNumberFormat="1" applyFont="1"/>
    <xf numFmtId="44" fontId="44" fillId="6" borderId="4" xfId="2" applyNumberFormat="1" applyFont="1" applyFill="1" applyBorder="1"/>
    <xf numFmtId="44" fontId="5" fillId="6" borderId="4" xfId="2" applyNumberFormat="1" applyFont="1" applyFill="1" applyBorder="1"/>
    <xf numFmtId="44" fontId="42" fillId="0" borderId="0" xfId="2" applyNumberFormat="1" applyFont="1"/>
    <xf numFmtId="44" fontId="43" fillId="0" borderId="19" xfId="7" applyNumberFormat="1" applyFont="1" applyBorder="1"/>
    <xf numFmtId="44" fontId="43" fillId="0" borderId="53" xfId="7" applyNumberFormat="1" applyFont="1" applyBorder="1"/>
    <xf numFmtId="44" fontId="43" fillId="0" borderId="19" xfId="7" applyNumberFormat="1" applyFont="1" applyBorder="1" applyAlignment="1">
      <alignment horizontal="center"/>
    </xf>
    <xf numFmtId="44" fontId="43" fillId="0" borderId="53" xfId="7" applyNumberFormat="1" applyFont="1" applyBorder="1" applyAlignment="1">
      <alignment horizontal="center"/>
    </xf>
    <xf numFmtId="44" fontId="14" fillId="0" borderId="0" xfId="28" applyNumberFormat="1" applyFont="1"/>
    <xf numFmtId="44" fontId="28" fillId="7" borderId="40" xfId="28" applyNumberFormat="1" applyFont="1" applyFill="1" applyBorder="1" applyAlignment="1">
      <alignment horizontal="left"/>
    </xf>
    <xf numFmtId="44" fontId="28" fillId="7" borderId="49" xfId="7" applyNumberFormat="1" applyFont="1" applyFill="1" applyBorder="1" applyAlignment="1">
      <alignment horizontal="center"/>
    </xf>
    <xf numFmtId="44" fontId="42" fillId="0" borderId="41" xfId="18" applyNumberFormat="1" applyFont="1" applyBorder="1"/>
    <xf numFmtId="44" fontId="5" fillId="6" borderId="3" xfId="2" applyNumberFormat="1" applyFont="1" applyFill="1" applyBorder="1" applyAlignment="1">
      <alignment horizontal="left"/>
    </xf>
    <xf numFmtId="44" fontId="5" fillId="0" borderId="11" xfId="28" applyNumberFormat="1" applyFont="1" applyBorder="1"/>
    <xf numFmtId="44" fontId="5" fillId="6" borderId="4" xfId="2" applyNumberFormat="1" applyFont="1" applyFill="1" applyBorder="1" applyAlignment="1">
      <alignment horizontal="center"/>
    </xf>
    <xf numFmtId="44" fontId="5" fillId="0" borderId="0" xfId="2" applyNumberFormat="1" applyFont="1" applyAlignment="1">
      <alignment horizontal="center"/>
    </xf>
    <xf numFmtId="44" fontId="42" fillId="0" borderId="11" xfId="2" applyNumberFormat="1" applyFont="1" applyBorder="1" applyAlignment="1">
      <alignment horizontal="center"/>
    </xf>
    <xf numFmtId="44" fontId="42" fillId="0" borderId="43" xfId="2" applyNumberFormat="1" applyFont="1" applyBorder="1" applyAlignment="1">
      <alignment horizontal="center"/>
    </xf>
    <xf numFmtId="180" fontId="5" fillId="6" borderId="4" xfId="2" applyNumberFormat="1" applyFont="1" applyFill="1" applyBorder="1" applyAlignment="1">
      <alignment horizontal="right"/>
    </xf>
    <xf numFmtId="180" fontId="5" fillId="0" borderId="11" xfId="2" applyNumberFormat="1" applyFont="1" applyBorder="1" applyAlignment="1">
      <alignment horizontal="center"/>
    </xf>
    <xf numFmtId="180" fontId="5" fillId="0" borderId="43" xfId="2" applyNumberFormat="1" applyFont="1" applyBorder="1" applyAlignment="1">
      <alignment horizontal="center"/>
    </xf>
    <xf numFmtId="176" fontId="14" fillId="0" borderId="36" xfId="18" applyNumberFormat="1" applyFont="1" applyBorder="1" applyAlignment="1">
      <alignment horizontal="center" vertical="center"/>
    </xf>
    <xf numFmtId="182" fontId="17" fillId="7" borderId="6" xfId="2" applyFont="1" applyFill="1" applyBorder="1"/>
    <xf numFmtId="182" fontId="17" fillId="7" borderId="8" xfId="2" applyFont="1" applyFill="1" applyBorder="1"/>
    <xf numFmtId="176" fontId="14" fillId="7" borderId="2" xfId="18" applyNumberFormat="1" applyFont="1" applyFill="1" applyBorder="1"/>
    <xf numFmtId="176" fontId="17" fillId="0" borderId="41" xfId="2" applyNumberFormat="1" applyFont="1" applyBorder="1"/>
    <xf numFmtId="176" fontId="5" fillId="0" borderId="37" xfId="18" applyNumberFormat="1" applyBorder="1"/>
    <xf numFmtId="182" fontId="17" fillId="7" borderId="40" xfId="2" applyFont="1" applyFill="1" applyBorder="1"/>
    <xf numFmtId="182" fontId="17" fillId="7" borderId="41" xfId="2" applyFont="1" applyFill="1" applyBorder="1"/>
    <xf numFmtId="176" fontId="14" fillId="7" borderId="52" xfId="18" applyNumberFormat="1" applyFont="1" applyFill="1" applyBorder="1"/>
    <xf numFmtId="182" fontId="5" fillId="0" borderId="53" xfId="2" applyFont="1" applyBorder="1"/>
    <xf numFmtId="182" fontId="5" fillId="0" borderId="41" xfId="2" applyFont="1" applyBorder="1"/>
    <xf numFmtId="176" fontId="14" fillId="0" borderId="53" xfId="18" applyNumberFormat="1" applyFont="1" applyBorder="1"/>
    <xf numFmtId="176" fontId="17" fillId="0" borderId="53" xfId="2" applyNumberFormat="1" applyFont="1" applyBorder="1"/>
    <xf numFmtId="176" fontId="14" fillId="0" borderId="49" xfId="18" applyNumberFormat="1" applyFont="1" applyBorder="1"/>
    <xf numFmtId="1" fontId="5" fillId="0" borderId="41" xfId="2" applyNumberFormat="1" applyFont="1" applyBorder="1" applyAlignment="1">
      <alignment horizontal="center"/>
    </xf>
    <xf numFmtId="176" fontId="25" fillId="11" borderId="0" xfId="18" applyNumberFormat="1" applyFont="1" applyFill="1"/>
    <xf numFmtId="182" fontId="14" fillId="7" borderId="4" xfId="2" applyFont="1" applyFill="1" applyBorder="1"/>
    <xf numFmtId="182" fontId="14" fillId="7" borderId="4" xfId="2" applyFont="1" applyFill="1" applyBorder="1" applyAlignment="1">
      <alignment horizontal="left"/>
    </xf>
    <xf numFmtId="182" fontId="5" fillId="7" borderId="4" xfId="2" applyFont="1" applyFill="1" applyBorder="1" applyAlignment="1">
      <alignment horizontal="left"/>
    </xf>
    <xf numFmtId="176" fontId="14" fillId="7" borderId="4" xfId="7" applyNumberFormat="1" applyFont="1" applyFill="1" applyBorder="1" applyAlignment="1">
      <alignment horizontal="right"/>
    </xf>
    <xf numFmtId="182" fontId="14" fillId="7" borderId="12" xfId="2" applyFont="1" applyFill="1" applyBorder="1"/>
    <xf numFmtId="182" fontId="14" fillId="7" borderId="13" xfId="2" applyFont="1" applyFill="1" applyBorder="1" applyAlignment="1">
      <alignment horizontal="left"/>
    </xf>
    <xf numFmtId="182" fontId="5" fillId="7" borderId="13" xfId="2" applyFont="1" applyFill="1" applyBorder="1" applyAlignment="1">
      <alignment horizontal="left"/>
    </xf>
    <xf numFmtId="176" fontId="14" fillId="7" borderId="13" xfId="7" applyNumberFormat="1" applyFont="1" applyFill="1" applyBorder="1" applyAlignment="1">
      <alignment horizontal="right"/>
    </xf>
    <xf numFmtId="176" fontId="14" fillId="7" borderId="12" xfId="7" applyNumberFormat="1" applyFont="1" applyFill="1" applyBorder="1" applyAlignment="1">
      <alignment horizontal="right"/>
    </xf>
    <xf numFmtId="176" fontId="44" fillId="0" borderId="0" xfId="2" applyNumberFormat="1" applyFont="1" applyAlignment="1">
      <alignment horizontal="right"/>
    </xf>
    <xf numFmtId="176" fontId="14" fillId="7" borderId="5" xfId="7" applyNumberFormat="1" applyFont="1" applyFill="1" applyBorder="1" applyAlignment="1">
      <alignment horizontal="right"/>
    </xf>
    <xf numFmtId="176" fontId="14" fillId="7" borderId="6" xfId="7" applyNumberFormat="1" applyFont="1" applyFill="1" applyBorder="1" applyAlignment="1">
      <alignment horizontal="right"/>
    </xf>
    <xf numFmtId="176" fontId="14" fillId="7" borderId="50" xfId="7" applyNumberFormat="1" applyFont="1" applyFill="1" applyBorder="1" applyAlignment="1">
      <alignment horizontal="right"/>
    </xf>
    <xf numFmtId="176" fontId="14" fillId="7" borderId="51" xfId="7" applyNumberFormat="1" applyFont="1" applyFill="1" applyBorder="1" applyAlignment="1">
      <alignment horizontal="right"/>
    </xf>
    <xf numFmtId="176" fontId="5" fillId="6" borderId="3" xfId="2" applyNumberFormat="1" applyFont="1" applyFill="1" applyBorder="1" applyAlignment="1">
      <alignment horizontal="right"/>
    </xf>
    <xf numFmtId="182" fontId="5" fillId="0" borderId="40" xfId="28" applyFont="1" applyBorder="1"/>
    <xf numFmtId="176" fontId="5" fillId="0" borderId="40" xfId="2" applyNumberFormat="1" applyFont="1" applyBorder="1" applyAlignment="1">
      <alignment horizontal="right"/>
    </xf>
    <xf numFmtId="176" fontId="5" fillId="0" borderId="10" xfId="2" applyNumberFormat="1" applyFont="1" applyBorder="1" applyAlignment="1">
      <alignment horizontal="right"/>
    </xf>
    <xf numFmtId="176" fontId="5" fillId="0" borderId="41" xfId="2" applyNumberFormat="1" applyFont="1" applyBorder="1" applyAlignment="1">
      <alignment horizontal="right"/>
    </xf>
    <xf numFmtId="176" fontId="14" fillId="0" borderId="10" xfId="2" applyNumberFormat="1" applyFont="1" applyBorder="1" applyAlignment="1">
      <alignment horizontal="right"/>
    </xf>
    <xf numFmtId="182" fontId="14" fillId="7" borderId="36" xfId="2" applyFont="1" applyFill="1" applyBorder="1"/>
    <xf numFmtId="182" fontId="14" fillId="7" borderId="36" xfId="2" applyFont="1" applyFill="1" applyBorder="1" applyAlignment="1">
      <alignment horizontal="left"/>
    </xf>
    <xf numFmtId="182" fontId="5" fillId="7" borderId="36" xfId="2" applyFont="1" applyFill="1" applyBorder="1" applyAlignment="1">
      <alignment horizontal="left"/>
    </xf>
    <xf numFmtId="1" fontId="14" fillId="7" borderId="36" xfId="7" applyNumberFormat="1" applyFont="1" applyFill="1" applyBorder="1" applyAlignment="1">
      <alignment horizontal="center"/>
    </xf>
    <xf numFmtId="1" fontId="14" fillId="7" borderId="4" xfId="7" applyNumberFormat="1" applyFont="1" applyFill="1" applyBorder="1" applyAlignment="1">
      <alignment horizontal="center"/>
    </xf>
    <xf numFmtId="1" fontId="5" fillId="6" borderId="36" xfId="2" applyNumberFormat="1" applyFont="1" applyFill="1" applyBorder="1" applyAlignment="1">
      <alignment horizontal="center"/>
    </xf>
    <xf numFmtId="182" fontId="14" fillId="7" borderId="13" xfId="2" applyFont="1" applyFill="1" applyBorder="1"/>
    <xf numFmtId="182" fontId="14" fillId="0" borderId="21" xfId="2" applyFont="1" applyBorder="1"/>
    <xf numFmtId="1" fontId="5" fillId="6" borderId="10" xfId="2" applyNumberFormat="1" applyFont="1" applyFill="1" applyBorder="1" applyAlignment="1">
      <alignment horizontal="center"/>
    </xf>
    <xf numFmtId="1" fontId="5" fillId="6" borderId="41" xfId="2" applyNumberFormat="1" applyFont="1" applyFill="1" applyBorder="1" applyAlignment="1">
      <alignment horizontal="center"/>
    </xf>
    <xf numFmtId="1" fontId="5" fillId="6" borderId="40" xfId="2" applyNumberFormat="1" applyFont="1" applyFill="1" applyBorder="1" applyAlignment="1">
      <alignment horizontal="center"/>
    </xf>
    <xf numFmtId="182" fontId="14" fillId="0" borderId="24" xfId="2" applyFont="1" applyBorder="1" applyAlignment="1">
      <alignment horizontal="left"/>
    </xf>
    <xf numFmtId="182" fontId="14" fillId="7" borderId="47" xfId="2" applyFont="1" applyFill="1" applyBorder="1"/>
    <xf numFmtId="182" fontId="14" fillId="7" borderId="40" xfId="2" applyFont="1" applyFill="1" applyBorder="1" applyAlignment="1">
      <alignment horizontal="left"/>
    </xf>
    <xf numFmtId="182" fontId="5" fillId="7" borderId="40" xfId="2" applyFont="1" applyFill="1" applyBorder="1" applyAlignment="1">
      <alignment horizontal="left"/>
    </xf>
    <xf numFmtId="1" fontId="14" fillId="7" borderId="40" xfId="7" applyNumberFormat="1" applyFont="1" applyFill="1" applyBorder="1" applyAlignment="1">
      <alignment horizontal="center"/>
    </xf>
    <xf numFmtId="1" fontId="14" fillId="7" borderId="41" xfId="7" applyNumberFormat="1" applyFont="1" applyFill="1" applyBorder="1" applyAlignment="1">
      <alignment horizontal="center"/>
    </xf>
    <xf numFmtId="1" fontId="14" fillId="7" borderId="12" xfId="7" applyNumberFormat="1" applyFont="1" applyFill="1" applyBorder="1" applyAlignment="1">
      <alignment horizontal="center"/>
    </xf>
    <xf numFmtId="1" fontId="14" fillId="7" borderId="13" xfId="7" applyNumberFormat="1" applyFont="1" applyFill="1" applyBorder="1" applyAlignment="1">
      <alignment horizontal="center"/>
    </xf>
    <xf numFmtId="182" fontId="40" fillId="0" borderId="0" xfId="28" applyFont="1" applyAlignment="1">
      <alignment horizontal="center"/>
    </xf>
    <xf numFmtId="182" fontId="28" fillId="0" borderId="48" xfId="28" applyFont="1" applyBorder="1" applyAlignment="1">
      <alignment vertical="center"/>
    </xf>
    <xf numFmtId="182" fontId="40" fillId="0" borderId="0" xfId="28" applyFont="1"/>
    <xf numFmtId="182" fontId="14" fillId="7" borderId="42" xfId="2" applyFont="1" applyFill="1" applyBorder="1" applyAlignment="1">
      <alignment horizontal="center" vertical="center" wrapText="1"/>
    </xf>
    <xf numFmtId="182" fontId="14" fillId="7" borderId="53" xfId="2" applyFont="1" applyFill="1" applyBorder="1" applyAlignment="1">
      <alignment horizontal="center" vertical="center" wrapText="1"/>
    </xf>
    <xf numFmtId="1" fontId="5" fillId="0" borderId="23" xfId="2" applyNumberFormat="1" applyFont="1" applyBorder="1" applyAlignment="1">
      <alignment vertical="center"/>
    </xf>
    <xf numFmtId="3" fontId="5" fillId="6" borderId="4" xfId="2" applyNumberFormat="1" applyFont="1" applyFill="1" applyBorder="1" applyAlignment="1">
      <alignment horizontal="left" wrapText="1"/>
    </xf>
    <xf numFmtId="1" fontId="5" fillId="6" borderId="18" xfId="2" applyNumberFormat="1" applyFont="1" applyFill="1" applyBorder="1" applyAlignment="1">
      <alignment wrapText="1"/>
    </xf>
    <xf numFmtId="3" fontId="5" fillId="6" borderId="4" xfId="2" applyNumberFormat="1" applyFont="1" applyFill="1" applyBorder="1" applyAlignment="1">
      <alignment horizontal="left" vertical="center" wrapText="1"/>
    </xf>
    <xf numFmtId="3" fontId="5" fillId="6" borderId="4" xfId="28" applyNumberFormat="1" applyFont="1" applyFill="1" applyBorder="1" applyAlignment="1">
      <alignment horizontal="left" wrapText="1"/>
    </xf>
    <xf numFmtId="42" fontId="14" fillId="0" borderId="10" xfId="18" applyNumberFormat="1" applyFont="1" applyBorder="1" applyAlignment="1">
      <alignment horizontal="left" wrapText="1"/>
    </xf>
    <xf numFmtId="3" fontId="5" fillId="6" borderId="3" xfId="28" applyNumberFormat="1" applyFont="1" applyFill="1" applyBorder="1" applyAlignment="1">
      <alignment horizontal="left" wrapText="1"/>
    </xf>
    <xf numFmtId="42" fontId="5" fillId="6" borderId="4" xfId="18" applyNumberFormat="1" applyFill="1" applyBorder="1" applyAlignment="1">
      <alignment wrapText="1"/>
    </xf>
    <xf numFmtId="3" fontId="5" fillId="6" borderId="3" xfId="2" applyNumberFormat="1" applyFont="1" applyFill="1" applyBorder="1" applyAlignment="1">
      <alignment horizontal="left" wrapText="1"/>
    </xf>
    <xf numFmtId="182" fontId="5" fillId="6" borderId="19" xfId="0" applyFont="1" applyFill="1" applyBorder="1" applyAlignment="1">
      <alignment horizontal="left" wrapText="1"/>
    </xf>
    <xf numFmtId="182" fontId="5" fillId="6" borderId="4" xfId="0" applyFont="1" applyFill="1" applyBorder="1" applyAlignment="1">
      <alignment horizontal="left" wrapText="1"/>
    </xf>
    <xf numFmtId="3" fontId="5" fillId="6" borderId="36" xfId="28" applyNumberFormat="1" applyFont="1" applyFill="1" applyBorder="1" applyAlignment="1">
      <alignment horizontal="left" wrapText="1"/>
    </xf>
    <xf numFmtId="3" fontId="42" fillId="6" borderId="3" xfId="28" applyNumberFormat="1" applyFont="1" applyFill="1" applyBorder="1" applyAlignment="1">
      <alignment horizontal="left"/>
    </xf>
    <xf numFmtId="182" fontId="43" fillId="0" borderId="0" xfId="28" applyFont="1" applyAlignment="1">
      <alignment horizontal="left"/>
    </xf>
    <xf numFmtId="182" fontId="42" fillId="0" borderId="0" xfId="28" applyFont="1" applyAlignment="1">
      <alignment horizontal="left"/>
    </xf>
    <xf numFmtId="176" fontId="42" fillId="0" borderId="0" xfId="28" applyNumberFormat="1" applyFont="1" applyAlignment="1">
      <alignment horizontal="right"/>
    </xf>
    <xf numFmtId="182" fontId="42" fillId="0" borderId="40" xfId="28" applyFont="1" applyBorder="1"/>
    <xf numFmtId="176" fontId="43" fillId="0" borderId="40" xfId="28" applyNumberFormat="1" applyFont="1" applyBorder="1" applyAlignment="1">
      <alignment horizontal="right"/>
    </xf>
    <xf numFmtId="176" fontId="42" fillId="0" borderId="40" xfId="33" applyNumberFormat="1" applyFont="1" applyBorder="1" applyAlignment="1">
      <alignment horizontal="right"/>
    </xf>
    <xf numFmtId="176" fontId="42" fillId="0" borderId="41" xfId="33" applyNumberFormat="1" applyFont="1" applyBorder="1" applyAlignment="1">
      <alignment horizontal="right"/>
    </xf>
    <xf numFmtId="176" fontId="43" fillId="0" borderId="10" xfId="29" applyNumberFormat="1" applyFont="1" applyBorder="1" applyAlignment="1">
      <alignment horizontal="right"/>
    </xf>
    <xf numFmtId="176" fontId="43" fillId="0" borderId="41" xfId="29" applyNumberFormat="1" applyFont="1" applyBorder="1" applyAlignment="1">
      <alignment horizontal="right"/>
    </xf>
    <xf numFmtId="3" fontId="43" fillId="0" borderId="0" xfId="28" applyNumberFormat="1" applyFont="1" applyAlignment="1">
      <alignment horizontal="left"/>
    </xf>
    <xf numFmtId="42" fontId="42" fillId="6" borderId="4" xfId="33" applyNumberFormat="1" applyFont="1" applyFill="1" applyBorder="1" applyAlignment="1">
      <alignment horizontal="left"/>
    </xf>
    <xf numFmtId="176" fontId="43" fillId="6" borderId="4" xfId="28" applyNumberFormat="1" applyFont="1" applyFill="1" applyBorder="1" applyAlignment="1">
      <alignment horizontal="right"/>
    </xf>
    <xf numFmtId="176" fontId="43" fillId="6" borderId="4" xfId="29" applyNumberFormat="1" applyFont="1" applyFill="1" applyBorder="1" applyAlignment="1">
      <alignment horizontal="right"/>
    </xf>
    <xf numFmtId="42" fontId="14" fillId="0" borderId="40" xfId="18" applyNumberFormat="1" applyFont="1" applyBorder="1" applyAlignment="1">
      <alignment horizontal="left"/>
    </xf>
    <xf numFmtId="42" fontId="14" fillId="0" borderId="24" xfId="18" applyNumberFormat="1" applyFont="1" applyBorder="1" applyAlignment="1">
      <alignment horizontal="left"/>
    </xf>
    <xf numFmtId="178" fontId="14" fillId="0" borderId="0" xfId="28" applyNumberFormat="1" applyFont="1"/>
    <xf numFmtId="1" fontId="5" fillId="6" borderId="0" xfId="2" applyNumberFormat="1" applyFont="1" applyFill="1"/>
    <xf numFmtId="182" fontId="14" fillId="0" borderId="10" xfId="28" applyFont="1" applyBorder="1"/>
    <xf numFmtId="182" fontId="43" fillId="0" borderId="40" xfId="28" applyFont="1" applyBorder="1"/>
    <xf numFmtId="3" fontId="14" fillId="0" borderId="40" xfId="28" applyNumberFormat="1" applyFont="1" applyBorder="1"/>
    <xf numFmtId="3" fontId="14" fillId="0" borderId="41" xfId="28" applyNumberFormat="1" applyFont="1" applyBorder="1"/>
    <xf numFmtId="176" fontId="14" fillId="0" borderId="10" xfId="29" applyNumberFormat="1" applyFont="1" applyBorder="1" applyAlignment="1">
      <alignment horizontal="right"/>
    </xf>
    <xf numFmtId="176" fontId="14" fillId="0" borderId="41" xfId="29" applyNumberFormat="1" applyFont="1" applyBorder="1" applyAlignment="1">
      <alignment horizontal="right"/>
    </xf>
    <xf numFmtId="176" fontId="5" fillId="6" borderId="4" xfId="33" applyNumberFormat="1" applyFill="1" applyBorder="1" applyAlignment="1">
      <alignment horizontal="right"/>
    </xf>
    <xf numFmtId="182" fontId="14" fillId="0" borderId="40" xfId="28" applyFont="1" applyBorder="1"/>
    <xf numFmtId="182" fontId="14" fillId="0" borderId="41" xfId="28" applyFont="1" applyBorder="1"/>
    <xf numFmtId="176" fontId="14" fillId="0" borderId="40" xfId="28" applyNumberFormat="1" applyFont="1" applyBorder="1" applyAlignment="1">
      <alignment horizontal="right"/>
    </xf>
    <xf numFmtId="176" fontId="5" fillId="0" borderId="10" xfId="33" applyNumberFormat="1" applyBorder="1" applyAlignment="1">
      <alignment horizontal="right"/>
    </xf>
    <xf numFmtId="176" fontId="5" fillId="0" borderId="41" xfId="33" applyNumberFormat="1" applyBorder="1" applyAlignment="1">
      <alignment horizontal="right"/>
    </xf>
    <xf numFmtId="182" fontId="14" fillId="0" borderId="10" xfId="28" applyFont="1" applyBorder="1" applyAlignment="1">
      <alignment horizontal="left"/>
    </xf>
    <xf numFmtId="182" fontId="14" fillId="0" borderId="40" xfId="28" applyFont="1" applyBorder="1" applyAlignment="1">
      <alignment horizontal="left"/>
    </xf>
    <xf numFmtId="182" fontId="14" fillId="0" borderId="41" xfId="28" applyFont="1" applyBorder="1" applyAlignment="1">
      <alignment horizontal="left"/>
    </xf>
    <xf numFmtId="182" fontId="5" fillId="6" borderId="10" xfId="0" applyFont="1" applyFill="1" applyBorder="1" applyAlignment="1">
      <alignment vertical="center"/>
    </xf>
    <xf numFmtId="176" fontId="44" fillId="0" borderId="40" xfId="18" applyNumberFormat="1" applyFont="1" applyBorder="1" applyAlignment="1">
      <alignment horizontal="right"/>
    </xf>
    <xf numFmtId="176" fontId="44" fillId="0" borderId="0" xfId="28" applyNumberFormat="1" applyFont="1" applyAlignment="1">
      <alignment horizontal="right"/>
    </xf>
    <xf numFmtId="182" fontId="5" fillId="0" borderId="10" xfId="0" applyFont="1" applyBorder="1" applyAlignment="1">
      <alignment vertical="center"/>
    </xf>
    <xf numFmtId="3" fontId="5" fillId="0" borderId="40" xfId="28" applyNumberFormat="1" applyFont="1" applyBorder="1" applyAlignment="1">
      <alignment horizontal="left"/>
    </xf>
    <xf numFmtId="176" fontId="14" fillId="6" borderId="0" xfId="28" applyNumberFormat="1" applyFont="1" applyFill="1" applyAlignment="1">
      <alignment horizontal="right"/>
    </xf>
    <xf numFmtId="3" fontId="14" fillId="0" borderId="10" xfId="28" applyNumberFormat="1" applyFont="1" applyBorder="1"/>
    <xf numFmtId="176" fontId="5" fillId="0" borderId="40" xfId="33" applyNumberFormat="1" applyBorder="1" applyAlignment="1">
      <alignment horizontal="right"/>
    </xf>
    <xf numFmtId="176" fontId="14" fillId="0" borderId="40" xfId="29" applyNumberFormat="1" applyFont="1" applyBorder="1" applyAlignment="1">
      <alignment horizontal="right"/>
    </xf>
    <xf numFmtId="176" fontId="5" fillId="0" borderId="41" xfId="28" applyNumberFormat="1" applyFont="1" applyBorder="1" applyAlignment="1">
      <alignment horizontal="right"/>
    </xf>
    <xf numFmtId="176" fontId="14" fillId="0" borderId="4" xfId="18" applyNumberFormat="1" applyFont="1" applyBorder="1"/>
    <xf numFmtId="176" fontId="42" fillId="0" borderId="10" xfId="33" applyNumberFormat="1" applyFont="1" applyBorder="1" applyAlignment="1">
      <alignment horizontal="right"/>
    </xf>
    <xf numFmtId="176" fontId="14" fillId="0" borderId="48" xfId="18" applyNumberFormat="1" applyFont="1" applyBorder="1"/>
    <xf numFmtId="176" fontId="43" fillId="6" borderId="3" xfId="28" applyNumberFormat="1" applyFont="1" applyFill="1" applyBorder="1" applyAlignment="1">
      <alignment horizontal="right"/>
    </xf>
    <xf numFmtId="182" fontId="5" fillId="0" borderId="41" xfId="28" applyFont="1" applyBorder="1"/>
    <xf numFmtId="176" fontId="43" fillId="0" borderId="3" xfId="28" applyNumberFormat="1" applyFont="1" applyBorder="1" applyAlignment="1">
      <alignment horizontal="right"/>
    </xf>
    <xf numFmtId="176" fontId="43" fillId="0" borderId="4" xfId="28" applyNumberFormat="1" applyFont="1" applyBorder="1" applyAlignment="1">
      <alignment horizontal="right"/>
    </xf>
    <xf numFmtId="181" fontId="5" fillId="6" borderId="4" xfId="18" applyNumberFormat="1" applyFill="1" applyBorder="1"/>
    <xf numFmtId="181" fontId="5" fillId="0" borderId="0" xfId="28" applyNumberFormat="1" applyFont="1"/>
    <xf numFmtId="181" fontId="5" fillId="0" borderId="43" xfId="28" applyNumberFormat="1" applyFont="1" applyBorder="1"/>
    <xf numFmtId="169" fontId="5" fillId="0" borderId="0" xfId="2" applyNumberFormat="1" applyFont="1" applyAlignment="1">
      <alignment horizontal="left"/>
    </xf>
    <xf numFmtId="181" fontId="5" fillId="0" borderId="0" xfId="2" applyNumberFormat="1" applyFont="1"/>
    <xf numFmtId="182" fontId="44" fillId="11" borderId="0" xfId="28" applyFont="1" applyFill="1"/>
    <xf numFmtId="182" fontId="49" fillId="11" borderId="0" xfId="28" applyFont="1" applyFill="1"/>
    <xf numFmtId="42" fontId="44" fillId="11" borderId="10" xfId="18" applyNumberFormat="1" applyFont="1" applyFill="1" applyBorder="1" applyAlignment="1">
      <alignment horizontal="left"/>
    </xf>
    <xf numFmtId="42" fontId="44" fillId="11" borderId="40" xfId="18" applyNumberFormat="1" applyFont="1" applyFill="1" applyBorder="1"/>
    <xf numFmtId="176" fontId="44" fillId="11" borderId="40" xfId="18" applyNumberFormat="1" applyFont="1" applyFill="1" applyBorder="1"/>
    <xf numFmtId="176" fontId="44" fillId="11" borderId="41" xfId="18" applyNumberFormat="1" applyFont="1" applyFill="1" applyBorder="1"/>
    <xf numFmtId="176" fontId="44" fillId="11" borderId="0" xfId="2" applyNumberFormat="1" applyFont="1" applyFill="1"/>
    <xf numFmtId="176" fontId="44" fillId="11" borderId="10" xfId="18" applyNumberFormat="1" applyFont="1" applyFill="1" applyBorder="1"/>
    <xf numFmtId="182" fontId="5" fillId="11" borderId="0" xfId="2" applyFont="1" applyFill="1"/>
    <xf numFmtId="182" fontId="14" fillId="11" borderId="0" xfId="2" applyFont="1" applyFill="1"/>
    <xf numFmtId="3" fontId="50" fillId="6" borderId="4" xfId="2" applyNumberFormat="1" applyFont="1" applyFill="1" applyBorder="1" applyAlignment="1">
      <alignment horizontal="left" wrapText="1"/>
    </xf>
    <xf numFmtId="176" fontId="5" fillId="11" borderId="0" xfId="2" applyNumberFormat="1" applyFont="1" applyFill="1"/>
    <xf numFmtId="176" fontId="5" fillId="11" borderId="0" xfId="18" applyNumberFormat="1" applyFill="1"/>
    <xf numFmtId="182" fontId="17" fillId="0" borderId="0" xfId="2" applyFont="1" applyAlignment="1">
      <alignment horizontal="left"/>
    </xf>
    <xf numFmtId="3" fontId="5" fillId="0" borderId="0" xfId="2" applyNumberFormat="1" applyFont="1" applyAlignment="1">
      <alignment horizontal="left" wrapText="1"/>
    </xf>
    <xf numFmtId="3" fontId="14" fillId="0" borderId="3" xfId="28" applyNumberFormat="1" applyFont="1" applyBorder="1" applyAlignment="1">
      <alignment horizontal="left"/>
    </xf>
    <xf numFmtId="3" fontId="5" fillId="0" borderId="3" xfId="28" applyNumberFormat="1" applyFont="1" applyBorder="1" applyAlignment="1">
      <alignment horizontal="left"/>
    </xf>
    <xf numFmtId="3" fontId="5" fillId="0" borderId="4" xfId="28" applyNumberFormat="1" applyFont="1" applyBorder="1" applyAlignment="1">
      <alignment horizontal="left"/>
    </xf>
    <xf numFmtId="8" fontId="5" fillId="0" borderId="4" xfId="18" applyNumberFormat="1" applyBorder="1"/>
    <xf numFmtId="182" fontId="48" fillId="0" borderId="4" xfId="0" applyFont="1" applyBorder="1"/>
    <xf numFmtId="3" fontId="14" fillId="6" borderId="3" xfId="28" applyNumberFormat="1" applyFont="1" applyFill="1" applyBorder="1" applyAlignment="1">
      <alignment horizontal="left"/>
    </xf>
    <xf numFmtId="3" fontId="14" fillId="0" borderId="3" xfId="28" applyNumberFormat="1" applyFont="1" applyBorder="1" applyAlignment="1">
      <alignment horizontal="left" wrapText="1"/>
    </xf>
    <xf numFmtId="8" fontId="5" fillId="0" borderId="0" xfId="2" applyNumberFormat="1" applyFont="1"/>
    <xf numFmtId="182" fontId="22" fillId="0" borderId="18" xfId="28" applyFont="1" applyBorder="1"/>
    <xf numFmtId="175" fontId="5" fillId="0" borderId="3" xfId="18" applyNumberFormat="1" applyBorder="1"/>
    <xf numFmtId="182" fontId="5" fillId="0" borderId="24" xfId="28" applyFont="1" applyBorder="1"/>
    <xf numFmtId="182" fontId="14" fillId="0" borderId="24" xfId="28" applyFont="1" applyBorder="1"/>
    <xf numFmtId="3" fontId="5" fillId="6" borderId="10" xfId="2" applyNumberFormat="1" applyFont="1" applyFill="1" applyBorder="1" applyAlignment="1">
      <alignment horizontal="left" wrapText="1"/>
    </xf>
    <xf numFmtId="182" fontId="5" fillId="0" borderId="0" xfId="2" applyFont="1" applyAlignment="1">
      <alignment wrapText="1"/>
    </xf>
    <xf numFmtId="182" fontId="5" fillId="0" borderId="0" xfId="28" applyFont="1" applyAlignment="1">
      <alignment horizontal="center" wrapText="1"/>
    </xf>
    <xf numFmtId="182" fontId="40" fillId="7" borderId="0" xfId="28" applyFont="1" applyFill="1" applyAlignment="1">
      <alignment horizontal="left" wrapText="1"/>
    </xf>
    <xf numFmtId="3" fontId="20" fillId="0" borderId="40" xfId="28" applyNumberFormat="1" applyFont="1" applyBorder="1" applyAlignment="1">
      <alignment horizontal="left" wrapText="1"/>
    </xf>
    <xf numFmtId="3" fontId="20" fillId="6" borderId="3" xfId="28" applyNumberFormat="1" applyFont="1" applyFill="1" applyBorder="1" applyAlignment="1">
      <alignment horizontal="left" wrapText="1"/>
    </xf>
    <xf numFmtId="3" fontId="20" fillId="6" borderId="4" xfId="28" applyNumberFormat="1" applyFont="1" applyFill="1" applyBorder="1" applyAlignment="1">
      <alignment horizontal="left" wrapText="1"/>
    </xf>
    <xf numFmtId="3" fontId="20" fillId="6" borderId="36" xfId="28" applyNumberFormat="1" applyFont="1" applyFill="1" applyBorder="1" applyAlignment="1">
      <alignment horizontal="left" wrapText="1"/>
    </xf>
    <xf numFmtId="42" fontId="5" fillId="0" borderId="40" xfId="18" applyNumberFormat="1" applyBorder="1" applyAlignment="1">
      <alignment wrapText="1"/>
    </xf>
    <xf numFmtId="3" fontId="20" fillId="0" borderId="0" xfId="28" applyNumberFormat="1" applyFont="1" applyAlignment="1">
      <alignment horizontal="left" wrapText="1"/>
    </xf>
    <xf numFmtId="182" fontId="28" fillId="7" borderId="40" xfId="2" applyFont="1" applyFill="1" applyBorder="1" applyAlignment="1">
      <alignment wrapText="1"/>
    </xf>
    <xf numFmtId="42" fontId="5" fillId="6" borderId="3" xfId="18" applyNumberFormat="1" applyFill="1" applyBorder="1" applyAlignment="1">
      <alignment horizontal="left" wrapText="1"/>
    </xf>
    <xf numFmtId="3" fontId="40" fillId="7" borderId="0" xfId="28" applyNumberFormat="1" applyFont="1" applyFill="1" applyAlignment="1">
      <alignment horizontal="left" wrapText="1"/>
    </xf>
    <xf numFmtId="182" fontId="20" fillId="6" borderId="4" xfId="28" applyFont="1" applyFill="1" applyBorder="1" applyAlignment="1">
      <alignment horizontal="left" wrapText="1"/>
    </xf>
    <xf numFmtId="182" fontId="20" fillId="0" borderId="0" xfId="28" applyFont="1" applyAlignment="1">
      <alignment horizontal="left" wrapText="1"/>
    </xf>
    <xf numFmtId="182" fontId="5" fillId="6" borderId="4" xfId="28" applyFont="1" applyFill="1" applyBorder="1" applyAlignment="1">
      <alignment wrapText="1"/>
    </xf>
    <xf numFmtId="3" fontId="20" fillId="6" borderId="4" xfId="2" applyNumberFormat="1" applyFont="1" applyFill="1" applyBorder="1" applyAlignment="1">
      <alignment horizontal="left" wrapText="1"/>
    </xf>
    <xf numFmtId="3" fontId="20" fillId="6" borderId="3" xfId="2" applyNumberFormat="1" applyFont="1" applyFill="1" applyBorder="1" applyAlignment="1">
      <alignment horizontal="left" wrapText="1"/>
    </xf>
    <xf numFmtId="182" fontId="47" fillId="6" borderId="4" xfId="28" applyFont="1" applyFill="1" applyBorder="1" applyAlignment="1">
      <alignment horizontal="left" wrapText="1"/>
    </xf>
    <xf numFmtId="182" fontId="47" fillId="6" borderId="4" xfId="28" applyFont="1" applyFill="1" applyBorder="1" applyAlignment="1">
      <alignment wrapText="1"/>
    </xf>
    <xf numFmtId="182" fontId="5" fillId="6" borderId="4" xfId="28" applyFont="1" applyFill="1" applyBorder="1" applyAlignment="1">
      <alignment horizontal="left" wrapText="1"/>
    </xf>
    <xf numFmtId="182" fontId="5" fillId="0" borderId="40" xfId="2" applyFont="1" applyBorder="1" applyAlignment="1">
      <alignment wrapText="1"/>
    </xf>
    <xf numFmtId="42" fontId="5" fillId="0" borderId="40" xfId="18" applyNumberFormat="1" applyBorder="1" applyAlignment="1">
      <alignment horizontal="left" wrapText="1"/>
    </xf>
    <xf numFmtId="182" fontId="42" fillId="0" borderId="40" xfId="28" applyFont="1" applyBorder="1" applyAlignment="1">
      <alignment wrapText="1"/>
    </xf>
    <xf numFmtId="42" fontId="42" fillId="6" borderId="4" xfId="33" applyNumberFormat="1" applyFont="1" applyFill="1" applyBorder="1" applyAlignment="1">
      <alignment horizontal="left" wrapText="1"/>
    </xf>
    <xf numFmtId="3" fontId="14" fillId="0" borderId="40" xfId="28" applyNumberFormat="1" applyFont="1" applyBorder="1" applyAlignment="1">
      <alignment wrapText="1"/>
    </xf>
    <xf numFmtId="182" fontId="14" fillId="0" borderId="40" xfId="28" applyFont="1" applyBorder="1" applyAlignment="1">
      <alignment wrapText="1"/>
    </xf>
    <xf numFmtId="182" fontId="14" fillId="0" borderId="40" xfId="28" applyFont="1" applyBorder="1" applyAlignment="1">
      <alignment horizontal="left" wrapText="1"/>
    </xf>
    <xf numFmtId="42" fontId="5" fillId="6" borderId="3" xfId="18" applyNumberFormat="1" applyFill="1" applyBorder="1" applyAlignment="1">
      <alignment wrapText="1"/>
    </xf>
    <xf numFmtId="3" fontId="5" fillId="6" borderId="36" xfId="2" applyNumberFormat="1" applyFont="1" applyFill="1" applyBorder="1" applyAlignment="1">
      <alignment horizontal="left" wrapText="1"/>
    </xf>
    <xf numFmtId="3" fontId="40" fillId="7" borderId="40" xfId="28" applyNumberFormat="1" applyFont="1" applyFill="1" applyBorder="1" applyAlignment="1">
      <alignment horizontal="left" wrapText="1"/>
    </xf>
    <xf numFmtId="3" fontId="5" fillId="0" borderId="0" xfId="28" applyNumberFormat="1" applyFont="1" applyAlignment="1">
      <alignment horizontal="left" wrapText="1"/>
    </xf>
    <xf numFmtId="182" fontId="5" fillId="0" borderId="40" xfId="2" applyFont="1" applyBorder="1" applyAlignment="1">
      <alignment horizontal="left" wrapText="1"/>
    </xf>
    <xf numFmtId="8" fontId="5" fillId="0" borderId="0" xfId="2" applyNumberFormat="1" applyFont="1" applyAlignment="1">
      <alignment horizontal="center"/>
    </xf>
    <xf numFmtId="3" fontId="14" fillId="6" borderId="10" xfId="2" applyNumberFormat="1" applyFont="1" applyFill="1" applyBorder="1" applyAlignment="1">
      <alignment horizontal="left"/>
    </xf>
    <xf numFmtId="182" fontId="5" fillId="6" borderId="40" xfId="2" applyFont="1" applyFill="1" applyBorder="1" applyAlignment="1">
      <alignment horizontal="left" wrapText="1"/>
    </xf>
    <xf numFmtId="176" fontId="5" fillId="6" borderId="40" xfId="2" applyNumberFormat="1" applyFont="1" applyFill="1" applyBorder="1" applyAlignment="1">
      <alignment horizontal="right"/>
    </xf>
    <xf numFmtId="176" fontId="5" fillId="6" borderId="40" xfId="18" applyNumberFormat="1" applyFill="1" applyBorder="1" applyAlignment="1">
      <alignment horizontal="right"/>
    </xf>
    <xf numFmtId="176" fontId="5" fillId="6" borderId="41" xfId="18" applyNumberFormat="1" applyFill="1" applyBorder="1" applyAlignment="1">
      <alignment horizontal="right"/>
    </xf>
    <xf numFmtId="176" fontId="5" fillId="6" borderId="10" xfId="2" applyNumberFormat="1" applyFont="1" applyFill="1" applyBorder="1" applyAlignment="1">
      <alignment horizontal="right"/>
    </xf>
    <xf numFmtId="176" fontId="5" fillId="6" borderId="41" xfId="2" applyNumberFormat="1" applyFont="1" applyFill="1" applyBorder="1" applyAlignment="1">
      <alignment horizontal="right"/>
    </xf>
    <xf numFmtId="42" fontId="14" fillId="0" borderId="22" xfId="18" applyNumberFormat="1" applyFont="1" applyBorder="1" applyAlignment="1">
      <alignment horizontal="left"/>
    </xf>
    <xf numFmtId="1" fontId="5" fillId="6" borderId="11" xfId="2" applyNumberFormat="1" applyFont="1" applyFill="1" applyBorder="1" applyAlignment="1">
      <alignment horizontal="center"/>
    </xf>
    <xf numFmtId="1" fontId="5" fillId="6" borderId="43" xfId="2" applyNumberFormat="1" applyFont="1" applyFill="1" applyBorder="1" applyAlignment="1">
      <alignment horizontal="center"/>
    </xf>
    <xf numFmtId="176" fontId="5" fillId="6" borderId="40" xfId="18" applyNumberFormat="1" applyFill="1" applyBorder="1"/>
    <xf numFmtId="182" fontId="5" fillId="6" borderId="0" xfId="2" applyFont="1" applyFill="1"/>
    <xf numFmtId="177" fontId="5" fillId="0" borderId="22" xfId="18" applyNumberFormat="1" applyBorder="1"/>
    <xf numFmtId="3" fontId="5" fillId="0" borderId="4" xfId="28" applyNumberFormat="1" applyFont="1" applyBorder="1" applyAlignment="1">
      <alignment horizontal="left" wrapText="1"/>
    </xf>
    <xf numFmtId="3" fontId="5" fillId="0" borderId="4" xfId="2" applyNumberFormat="1" applyFont="1" applyBorder="1" applyAlignment="1">
      <alignment horizontal="left"/>
    </xf>
    <xf numFmtId="177" fontId="5" fillId="0" borderId="4" xfId="2" applyNumberFormat="1" applyFont="1" applyBorder="1" applyAlignment="1">
      <alignment horizontal="right"/>
    </xf>
    <xf numFmtId="183" fontId="5" fillId="6" borderId="4" xfId="18" applyNumberFormat="1" applyFill="1" applyBorder="1"/>
    <xf numFmtId="183" fontId="5" fillId="0" borderId="0" xfId="2" applyNumberFormat="1" applyFont="1"/>
    <xf numFmtId="8" fontId="5" fillId="0" borderId="0" xfId="28" applyNumberFormat="1" applyFont="1"/>
    <xf numFmtId="8" fontId="5" fillId="0" borderId="43" xfId="28" applyNumberFormat="1" applyFont="1" applyBorder="1"/>
    <xf numFmtId="8" fontId="5" fillId="0" borderId="40" xfId="18" applyNumberFormat="1" applyBorder="1"/>
    <xf numFmtId="8" fontId="5" fillId="0" borderId="41" xfId="18" applyNumberFormat="1" applyBorder="1"/>
    <xf numFmtId="8" fontId="5" fillId="0" borderId="10" xfId="18" applyNumberFormat="1" applyBorder="1"/>
    <xf numFmtId="0" fontId="5" fillId="0" borderId="0" xfId="2" applyNumberFormat="1" applyFont="1" applyAlignment="1">
      <alignment horizontal="left"/>
    </xf>
    <xf numFmtId="0" fontId="5" fillId="0" borderId="0" xfId="28" applyNumberFormat="1" applyFont="1" applyAlignment="1">
      <alignment horizontal="left"/>
    </xf>
    <xf numFmtId="0" fontId="5" fillId="0" borderId="0" xfId="2" applyNumberFormat="1" applyFont="1"/>
    <xf numFmtId="0" fontId="14" fillId="0" borderId="0" xfId="2" applyNumberFormat="1" applyFont="1" applyAlignment="1">
      <alignment horizontal="left"/>
    </xf>
    <xf numFmtId="0" fontId="5" fillId="0" borderId="0" xfId="28" applyNumberFormat="1" applyFont="1"/>
    <xf numFmtId="0" fontId="14" fillId="0" borderId="0" xfId="28" applyNumberFormat="1" applyFont="1" applyAlignment="1">
      <alignment horizontal="left"/>
    </xf>
    <xf numFmtId="0" fontId="5" fillId="6" borderId="16" xfId="28" applyNumberFormat="1" applyFont="1" applyFill="1" applyBorder="1" applyAlignment="1">
      <alignment horizontal="center" vertical="center" wrapText="1"/>
    </xf>
    <xf numFmtId="0" fontId="5" fillId="6" borderId="16" xfId="28" applyNumberFormat="1" applyFont="1" applyFill="1" applyBorder="1" applyAlignment="1">
      <alignment horizontal="center" vertical="center"/>
    </xf>
    <xf numFmtId="0" fontId="5" fillId="6" borderId="0" xfId="0" applyNumberFormat="1" applyFont="1" applyFill="1" applyAlignment="1">
      <alignment horizontal="center" vertical="center" wrapText="1"/>
    </xf>
    <xf numFmtId="3" fontId="14" fillId="0" borderId="4" xfId="28" applyNumberFormat="1" applyFont="1" applyBorder="1" applyAlignment="1">
      <alignment horizontal="left" wrapText="1"/>
    </xf>
    <xf numFmtId="182" fontId="51" fillId="0" borderId="7" xfId="0" applyFont="1" applyBorder="1" applyAlignment="1">
      <alignment vertical="center"/>
    </xf>
    <xf numFmtId="182" fontId="5" fillId="0" borderId="21" xfId="28" applyFont="1" applyBorder="1" applyAlignment="1">
      <alignment horizontal="center"/>
    </xf>
    <xf numFmtId="0" fontId="5" fillId="0" borderId="21" xfId="28" applyNumberFormat="1" applyFont="1" applyBorder="1" applyAlignment="1">
      <alignment horizontal="left"/>
    </xf>
    <xf numFmtId="182" fontId="5" fillId="0" borderId="19" xfId="28" applyFont="1" applyBorder="1" applyAlignment="1">
      <alignment horizontal="left" indent="1"/>
    </xf>
    <xf numFmtId="182" fontId="14" fillId="0" borderId="24" xfId="28" applyFont="1" applyBorder="1" applyAlignment="1">
      <alignment horizontal="left" indent="1"/>
    </xf>
    <xf numFmtId="182" fontId="14" fillId="0" borderId="24" xfId="2" applyFont="1" applyBorder="1" applyAlignment="1">
      <alignment horizontal="center"/>
    </xf>
    <xf numFmtId="182" fontId="23" fillId="0" borderId="23" xfId="28" applyFont="1" applyBorder="1"/>
    <xf numFmtId="176" fontId="44" fillId="0" borderId="43" xfId="28" applyNumberFormat="1" applyFont="1" applyBorder="1" applyAlignment="1">
      <alignment horizontal="right"/>
    </xf>
    <xf numFmtId="184" fontId="5" fillId="6" borderId="4" xfId="2" applyNumberFormat="1" applyFont="1" applyFill="1" applyBorder="1" applyAlignment="1">
      <alignment horizontal="right"/>
    </xf>
    <xf numFmtId="176" fontId="5" fillId="6" borderId="4" xfId="18" applyNumberFormat="1" applyFill="1" applyBorder="1" applyAlignment="1">
      <alignment horizontal="right" wrapText="1"/>
    </xf>
    <xf numFmtId="176" fontId="14" fillId="0" borderId="4" xfId="2" applyNumberFormat="1" applyFont="1" applyBorder="1" applyAlignment="1">
      <alignment horizontal="right"/>
    </xf>
    <xf numFmtId="3" fontId="5" fillId="0" borderId="4" xfId="2" applyNumberFormat="1" applyFont="1" applyBorder="1" applyAlignment="1">
      <alignment horizontal="left" wrapText="1"/>
    </xf>
    <xf numFmtId="184" fontId="5" fillId="0" borderId="4" xfId="2" applyNumberFormat="1" applyFont="1" applyBorder="1" applyAlignment="1">
      <alignment horizontal="right"/>
    </xf>
    <xf numFmtId="3" fontId="5" fillId="0" borderId="24" xfId="28" applyNumberFormat="1" applyFont="1" applyBorder="1" applyAlignment="1">
      <alignment horizontal="left"/>
    </xf>
    <xf numFmtId="3" fontId="5" fillId="0" borderId="24" xfId="28" applyNumberFormat="1" applyFont="1" applyBorder="1" applyAlignment="1">
      <alignment horizontal="left" wrapText="1"/>
    </xf>
    <xf numFmtId="1" fontId="5" fillId="0" borderId="40" xfId="18" applyNumberFormat="1" applyBorder="1" applyAlignment="1">
      <alignment horizontal="center"/>
    </xf>
    <xf numFmtId="1" fontId="5" fillId="0" borderId="10" xfId="2" applyNumberFormat="1" applyFont="1" applyBorder="1" applyAlignment="1">
      <alignment horizontal="center"/>
    </xf>
    <xf numFmtId="3" fontId="42" fillId="0" borderId="3" xfId="28" applyNumberFormat="1" applyFont="1" applyBorder="1" applyAlignment="1">
      <alignment horizontal="left"/>
    </xf>
    <xf numFmtId="42" fontId="42" fillId="0" borderId="4" xfId="33" applyNumberFormat="1" applyFont="1" applyBorder="1" applyAlignment="1">
      <alignment horizontal="left"/>
    </xf>
    <xf numFmtId="176" fontId="43" fillId="0" borderId="4" xfId="29" applyNumberFormat="1" applyFont="1" applyBorder="1" applyAlignment="1">
      <alignment horizontal="right"/>
    </xf>
    <xf numFmtId="3" fontId="5" fillId="6" borderId="40" xfId="28" applyNumberFormat="1" applyFont="1" applyFill="1" applyBorder="1" applyAlignment="1">
      <alignment horizontal="left"/>
    </xf>
    <xf numFmtId="176" fontId="5" fillId="0" borderId="4" xfId="2" applyNumberFormat="1" applyFont="1" applyBorder="1" applyAlignment="1">
      <alignment horizontal="right"/>
    </xf>
    <xf numFmtId="185" fontId="5" fillId="6" borderId="4" xfId="2" applyNumberFormat="1" applyFont="1" applyFill="1" applyBorder="1" applyAlignment="1">
      <alignment horizontal="right"/>
    </xf>
    <xf numFmtId="182" fontId="5" fillId="6" borderId="4" xfId="2" applyFont="1" applyFill="1" applyBorder="1"/>
    <xf numFmtId="3" fontId="5" fillId="0" borderId="3" xfId="2" applyNumberFormat="1" applyFont="1" applyBorder="1" applyAlignment="1">
      <alignment horizontal="left"/>
    </xf>
    <xf numFmtId="182" fontId="5" fillId="0" borderId="3" xfId="2" applyFont="1" applyBorder="1" applyAlignment="1">
      <alignment horizontal="left"/>
    </xf>
    <xf numFmtId="9" fontId="5" fillId="0" borderId="0" xfId="23" applyFont="1"/>
    <xf numFmtId="182" fontId="15" fillId="0" borderId="0" xfId="28" applyFont="1" applyAlignment="1">
      <alignment horizontal="center"/>
    </xf>
    <xf numFmtId="182" fontId="15" fillId="0" borderId="0" xfId="2" applyFont="1" applyAlignment="1">
      <alignment horizontal="center"/>
    </xf>
    <xf numFmtId="182" fontId="14" fillId="0" borderId="49" xfId="28" applyFont="1" applyBorder="1" applyAlignment="1">
      <alignment horizontal="center" vertical="center"/>
    </xf>
    <xf numFmtId="176" fontId="5" fillId="0" borderId="10" xfId="18" applyNumberFormat="1" applyBorder="1" applyAlignment="1">
      <alignment horizontal="right"/>
    </xf>
    <xf numFmtId="176" fontId="5" fillId="0" borderId="41" xfId="18" applyNumberFormat="1" applyBorder="1" applyAlignment="1">
      <alignment horizontal="right"/>
    </xf>
    <xf numFmtId="1" fontId="5" fillId="0" borderId="41" xfId="2" applyNumberFormat="1" applyFont="1" applyBorder="1"/>
    <xf numFmtId="1" fontId="14" fillId="0" borderId="47" xfId="2" applyNumberFormat="1" applyFont="1" applyBorder="1"/>
    <xf numFmtId="1" fontId="15" fillId="0" borderId="0" xfId="28" applyNumberFormat="1" applyFont="1" applyAlignment="1">
      <alignment horizontal="center"/>
    </xf>
    <xf numFmtId="182" fontId="14" fillId="0" borderId="20" xfId="28" applyFont="1" applyBorder="1" applyAlignment="1">
      <alignment horizontal="center" vertical="center" wrapText="1"/>
    </xf>
    <xf numFmtId="182" fontId="14" fillId="0" borderId="40" xfId="2" applyFont="1" applyBorder="1" applyAlignment="1">
      <alignment horizontal="left"/>
    </xf>
    <xf numFmtId="176" fontId="5" fillId="0" borderId="10" xfId="18" applyNumberFormat="1" applyBorder="1" applyAlignment="1">
      <alignment horizontal="center"/>
    </xf>
    <xf numFmtId="176" fontId="5" fillId="0" borderId="41" xfId="18" applyNumberFormat="1" applyBorder="1" applyAlignment="1">
      <alignment horizontal="center"/>
    </xf>
    <xf numFmtId="3" fontId="14" fillId="0" borderId="10" xfId="2" applyNumberFormat="1" applyFont="1" applyBorder="1" applyAlignment="1">
      <alignment horizontal="left"/>
    </xf>
    <xf numFmtId="3" fontId="14" fillId="0" borderId="40" xfId="2" applyNumberFormat="1" applyFont="1" applyBorder="1" applyAlignment="1">
      <alignment horizontal="left"/>
    </xf>
    <xf numFmtId="182" fontId="33" fillId="0" borderId="12" xfId="0" applyFont="1" applyBorder="1" applyAlignment="1">
      <alignment horizontal="center" vertical="center" wrapText="1"/>
    </xf>
    <xf numFmtId="182" fontId="33" fillId="0" borderId="13" xfId="0" applyFont="1" applyBorder="1" applyAlignment="1">
      <alignment horizontal="center" vertical="center" wrapText="1"/>
    </xf>
    <xf numFmtId="182" fontId="33" fillId="0" borderId="26" xfId="0" applyFont="1" applyBorder="1" applyAlignment="1">
      <alignment horizontal="center" vertical="center" wrapText="1"/>
    </xf>
    <xf numFmtId="182" fontId="33" fillId="0" borderId="7" xfId="0" applyFont="1" applyBorder="1" applyAlignment="1">
      <alignment horizontal="center" vertical="center" wrapText="1"/>
    </xf>
    <xf numFmtId="182" fontId="33" fillId="0" borderId="0" xfId="0" applyFont="1" applyAlignment="1">
      <alignment horizontal="center" vertical="center" wrapText="1"/>
    </xf>
    <xf numFmtId="182" fontId="33" fillId="0" borderId="21" xfId="0" applyFont="1" applyBorder="1" applyAlignment="1">
      <alignment horizontal="center" vertical="center" wrapText="1"/>
    </xf>
    <xf numFmtId="182" fontId="33" fillId="0" borderId="14" xfId="0" applyFont="1" applyBorder="1" applyAlignment="1">
      <alignment horizontal="center" vertical="center" wrapText="1"/>
    </xf>
    <xf numFmtId="182" fontId="33" fillId="0" borderId="23" xfId="0" applyFont="1" applyBorder="1" applyAlignment="1">
      <alignment horizontal="center" vertical="center" wrapText="1"/>
    </xf>
    <xf numFmtId="182" fontId="33" fillId="0" borderId="25" xfId="0" applyFont="1" applyBorder="1" applyAlignment="1">
      <alignment horizontal="center" vertical="center" wrapText="1"/>
    </xf>
    <xf numFmtId="182" fontId="35" fillId="0" borderId="0" xfId="30" applyFont="1" applyAlignment="1">
      <alignment horizontal="center" vertical="center" wrapText="1"/>
    </xf>
    <xf numFmtId="182" fontId="34" fillId="0" borderId="0" xfId="30" applyFont="1" applyAlignment="1">
      <alignment horizontal="center" vertical="center"/>
    </xf>
    <xf numFmtId="182" fontId="5" fillId="0" borderId="7" xfId="28" applyFont="1" applyBorder="1" applyAlignment="1">
      <alignment horizontal="left" wrapText="1"/>
    </xf>
    <xf numFmtId="182" fontId="5" fillId="0" borderId="21" xfId="28" applyFont="1" applyBorder="1" applyAlignment="1">
      <alignment horizontal="left" wrapText="1"/>
    </xf>
    <xf numFmtId="182" fontId="37" fillId="0" borderId="7" xfId="28" applyFont="1" applyBorder="1" applyAlignment="1">
      <alignment horizontal="left" wrapText="1"/>
    </xf>
    <xf numFmtId="182" fontId="37" fillId="0" borderId="21" xfId="28" applyFont="1" applyBorder="1" applyAlignment="1">
      <alignment horizontal="left" wrapText="1"/>
    </xf>
    <xf numFmtId="182" fontId="25" fillId="0" borderId="14" xfId="28" applyFont="1" applyBorder="1" applyAlignment="1">
      <alignment horizontal="left" vertical="top" wrapText="1"/>
    </xf>
    <xf numFmtId="182" fontId="25" fillId="0" borderId="25" xfId="28" applyFont="1" applyBorder="1" applyAlignment="1">
      <alignment horizontal="left" vertical="top" wrapText="1"/>
    </xf>
    <xf numFmtId="182" fontId="25" fillId="0" borderId="7" xfId="28" applyFont="1" applyBorder="1" applyAlignment="1">
      <alignment horizontal="left" vertical="top" wrapText="1"/>
    </xf>
    <xf numFmtId="182" fontId="25" fillId="0" borderId="21" xfId="28" applyFont="1" applyBorder="1" applyAlignment="1">
      <alignment horizontal="left" vertical="top" wrapText="1"/>
    </xf>
    <xf numFmtId="182" fontId="25" fillId="0" borderId="7" xfId="28" applyFont="1" applyBorder="1" applyAlignment="1">
      <alignment horizontal="left" wrapText="1"/>
    </xf>
    <xf numFmtId="182" fontId="25" fillId="0" borderId="21" xfId="28" applyFont="1" applyBorder="1" applyAlignment="1">
      <alignment horizontal="left" wrapText="1"/>
    </xf>
    <xf numFmtId="182" fontId="37" fillId="0" borderId="7" xfId="28" applyFont="1" applyBorder="1" applyAlignment="1">
      <alignment horizontal="left" vertical="top" wrapText="1"/>
    </xf>
    <xf numFmtId="182" fontId="37" fillId="0" borderId="21" xfId="28" applyFont="1" applyBorder="1" applyAlignment="1">
      <alignment horizontal="left" vertical="top" wrapText="1"/>
    </xf>
    <xf numFmtId="182" fontId="36" fillId="0" borderId="0" xfId="28" applyFont="1" applyAlignment="1">
      <alignment horizontal="left" wrapText="1"/>
    </xf>
    <xf numFmtId="182" fontId="37" fillId="0" borderId="0" xfId="28" applyFont="1" applyAlignment="1">
      <alignment horizontal="left" wrapText="1"/>
    </xf>
    <xf numFmtId="182" fontId="27" fillId="10" borderId="12" xfId="28" applyFont="1" applyFill="1" applyBorder="1" applyAlignment="1">
      <alignment horizontal="left" vertical="top" wrapText="1"/>
    </xf>
    <xf numFmtId="182" fontId="27" fillId="10" borderId="26" xfId="28" applyFont="1" applyFill="1" applyBorder="1" applyAlignment="1">
      <alignment horizontal="left" vertical="top" wrapText="1"/>
    </xf>
    <xf numFmtId="182" fontId="23" fillId="0" borderId="0" xfId="28" applyFont="1" applyAlignment="1">
      <alignment horizontal="left" wrapText="1"/>
    </xf>
    <xf numFmtId="182" fontId="25" fillId="0" borderId="0" xfId="28" applyFont="1" applyAlignment="1">
      <alignment horizontal="left" wrapText="1"/>
    </xf>
    <xf numFmtId="182" fontId="14" fillId="0" borderId="5" xfId="28" applyFont="1" applyBorder="1" applyAlignment="1">
      <alignment horizontal="center" wrapText="1"/>
    </xf>
    <xf numFmtId="182" fontId="14" fillId="0" borderId="6" xfId="28" applyFont="1" applyBorder="1" applyAlignment="1">
      <alignment horizontal="center" wrapText="1"/>
    </xf>
    <xf numFmtId="182" fontId="27" fillId="7" borderId="5" xfId="28" applyFont="1" applyFill="1" applyBorder="1" applyAlignment="1">
      <alignment horizontal="left"/>
    </xf>
    <xf numFmtId="182" fontId="27" fillId="7" borderId="6" xfId="28" applyFont="1" applyFill="1" applyBorder="1" applyAlignment="1">
      <alignment horizontal="left"/>
    </xf>
    <xf numFmtId="182" fontId="16" fillId="4" borderId="4" xfId="28" applyFont="1" applyFill="1" applyBorder="1" applyAlignment="1">
      <alignment horizontal="center"/>
    </xf>
    <xf numFmtId="182" fontId="15" fillId="0" borderId="0" xfId="28" applyFont="1" applyAlignment="1">
      <alignment horizontal="center"/>
    </xf>
    <xf numFmtId="3" fontId="5" fillId="0" borderId="10" xfId="2" applyNumberFormat="1" applyFont="1" applyBorder="1" applyAlignment="1">
      <alignment horizontal="left" wrapText="1"/>
    </xf>
    <xf numFmtId="3" fontId="5" fillId="0" borderId="40" xfId="2" applyNumberFormat="1" applyFont="1" applyBorder="1" applyAlignment="1">
      <alignment horizontal="left" wrapText="1"/>
    </xf>
    <xf numFmtId="3" fontId="5" fillId="0" borderId="41" xfId="2" applyNumberFormat="1" applyFont="1" applyBorder="1" applyAlignment="1">
      <alignment horizontal="left" wrapText="1"/>
    </xf>
    <xf numFmtId="182" fontId="15" fillId="0" borderId="0" xfId="2" applyFont="1" applyAlignment="1">
      <alignment horizontal="center"/>
    </xf>
    <xf numFmtId="182" fontId="5" fillId="0" borderId="10" xfId="18" applyNumberFormat="1" applyBorder="1" applyAlignment="1">
      <alignment horizontal="left" vertical="center" wrapText="1"/>
    </xf>
    <xf numFmtId="182" fontId="5" fillId="0" borderId="40" xfId="18" applyNumberFormat="1" applyBorder="1" applyAlignment="1">
      <alignment horizontal="left" vertical="center" wrapText="1"/>
    </xf>
    <xf numFmtId="182" fontId="5" fillId="0" borderId="41" xfId="18" applyNumberFormat="1" applyBorder="1" applyAlignment="1">
      <alignment horizontal="left" vertical="center" wrapText="1"/>
    </xf>
    <xf numFmtId="176" fontId="14" fillId="0" borderId="10" xfId="28" applyNumberFormat="1" applyFont="1" applyBorder="1" applyAlignment="1">
      <alignment horizontal="center"/>
    </xf>
    <xf numFmtId="176" fontId="14" fillId="0" borderId="41" xfId="28" applyNumberFormat="1" applyFont="1" applyBorder="1" applyAlignment="1">
      <alignment horizontal="center"/>
    </xf>
    <xf numFmtId="182" fontId="14" fillId="0" borderId="48" xfId="28" applyFont="1" applyBorder="1" applyAlignment="1">
      <alignment horizontal="center" vertical="center"/>
    </xf>
    <xf numFmtId="182" fontId="14" fillId="0" borderId="22" xfId="28" applyFont="1" applyBorder="1" applyAlignment="1">
      <alignment horizontal="center" vertical="center"/>
    </xf>
    <xf numFmtId="182" fontId="14" fillId="0" borderId="49" xfId="28" applyFont="1" applyBorder="1" applyAlignment="1">
      <alignment horizontal="center" vertical="center"/>
    </xf>
    <xf numFmtId="176" fontId="5" fillId="0" borderId="10" xfId="18" applyNumberFormat="1" applyBorder="1" applyAlignment="1">
      <alignment horizontal="right"/>
    </xf>
    <xf numFmtId="176" fontId="5" fillId="0" borderId="41" xfId="18" applyNumberFormat="1" applyBorder="1" applyAlignment="1">
      <alignment horizontal="right"/>
    </xf>
    <xf numFmtId="182" fontId="5" fillId="0" borderId="48" xfId="18" applyNumberFormat="1" applyBorder="1" applyAlignment="1">
      <alignment horizontal="left" vertical="top" wrapText="1"/>
    </xf>
    <xf numFmtId="182" fontId="5" fillId="0" borderId="22" xfId="18" applyNumberFormat="1" applyBorder="1" applyAlignment="1">
      <alignment horizontal="left" vertical="top" wrapText="1"/>
    </xf>
    <xf numFmtId="182" fontId="5" fillId="0" borderId="49" xfId="18" applyNumberFormat="1" applyBorder="1" applyAlignment="1">
      <alignment horizontal="left" vertical="top" wrapText="1"/>
    </xf>
    <xf numFmtId="182" fontId="5" fillId="0" borderId="19" xfId="18" applyNumberFormat="1" applyBorder="1" applyAlignment="1">
      <alignment horizontal="left" vertical="top" wrapText="1"/>
    </xf>
    <xf numFmtId="182" fontId="5" fillId="0" borderId="24" xfId="18" applyNumberFormat="1" applyBorder="1" applyAlignment="1">
      <alignment horizontal="left" vertical="top" wrapText="1"/>
    </xf>
    <xf numFmtId="182" fontId="5" fillId="0" borderId="53" xfId="18" applyNumberFormat="1" applyBorder="1" applyAlignment="1">
      <alignment horizontal="left" vertical="top" wrapText="1"/>
    </xf>
    <xf numFmtId="44" fontId="14" fillId="0" borderId="10" xfId="28" applyNumberFormat="1" applyFont="1" applyBorder="1" applyAlignment="1">
      <alignment horizontal="center"/>
    </xf>
    <xf numFmtId="44" fontId="14" fillId="0" borderId="41" xfId="28" applyNumberFormat="1" applyFont="1" applyBorder="1" applyAlignment="1">
      <alignment horizontal="center"/>
    </xf>
    <xf numFmtId="182" fontId="14" fillId="0" borderId="10" xfId="28" applyFont="1" applyBorder="1" applyAlignment="1">
      <alignment horizontal="center"/>
    </xf>
    <xf numFmtId="182" fontId="14" fillId="0" borderId="41" xfId="28" applyFont="1" applyBorder="1" applyAlignment="1">
      <alignment horizontal="center"/>
    </xf>
    <xf numFmtId="182" fontId="23" fillId="0" borderId="0" xfId="2" applyFont="1" applyAlignment="1">
      <alignment horizontal="left"/>
    </xf>
    <xf numFmtId="1" fontId="5" fillId="0" borderId="14" xfId="2" applyNumberFormat="1" applyFont="1" applyBorder="1" applyAlignment="1">
      <alignment horizontal="left" vertical="top" wrapText="1"/>
    </xf>
    <xf numFmtId="1" fontId="5" fillId="0" borderId="23" xfId="2" applyNumberFormat="1" applyFont="1" applyBorder="1" applyAlignment="1">
      <alignment horizontal="left" vertical="top" wrapText="1"/>
    </xf>
    <xf numFmtId="1" fontId="5" fillId="0" borderId="25" xfId="2" applyNumberFormat="1" applyFont="1" applyBorder="1" applyAlignment="1">
      <alignment horizontal="left" vertical="top" wrapText="1"/>
    </xf>
    <xf numFmtId="1" fontId="5" fillId="0" borderId="47" xfId="2" applyNumberFormat="1" applyFont="1" applyBorder="1"/>
    <xf numFmtId="1" fontId="5" fillId="0" borderId="40" xfId="2" applyNumberFormat="1" applyFont="1" applyBorder="1"/>
    <xf numFmtId="1" fontId="5" fillId="0" borderId="41" xfId="2" applyNumberFormat="1" applyFont="1" applyBorder="1"/>
    <xf numFmtId="1" fontId="14" fillId="0" borderId="47" xfId="2" applyNumberFormat="1" applyFont="1" applyBorder="1"/>
    <xf numFmtId="1" fontId="14" fillId="0" borderId="40" xfId="2" applyNumberFormat="1" applyFont="1" applyBorder="1"/>
    <xf numFmtId="1" fontId="14" fillId="0" borderId="41" xfId="2" applyNumberFormat="1" applyFont="1" applyBorder="1"/>
    <xf numFmtId="1" fontId="15" fillId="0" borderId="0" xfId="2" applyNumberFormat="1" applyFont="1" applyAlignment="1">
      <alignment horizontal="center"/>
    </xf>
    <xf numFmtId="1" fontId="15" fillId="0" borderId="0" xfId="2" quotePrefix="1" applyNumberFormat="1" applyFont="1" applyAlignment="1">
      <alignment horizontal="center"/>
    </xf>
    <xf numFmtId="1" fontId="14" fillId="0" borderId="0" xfId="2" quotePrefix="1" applyNumberFormat="1" applyFont="1" applyAlignment="1">
      <alignment horizontal="center"/>
    </xf>
    <xf numFmtId="1" fontId="16" fillId="5" borderId="6" xfId="2" applyNumberFormat="1" applyFont="1" applyFill="1" applyBorder="1" applyAlignment="1">
      <alignment horizontal="center"/>
    </xf>
    <xf numFmtId="1" fontId="16" fillId="5" borderId="8" xfId="2" applyNumberFormat="1" applyFont="1" applyFill="1" applyBorder="1" applyAlignment="1">
      <alignment horizontal="center"/>
    </xf>
    <xf numFmtId="1" fontId="16" fillId="8" borderId="6" xfId="2" applyNumberFormat="1" applyFont="1" applyFill="1" applyBorder="1" applyAlignment="1">
      <alignment horizontal="center"/>
    </xf>
    <xf numFmtId="1" fontId="16" fillId="8" borderId="8" xfId="2" applyNumberFormat="1" applyFont="1" applyFill="1" applyBorder="1" applyAlignment="1">
      <alignment horizontal="center"/>
    </xf>
    <xf numFmtId="1" fontId="14" fillId="0" borderId="48" xfId="2" applyNumberFormat="1" applyFont="1" applyBorder="1" applyAlignment="1">
      <alignment horizontal="left" wrapText="1"/>
    </xf>
    <xf numFmtId="1" fontId="14" fillId="0" borderId="22" xfId="2" applyNumberFormat="1" applyFont="1" applyBorder="1" applyAlignment="1">
      <alignment horizontal="left"/>
    </xf>
    <xf numFmtId="1" fontId="14" fillId="0" borderId="19" xfId="2" applyNumberFormat="1" applyFont="1" applyBorder="1" applyAlignment="1">
      <alignment horizontal="left"/>
    </xf>
    <xf numFmtId="1" fontId="14" fillId="0" borderId="24" xfId="2" applyNumberFormat="1" applyFont="1" applyBorder="1" applyAlignment="1">
      <alignment horizontal="left"/>
    </xf>
    <xf numFmtId="1" fontId="15" fillId="0" borderId="0" xfId="28" applyNumberFormat="1" applyFont="1" applyAlignment="1">
      <alignment horizontal="center"/>
    </xf>
    <xf numFmtId="182" fontId="16" fillId="4" borderId="5" xfId="28" applyFont="1" applyFill="1" applyBorder="1" applyAlignment="1">
      <alignment horizontal="center"/>
    </xf>
    <xf numFmtId="182" fontId="16" fillId="4" borderId="6" xfId="28" applyFont="1" applyFill="1" applyBorder="1" applyAlignment="1">
      <alignment horizontal="center"/>
    </xf>
    <xf numFmtId="182" fontId="16" fillId="4" borderId="8" xfId="28" applyFont="1" applyFill="1" applyBorder="1" applyAlignment="1">
      <alignment horizontal="center"/>
    </xf>
    <xf numFmtId="182" fontId="5" fillId="0" borderId="0" xfId="28" applyFont="1" applyAlignment="1">
      <alignment wrapText="1"/>
    </xf>
    <xf numFmtId="182" fontId="23" fillId="0" borderId="0" xfId="2" applyFont="1" applyAlignment="1">
      <alignment horizontal="left" wrapText="1"/>
    </xf>
    <xf numFmtId="182" fontId="14" fillId="0" borderId="0" xfId="2" applyFont="1" applyAlignment="1">
      <alignment horizontal="left" wrapText="1"/>
    </xf>
    <xf numFmtId="182" fontId="5" fillId="6" borderId="20" xfId="28" applyFont="1" applyFill="1" applyBorder="1" applyAlignment="1">
      <alignment horizontal="left" vertical="center" wrapText="1"/>
    </xf>
    <xf numFmtId="182" fontId="5" fillId="6" borderId="6" xfId="28" applyFont="1" applyFill="1" applyBorder="1" applyAlignment="1">
      <alignment horizontal="left" vertical="center" wrapText="1"/>
    </xf>
    <xf numFmtId="182" fontId="5" fillId="6" borderId="42" xfId="28" applyFont="1" applyFill="1" applyBorder="1" applyAlignment="1">
      <alignment horizontal="left" vertical="center" wrapText="1"/>
    </xf>
    <xf numFmtId="182" fontId="5" fillId="6" borderId="8" xfId="28" applyFont="1" applyFill="1" applyBorder="1" applyAlignment="1">
      <alignment horizontal="left" vertical="center" wrapText="1"/>
    </xf>
    <xf numFmtId="182" fontId="15" fillId="0" borderId="0" xfId="28" quotePrefix="1" applyFont="1" applyAlignment="1">
      <alignment horizontal="center"/>
    </xf>
    <xf numFmtId="182" fontId="14" fillId="0" borderId="20" xfId="28" applyFont="1" applyBorder="1" applyAlignment="1">
      <alignment horizontal="center" vertical="center" wrapText="1"/>
    </xf>
    <xf numFmtId="182" fontId="14" fillId="0" borderId="6" xfId="28" applyFont="1" applyBorder="1" applyAlignment="1">
      <alignment horizontal="center" vertical="center" wrapText="1"/>
    </xf>
    <xf numFmtId="182" fontId="14" fillId="0" borderId="42" xfId="28" applyFont="1" applyBorder="1" applyAlignment="1">
      <alignment horizontal="center" vertical="center" wrapText="1"/>
    </xf>
    <xf numFmtId="182" fontId="14" fillId="8" borderId="17" xfId="28" applyFont="1" applyFill="1" applyBorder="1" applyAlignment="1">
      <alignment horizontal="center"/>
    </xf>
    <xf numFmtId="182" fontId="0" fillId="0" borderId="2" xfId="0" applyBorder="1" applyAlignment="1">
      <alignment horizontal="center"/>
    </xf>
    <xf numFmtId="182" fontId="14" fillId="0" borderId="8" xfId="28" applyFont="1" applyBorder="1" applyAlignment="1">
      <alignment horizontal="center" vertical="center" wrapText="1"/>
    </xf>
    <xf numFmtId="3" fontId="14" fillId="0" borderId="10" xfId="2" applyNumberFormat="1" applyFont="1" applyBorder="1" applyAlignment="1">
      <alignment horizontal="left" wrapText="1"/>
    </xf>
    <xf numFmtId="3" fontId="14" fillId="0" borderId="40" xfId="2" applyNumberFormat="1" applyFont="1" applyBorder="1" applyAlignment="1">
      <alignment horizontal="left" wrapText="1"/>
    </xf>
    <xf numFmtId="3" fontId="14" fillId="0" borderId="41" xfId="2" applyNumberFormat="1" applyFont="1" applyBorder="1" applyAlignment="1">
      <alignment horizontal="left" wrapText="1"/>
    </xf>
    <xf numFmtId="3" fontId="14" fillId="0" borderId="10" xfId="2" applyNumberFormat="1" applyFont="1" applyBorder="1" applyAlignment="1">
      <alignment horizontal="left"/>
    </xf>
    <xf numFmtId="3" fontId="14" fillId="0" borderId="40" xfId="2" applyNumberFormat="1" applyFont="1" applyBorder="1" applyAlignment="1">
      <alignment horizontal="left"/>
    </xf>
    <xf numFmtId="3" fontId="14" fillId="0" borderId="41" xfId="2" applyNumberFormat="1" applyFont="1" applyBorder="1" applyAlignment="1">
      <alignment horizontal="left"/>
    </xf>
    <xf numFmtId="176" fontId="5" fillId="0" borderId="10" xfId="18" applyNumberFormat="1" applyBorder="1" applyAlignment="1">
      <alignment horizontal="center"/>
    </xf>
    <xf numFmtId="176" fontId="5" fillId="0" borderId="41" xfId="18" applyNumberFormat="1" applyBorder="1" applyAlignment="1">
      <alignment horizontal="center"/>
    </xf>
    <xf numFmtId="182" fontId="14" fillId="0" borderId="10" xfId="2" applyFont="1" applyBorder="1" applyAlignment="1">
      <alignment horizontal="left"/>
    </xf>
    <xf numFmtId="182" fontId="14" fillId="0" borderId="40" xfId="2" applyFont="1" applyBorder="1" applyAlignment="1">
      <alignment horizontal="left"/>
    </xf>
    <xf numFmtId="182" fontId="14" fillId="0" borderId="41" xfId="2" applyFont="1" applyBorder="1" applyAlignment="1">
      <alignment horizontal="left"/>
    </xf>
    <xf numFmtId="182" fontId="17" fillId="7" borderId="12" xfId="2" applyFont="1" applyFill="1" applyBorder="1" applyAlignment="1">
      <alignment horizontal="left"/>
    </xf>
    <xf numFmtId="182" fontId="17" fillId="7" borderId="13" xfId="2" applyFont="1" applyFill="1" applyBorder="1" applyAlignment="1">
      <alignment horizontal="left"/>
    </xf>
    <xf numFmtId="177" fontId="14" fillId="0" borderId="10" xfId="28" applyNumberFormat="1" applyFont="1" applyBorder="1" applyAlignment="1">
      <alignment horizontal="center"/>
    </xf>
    <xf numFmtId="177" fontId="14" fillId="0" borderId="41" xfId="28" applyNumberFormat="1" applyFont="1" applyBorder="1" applyAlignment="1">
      <alignment horizontal="center"/>
    </xf>
    <xf numFmtId="182" fontId="14" fillId="0" borderId="10" xfId="28" applyFont="1" applyBorder="1" applyAlignment="1">
      <alignment horizontal="center" vertical="center"/>
    </xf>
    <xf numFmtId="182" fontId="14" fillId="0" borderId="40" xfId="28" applyFont="1" applyBorder="1" applyAlignment="1">
      <alignment horizontal="center" vertical="center"/>
    </xf>
    <xf numFmtId="182" fontId="14" fillId="0" borderId="41" xfId="28" applyFont="1" applyBorder="1" applyAlignment="1">
      <alignment horizontal="center" vertical="center"/>
    </xf>
    <xf numFmtId="176" fontId="5" fillId="6" borderId="3" xfId="18" applyNumberFormat="1" applyFont="1" applyFill="1" applyBorder="1" applyAlignment="1">
      <alignment horizontal="right"/>
    </xf>
    <xf numFmtId="176" fontId="5" fillId="6" borderId="4" xfId="18" applyNumberFormat="1" applyFont="1" applyFill="1" applyBorder="1" applyAlignment="1">
      <alignment horizontal="right"/>
    </xf>
    <xf numFmtId="176" fontId="5" fillId="6" borderId="36" xfId="18" applyNumberFormat="1" applyFont="1" applyFill="1" applyBorder="1" applyAlignment="1">
      <alignment horizontal="right"/>
    </xf>
  </cellXfs>
  <cellStyles count="49">
    <cellStyle name="$1000s (0)" xfId="1" xr:uid="{00000000-0005-0000-0000-000000000000}"/>
    <cellStyle name="%" xfId="2" xr:uid="{00000000-0005-0000-0000-000001000000}"/>
    <cellStyle name="% 2" xfId="28" xr:uid="{00000000-0005-0000-0000-000002000000}"/>
    <cellStyle name="1000s (0)" xfId="3" xr:uid="{00000000-0005-0000-0000-000003000000}"/>
    <cellStyle name="ColBlue" xfId="4" xr:uid="{00000000-0005-0000-0000-000004000000}"/>
    <cellStyle name="ColGreen" xfId="5" xr:uid="{00000000-0005-0000-0000-000005000000}"/>
    <cellStyle name="ColRed" xfId="6" xr:uid="{00000000-0005-0000-0000-000006000000}"/>
    <cellStyle name="Comma" xfId="7" builtinId="3"/>
    <cellStyle name="Comma  - Style1" xfId="8" xr:uid="{00000000-0005-0000-0000-000008000000}"/>
    <cellStyle name="Comma  - Style2" xfId="9" xr:uid="{00000000-0005-0000-0000-000009000000}"/>
    <cellStyle name="Comma  - Style3" xfId="10" xr:uid="{00000000-0005-0000-0000-00000A000000}"/>
    <cellStyle name="Comma  - Style4" xfId="11" xr:uid="{00000000-0005-0000-0000-00000B000000}"/>
    <cellStyle name="Comma  - Style5" xfId="12" xr:uid="{00000000-0005-0000-0000-00000C000000}"/>
    <cellStyle name="Comma  - Style6" xfId="13" xr:uid="{00000000-0005-0000-0000-00000D000000}"/>
    <cellStyle name="Comma  - Style7" xfId="14" xr:uid="{00000000-0005-0000-0000-00000E000000}"/>
    <cellStyle name="Comma  - Style8" xfId="15" xr:uid="{00000000-0005-0000-0000-00000F000000}"/>
    <cellStyle name="Comma (1)" xfId="16" xr:uid="{00000000-0005-0000-0000-000010000000}"/>
    <cellStyle name="Comma (2)" xfId="17" xr:uid="{00000000-0005-0000-0000-000011000000}"/>
    <cellStyle name="Comma 2" xfId="29" xr:uid="{00000000-0005-0000-0000-000012000000}"/>
    <cellStyle name="Comma 2 2" xfId="41" xr:uid="{00000000-0005-0000-0000-000013000000}"/>
    <cellStyle name="Comma 2 2 2" xfId="48" xr:uid="{9AE7518C-9D29-492F-ABDD-3043B404063D}"/>
    <cellStyle name="Comma 2 3" xfId="44" xr:uid="{64637225-702A-4740-836F-191EC8E6F4EE}"/>
    <cellStyle name="Comma 3" xfId="32" xr:uid="{00000000-0005-0000-0000-000014000000}"/>
    <cellStyle name="Comma 4" xfId="36" xr:uid="{00000000-0005-0000-0000-000015000000}"/>
    <cellStyle name="Currency" xfId="18" builtinId="4"/>
    <cellStyle name="Currency (0)" xfId="19" xr:uid="{00000000-0005-0000-0000-000017000000}"/>
    <cellStyle name="Currency (2)" xfId="20" xr:uid="{00000000-0005-0000-0000-000018000000}"/>
    <cellStyle name="Currency 2" xfId="33" xr:uid="{00000000-0005-0000-0000-000019000000}"/>
    <cellStyle name="Currency 3" xfId="37" xr:uid="{00000000-0005-0000-0000-00001A000000}"/>
    <cellStyle name="Normal" xfId="0" builtinId="0"/>
    <cellStyle name="Normal - Style1" xfId="21" xr:uid="{00000000-0005-0000-0000-00001C000000}"/>
    <cellStyle name="Normal 2" xfId="27" xr:uid="{00000000-0005-0000-0000-00001D000000}"/>
    <cellStyle name="Normal 2 2" xfId="40" xr:uid="{00000000-0005-0000-0000-00001E000000}"/>
    <cellStyle name="Normal 2 2 2" xfId="47" xr:uid="{658AB34E-E9B6-46CF-BE35-AB3D8A93093C}"/>
    <cellStyle name="Normal 2 3" xfId="43" xr:uid="{C7FA5421-BEB0-456F-ABA3-A1E8A0B8E64A}"/>
    <cellStyle name="Normal 2 4" xfId="31" xr:uid="{00000000-0005-0000-0000-00001F000000}"/>
    <cellStyle name="Normal 3" xfId="30" xr:uid="{00000000-0005-0000-0000-000020000000}"/>
    <cellStyle name="Normal 4" xfId="35" xr:uid="{00000000-0005-0000-0000-000021000000}"/>
    <cellStyle name="Normal 5" xfId="34" xr:uid="{00000000-0005-0000-0000-000022000000}"/>
    <cellStyle name="Normal 5 2" xfId="45" xr:uid="{0895B50A-6AD8-4D7C-91C2-F38249529BB0}"/>
    <cellStyle name="Normal 6" xfId="38" xr:uid="{00000000-0005-0000-0000-000023000000}"/>
    <cellStyle name="Normal 6 2" xfId="46" xr:uid="{0BE8729B-85CC-4364-B280-7BF3C1DE9563}"/>
    <cellStyle name="Not_Excession" xfId="22" xr:uid="{00000000-0005-0000-0000-000024000000}"/>
    <cellStyle name="Percent" xfId="23" builtinId="5"/>
    <cellStyle name="Percent (1)" xfId="24" xr:uid="{00000000-0005-0000-0000-000026000000}"/>
    <cellStyle name="Percent (2)" xfId="25" xr:uid="{00000000-0005-0000-0000-000027000000}"/>
    <cellStyle name="Percent 2" xfId="39" xr:uid="{00000000-0005-0000-0000-000028000000}"/>
    <cellStyle name="percentage" xfId="26" xr:uid="{00000000-0005-0000-0000-000029000000}"/>
    <cellStyle name="Style 1" xfId="42" xr:uid="{00000000-0005-0000-0000-00002A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mruColors>
      <color rgb="FF00FF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xdr:col>
      <xdr:colOff>82550</xdr:colOff>
      <xdr:row>5</xdr:row>
      <xdr:rowOff>127000</xdr:rowOff>
    </xdr:from>
    <xdr:to>
      <xdr:col>7</xdr:col>
      <xdr:colOff>19050</xdr:colOff>
      <xdr:row>11</xdr:row>
      <xdr:rowOff>31750</xdr:rowOff>
    </xdr:to>
    <xdr:sp macro="" textlink="">
      <xdr:nvSpPr>
        <xdr:cNvPr id="1036" name="Text Box 11">
          <a:extLst>
            <a:ext uri="{FF2B5EF4-FFF2-40B4-BE49-F238E27FC236}">
              <a16:creationId xmlns:a16="http://schemas.microsoft.com/office/drawing/2014/main" id="{00000000-0008-0000-0000-00000C040000}"/>
            </a:ext>
          </a:extLst>
        </xdr:cNvPr>
        <xdr:cNvSpPr txBox="1">
          <a:spLocks noChangeArrowheads="1"/>
        </xdr:cNvSpPr>
      </xdr:nvSpPr>
      <xdr:spPr bwMode="auto">
        <a:xfrm>
          <a:off x="673100" y="977900"/>
          <a:ext cx="2889250" cy="89535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9</xdr:col>
      <xdr:colOff>196850</xdr:colOff>
      <xdr:row>5</xdr:row>
      <xdr:rowOff>107950</xdr:rowOff>
    </xdr:from>
    <xdr:to>
      <xdr:col>12</xdr:col>
      <xdr:colOff>438150</xdr:colOff>
      <xdr:row>11</xdr:row>
      <xdr:rowOff>44450</xdr:rowOff>
    </xdr:to>
    <xdr:sp macro="" textlink="">
      <xdr:nvSpPr>
        <xdr:cNvPr id="1035" name="Text Box 12">
          <a:extLst>
            <a:ext uri="{FF2B5EF4-FFF2-40B4-BE49-F238E27FC236}">
              <a16:creationId xmlns:a16="http://schemas.microsoft.com/office/drawing/2014/main" id="{00000000-0008-0000-0000-00000B040000}"/>
            </a:ext>
          </a:extLst>
        </xdr:cNvPr>
        <xdr:cNvSpPr txBox="1">
          <a:spLocks noChangeArrowheads="1"/>
        </xdr:cNvSpPr>
      </xdr:nvSpPr>
      <xdr:spPr bwMode="auto">
        <a:xfrm>
          <a:off x="4921250" y="958850"/>
          <a:ext cx="2012950" cy="92710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8</xdr:col>
      <xdr:colOff>368300</xdr:colOff>
      <xdr:row>5</xdr:row>
      <xdr:rowOff>146050</xdr:rowOff>
    </xdr:from>
    <xdr:to>
      <xdr:col>12</xdr:col>
      <xdr:colOff>425450</xdr:colOff>
      <xdr:row>11</xdr:row>
      <xdr:rowOff>25400</xdr:rowOff>
    </xdr:to>
    <xdr:sp macro="" textlink="">
      <xdr:nvSpPr>
        <xdr:cNvPr id="1033" name="Text Box 10">
          <a:extLst>
            <a:ext uri="{FF2B5EF4-FFF2-40B4-BE49-F238E27FC236}">
              <a16:creationId xmlns:a16="http://schemas.microsoft.com/office/drawing/2014/main" id="{00000000-0008-0000-0000-000009040000}"/>
            </a:ext>
          </a:extLst>
        </xdr:cNvPr>
        <xdr:cNvSpPr txBox="1">
          <a:spLocks noChangeArrowheads="1"/>
        </xdr:cNvSpPr>
      </xdr:nvSpPr>
      <xdr:spPr bwMode="auto">
        <a:xfrm>
          <a:off x="4502150" y="996950"/>
          <a:ext cx="2419350" cy="86995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1</xdr:col>
      <xdr:colOff>82550</xdr:colOff>
      <xdr:row>4</xdr:row>
      <xdr:rowOff>127000</xdr:rowOff>
    </xdr:from>
    <xdr:to>
      <xdr:col>6</xdr:col>
      <xdr:colOff>355600</xdr:colOff>
      <xdr:row>10</xdr:row>
      <xdr:rowOff>12700</xdr:rowOff>
    </xdr:to>
    <xdr:sp macro="" textlink="">
      <xdr:nvSpPr>
        <xdr:cNvPr id="1061" name="Text Box 11">
          <a:extLst>
            <a:ext uri="{FF2B5EF4-FFF2-40B4-BE49-F238E27FC236}">
              <a16:creationId xmlns:a16="http://schemas.microsoft.com/office/drawing/2014/main" id="{00000000-0008-0000-0000-000025040000}"/>
            </a:ext>
          </a:extLst>
        </xdr:cNvPr>
        <xdr:cNvSpPr txBox="1">
          <a:spLocks noChangeArrowheads="1"/>
        </xdr:cNvSpPr>
      </xdr:nvSpPr>
      <xdr:spPr bwMode="auto">
        <a:xfrm>
          <a:off x="419100" y="812800"/>
          <a:ext cx="2889250" cy="89535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8</xdr:col>
      <xdr:colOff>533400</xdr:colOff>
      <xdr:row>4</xdr:row>
      <xdr:rowOff>107950</xdr:rowOff>
    </xdr:from>
    <xdr:to>
      <xdr:col>12</xdr:col>
      <xdr:colOff>184150</xdr:colOff>
      <xdr:row>10</xdr:row>
      <xdr:rowOff>25400</xdr:rowOff>
    </xdr:to>
    <xdr:sp macro="" textlink="">
      <xdr:nvSpPr>
        <xdr:cNvPr id="1060" name="Text Box 12">
          <a:extLst>
            <a:ext uri="{FF2B5EF4-FFF2-40B4-BE49-F238E27FC236}">
              <a16:creationId xmlns:a16="http://schemas.microsoft.com/office/drawing/2014/main" id="{00000000-0008-0000-0000-000024040000}"/>
            </a:ext>
          </a:extLst>
        </xdr:cNvPr>
        <xdr:cNvSpPr txBox="1">
          <a:spLocks noChangeArrowheads="1"/>
        </xdr:cNvSpPr>
      </xdr:nvSpPr>
      <xdr:spPr bwMode="auto">
        <a:xfrm>
          <a:off x="4667250" y="793750"/>
          <a:ext cx="2012950" cy="92710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8</xdr:col>
      <xdr:colOff>114300</xdr:colOff>
      <xdr:row>4</xdr:row>
      <xdr:rowOff>146050</xdr:rowOff>
    </xdr:from>
    <xdr:to>
      <xdr:col>12</xdr:col>
      <xdr:colOff>171450</xdr:colOff>
      <xdr:row>10</xdr:row>
      <xdr:rowOff>6350</xdr:rowOff>
    </xdr:to>
    <xdr:sp macro="" textlink="">
      <xdr:nvSpPr>
        <xdr:cNvPr id="1058" name="Text Box 10">
          <a:extLst>
            <a:ext uri="{FF2B5EF4-FFF2-40B4-BE49-F238E27FC236}">
              <a16:creationId xmlns:a16="http://schemas.microsoft.com/office/drawing/2014/main" id="{00000000-0008-0000-0000-000022040000}"/>
            </a:ext>
          </a:extLst>
        </xdr:cNvPr>
        <xdr:cNvSpPr txBox="1">
          <a:spLocks noChangeArrowheads="1"/>
        </xdr:cNvSpPr>
      </xdr:nvSpPr>
      <xdr:spPr bwMode="auto">
        <a:xfrm>
          <a:off x="4248150" y="831850"/>
          <a:ext cx="2419350" cy="86995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editAs="oneCell">
    <xdr:from>
      <xdr:col>2</xdr:col>
      <xdr:colOff>144780</xdr:colOff>
      <xdr:row>5</xdr:row>
      <xdr:rowOff>99060</xdr:rowOff>
    </xdr:from>
    <xdr:to>
      <xdr:col>13</xdr:col>
      <xdr:colOff>373380</xdr:colOff>
      <xdr:row>12</xdr:row>
      <xdr:rowOff>60960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1400175</xdr:colOff>
      <xdr:row>7</xdr:row>
      <xdr:rowOff>0</xdr:rowOff>
    </xdr:from>
    <xdr:to>
      <xdr:col>4</xdr:col>
      <xdr:colOff>0</xdr:colOff>
      <xdr:row>7</xdr:row>
      <xdr:rowOff>0</xdr:rowOff>
    </xdr:to>
    <xdr:sp macro="" textlink="">
      <xdr:nvSpPr>
        <xdr:cNvPr id="32769" name="Text Box 1">
          <a:extLst>
            <a:ext uri="{FF2B5EF4-FFF2-40B4-BE49-F238E27FC236}">
              <a16:creationId xmlns:a16="http://schemas.microsoft.com/office/drawing/2014/main" id="{00000000-0008-0000-0A00-000001800000}"/>
            </a:ext>
          </a:extLst>
        </xdr:cNvPr>
        <xdr:cNvSpPr txBox="1">
          <a:spLocks noChangeArrowheads="1"/>
        </xdr:cNvSpPr>
      </xdr:nvSpPr>
      <xdr:spPr bwMode="auto">
        <a:xfrm>
          <a:off x="1714500" y="4105275"/>
          <a:ext cx="16954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7</xdr:row>
      <xdr:rowOff>0</xdr:rowOff>
    </xdr:from>
    <xdr:to>
      <xdr:col>4</xdr:col>
      <xdr:colOff>0</xdr:colOff>
      <xdr:row>7</xdr:row>
      <xdr:rowOff>0</xdr:rowOff>
    </xdr:to>
    <xdr:sp macro="" textlink="">
      <xdr:nvSpPr>
        <xdr:cNvPr id="32770" name="Text Box 2">
          <a:extLst>
            <a:ext uri="{FF2B5EF4-FFF2-40B4-BE49-F238E27FC236}">
              <a16:creationId xmlns:a16="http://schemas.microsoft.com/office/drawing/2014/main" id="{00000000-0008-0000-0A00-000002800000}"/>
            </a:ext>
          </a:extLst>
        </xdr:cNvPr>
        <xdr:cNvSpPr txBox="1">
          <a:spLocks noChangeArrowheads="1"/>
        </xdr:cNvSpPr>
      </xdr:nvSpPr>
      <xdr:spPr bwMode="auto">
        <a:xfrm>
          <a:off x="1714500" y="4105275"/>
          <a:ext cx="16954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7</xdr:row>
      <xdr:rowOff>0</xdr:rowOff>
    </xdr:from>
    <xdr:to>
      <xdr:col>4</xdr:col>
      <xdr:colOff>0</xdr:colOff>
      <xdr:row>7</xdr:row>
      <xdr:rowOff>0</xdr:rowOff>
    </xdr:to>
    <xdr:sp macro="" textlink="">
      <xdr:nvSpPr>
        <xdr:cNvPr id="4" name="Text Box 1">
          <a:extLst>
            <a:ext uri="{FF2B5EF4-FFF2-40B4-BE49-F238E27FC236}">
              <a16:creationId xmlns:a16="http://schemas.microsoft.com/office/drawing/2014/main" id="{00000000-0008-0000-0A00-000004000000}"/>
            </a:ext>
          </a:extLst>
        </xdr:cNvPr>
        <xdr:cNvSpPr txBox="1">
          <a:spLocks noChangeArrowheads="1"/>
        </xdr:cNvSpPr>
      </xdr:nvSpPr>
      <xdr:spPr bwMode="auto">
        <a:xfrm>
          <a:off x="1765935" y="1501140"/>
          <a:ext cx="4002405"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7</xdr:row>
      <xdr:rowOff>0</xdr:rowOff>
    </xdr:from>
    <xdr:to>
      <xdr:col>4</xdr:col>
      <xdr:colOff>0</xdr:colOff>
      <xdr:row>7</xdr:row>
      <xdr:rowOff>0</xdr:rowOff>
    </xdr:to>
    <xdr:sp macro="" textlink="">
      <xdr:nvSpPr>
        <xdr:cNvPr id="5" name="Text Box 2">
          <a:extLst>
            <a:ext uri="{FF2B5EF4-FFF2-40B4-BE49-F238E27FC236}">
              <a16:creationId xmlns:a16="http://schemas.microsoft.com/office/drawing/2014/main" id="{00000000-0008-0000-0A00-000005000000}"/>
            </a:ext>
          </a:extLst>
        </xdr:cNvPr>
        <xdr:cNvSpPr txBox="1">
          <a:spLocks noChangeArrowheads="1"/>
        </xdr:cNvSpPr>
      </xdr:nvSpPr>
      <xdr:spPr bwMode="auto">
        <a:xfrm>
          <a:off x="1765935" y="1501140"/>
          <a:ext cx="4002405"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externalLinkPath" Target="file:///C:\Users\V323380\Desktop\New%20folder\New%20folder\VDN%20Mod5J%20Final\VDN%20Mod%205K\VDN-04.1%20Mod%205K%2003062023%20ea.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31"/>
  <sheetViews>
    <sheetView showGridLines="0" tabSelected="1" zoomScaleNormal="100" workbookViewId="0">
      <selection activeCell="F13" sqref="F13"/>
    </sheetView>
  </sheetViews>
  <sheetFormatPr defaultColWidth="9.33203125" defaultRowHeight="13.8"/>
  <cols>
    <col min="1" max="1" width="5.33203125" style="28" customWidth="1"/>
    <col min="2" max="2" width="4" style="28" customWidth="1"/>
    <col min="3" max="14" width="9.33203125" style="28"/>
    <col min="15" max="15" width="1.33203125" style="28" customWidth="1"/>
    <col min="16" max="16" width="2.33203125" style="28" customWidth="1"/>
    <col min="17" max="17" width="6.21875" style="28" customWidth="1"/>
    <col min="18" max="16384" width="9.33203125" style="28"/>
  </cols>
  <sheetData>
    <row r="2" spans="1:16" ht="14.4" thickBot="1"/>
    <row r="3" spans="1:16">
      <c r="B3" s="29"/>
      <c r="C3" s="30"/>
      <c r="D3" s="30"/>
      <c r="E3" s="30"/>
      <c r="F3" s="30"/>
      <c r="G3" s="30"/>
      <c r="H3" s="30"/>
      <c r="I3" s="30"/>
      <c r="J3" s="30"/>
      <c r="K3" s="30"/>
      <c r="L3" s="30"/>
      <c r="M3" s="30"/>
      <c r="N3" s="30"/>
      <c r="O3" s="30"/>
      <c r="P3" s="31"/>
    </row>
    <row r="4" spans="1:16" s="34" customFormat="1" ht="14.4">
      <c r="B4" s="32"/>
      <c r="C4" s="86" t="s">
        <v>1603</v>
      </c>
      <c r="D4" s="33"/>
      <c r="E4" s="33"/>
      <c r="F4" s="33"/>
      <c r="G4" s="33"/>
      <c r="H4" s="33"/>
      <c r="I4" s="33"/>
      <c r="J4" s="33"/>
      <c r="K4" s="33"/>
      <c r="L4" s="33"/>
      <c r="M4" s="33"/>
      <c r="N4" s="87" t="s">
        <v>0</v>
      </c>
      <c r="P4" s="35"/>
    </row>
    <row r="5" spans="1:16" ht="14.4">
      <c r="A5" s="35"/>
      <c r="B5" s="885"/>
      <c r="P5" s="37"/>
    </row>
    <row r="6" spans="1:16">
      <c r="B6" s="36"/>
      <c r="P6" s="37"/>
    </row>
    <row r="7" spans="1:16">
      <c r="B7" s="36"/>
      <c r="P7" s="37"/>
    </row>
    <row r="8" spans="1:16">
      <c r="B8" s="36"/>
      <c r="P8" s="37"/>
    </row>
    <row r="9" spans="1:16">
      <c r="B9" s="36"/>
      <c r="P9" s="37"/>
    </row>
    <row r="10" spans="1:16">
      <c r="B10" s="36"/>
      <c r="P10" s="37"/>
    </row>
    <row r="11" spans="1:16">
      <c r="B11" s="36"/>
      <c r="P11" s="37"/>
    </row>
    <row r="12" spans="1:16">
      <c r="B12" s="36"/>
      <c r="P12" s="37"/>
    </row>
    <row r="13" spans="1:16" ht="14.4" thickBot="1">
      <c r="B13" s="36"/>
      <c r="P13" s="37"/>
    </row>
    <row r="14" spans="1:16" ht="12.75" customHeight="1">
      <c r="B14" s="36"/>
      <c r="C14" s="926" t="s">
        <v>1</v>
      </c>
      <c r="D14" s="927"/>
      <c r="E14" s="927"/>
      <c r="F14" s="927"/>
      <c r="G14" s="927"/>
      <c r="H14" s="927"/>
      <c r="I14" s="927"/>
      <c r="J14" s="927"/>
      <c r="K14" s="927"/>
      <c r="L14" s="927"/>
      <c r="M14" s="927"/>
      <c r="N14" s="928"/>
      <c r="P14" s="37"/>
    </row>
    <row r="15" spans="1:16" ht="12.75" customHeight="1">
      <c r="B15" s="36"/>
      <c r="C15" s="929"/>
      <c r="D15" s="930"/>
      <c r="E15" s="930"/>
      <c r="F15" s="930"/>
      <c r="G15" s="930"/>
      <c r="H15" s="930"/>
      <c r="I15" s="930"/>
      <c r="J15" s="930"/>
      <c r="K15" s="930"/>
      <c r="L15" s="930"/>
      <c r="M15" s="930"/>
      <c r="N15" s="931"/>
      <c r="P15" s="37"/>
    </row>
    <row r="16" spans="1:16" ht="12.75" customHeight="1">
      <c r="B16" s="36"/>
      <c r="C16" s="929"/>
      <c r="D16" s="930"/>
      <c r="E16" s="930"/>
      <c r="F16" s="930"/>
      <c r="G16" s="930"/>
      <c r="H16" s="930"/>
      <c r="I16" s="930"/>
      <c r="J16" s="930"/>
      <c r="K16" s="930"/>
      <c r="L16" s="930"/>
      <c r="M16" s="930"/>
      <c r="N16" s="931"/>
      <c r="P16" s="37"/>
    </row>
    <row r="17" spans="2:16" ht="12.75" customHeight="1">
      <c r="B17" s="36"/>
      <c r="C17" s="929"/>
      <c r="D17" s="930"/>
      <c r="E17" s="930"/>
      <c r="F17" s="930"/>
      <c r="G17" s="930"/>
      <c r="H17" s="930"/>
      <c r="I17" s="930"/>
      <c r="J17" s="930"/>
      <c r="K17" s="930"/>
      <c r="L17" s="930"/>
      <c r="M17" s="930"/>
      <c r="N17" s="931"/>
      <c r="P17" s="37"/>
    </row>
    <row r="18" spans="2:16" ht="12.75" customHeight="1">
      <c r="B18" s="36"/>
      <c r="C18" s="929"/>
      <c r="D18" s="930"/>
      <c r="E18" s="930"/>
      <c r="F18" s="930"/>
      <c r="G18" s="930"/>
      <c r="H18" s="930"/>
      <c r="I18" s="930"/>
      <c r="J18" s="930"/>
      <c r="K18" s="930"/>
      <c r="L18" s="930"/>
      <c r="M18" s="930"/>
      <c r="N18" s="931"/>
      <c r="P18" s="37"/>
    </row>
    <row r="19" spans="2:16" ht="12.75" customHeight="1">
      <c r="B19" s="36"/>
      <c r="C19" s="929"/>
      <c r="D19" s="930"/>
      <c r="E19" s="930"/>
      <c r="F19" s="930"/>
      <c r="G19" s="930"/>
      <c r="H19" s="930"/>
      <c r="I19" s="930"/>
      <c r="J19" s="930"/>
      <c r="K19" s="930"/>
      <c r="L19" s="930"/>
      <c r="M19" s="930"/>
      <c r="N19" s="931"/>
      <c r="P19" s="37"/>
    </row>
    <row r="20" spans="2:16" ht="12.75" customHeight="1">
      <c r="B20" s="36"/>
      <c r="C20" s="929"/>
      <c r="D20" s="930"/>
      <c r="E20" s="930"/>
      <c r="F20" s="930"/>
      <c r="G20" s="930"/>
      <c r="H20" s="930"/>
      <c r="I20" s="930"/>
      <c r="J20" s="930"/>
      <c r="K20" s="930"/>
      <c r="L20" s="930"/>
      <c r="M20" s="930"/>
      <c r="N20" s="931"/>
      <c r="P20" s="37"/>
    </row>
    <row r="21" spans="2:16" ht="12.75" customHeight="1">
      <c r="B21" s="36"/>
      <c r="C21" s="929"/>
      <c r="D21" s="930"/>
      <c r="E21" s="930"/>
      <c r="F21" s="930"/>
      <c r="G21" s="930"/>
      <c r="H21" s="930"/>
      <c r="I21" s="930"/>
      <c r="J21" s="930"/>
      <c r="K21" s="930"/>
      <c r="L21" s="930"/>
      <c r="M21" s="930"/>
      <c r="N21" s="931"/>
      <c r="P21" s="37"/>
    </row>
    <row r="22" spans="2:16" ht="12.75" customHeight="1">
      <c r="B22" s="36"/>
      <c r="C22" s="929"/>
      <c r="D22" s="930"/>
      <c r="E22" s="930"/>
      <c r="F22" s="930"/>
      <c r="G22" s="930"/>
      <c r="H22" s="930"/>
      <c r="I22" s="930"/>
      <c r="J22" s="930"/>
      <c r="K22" s="930"/>
      <c r="L22" s="930"/>
      <c r="M22" s="930"/>
      <c r="N22" s="931"/>
      <c r="P22" s="37"/>
    </row>
    <row r="23" spans="2:16" ht="13.5" customHeight="1" thickBot="1">
      <c r="B23" s="36"/>
      <c r="C23" s="932"/>
      <c r="D23" s="933"/>
      <c r="E23" s="933"/>
      <c r="F23" s="933"/>
      <c r="G23" s="933"/>
      <c r="H23" s="933"/>
      <c r="I23" s="933"/>
      <c r="J23" s="933"/>
      <c r="K23" s="933"/>
      <c r="L23" s="933"/>
      <c r="M23" s="933"/>
      <c r="N23" s="934"/>
      <c r="P23" s="37"/>
    </row>
    <row r="24" spans="2:16">
      <c r="B24" s="36"/>
      <c r="P24" s="37"/>
    </row>
    <row r="25" spans="2:16" ht="14.1" customHeight="1">
      <c r="B25" s="36"/>
      <c r="C25" s="935" t="s">
        <v>2</v>
      </c>
      <c r="D25" s="936"/>
      <c r="E25" s="936"/>
      <c r="F25" s="936"/>
      <c r="G25" s="936"/>
      <c r="H25" s="936"/>
      <c r="I25" s="936"/>
      <c r="J25" s="936"/>
      <c r="K25" s="936"/>
      <c r="L25" s="936"/>
      <c r="M25" s="936"/>
      <c r="N25" s="936"/>
      <c r="P25" s="37"/>
    </row>
    <row r="26" spans="2:16" ht="14.1" customHeight="1">
      <c r="B26" s="36"/>
      <c r="C26" s="936"/>
      <c r="D26" s="936"/>
      <c r="E26" s="936"/>
      <c r="F26" s="936"/>
      <c r="G26" s="936"/>
      <c r="H26" s="936"/>
      <c r="I26" s="936"/>
      <c r="J26" s="936"/>
      <c r="K26" s="936"/>
      <c r="L26" s="936"/>
      <c r="M26" s="936"/>
      <c r="N26" s="936"/>
      <c r="P26" s="37"/>
    </row>
    <row r="27" spans="2:16" ht="14.1" customHeight="1">
      <c r="B27" s="36"/>
      <c r="C27" s="936"/>
      <c r="D27" s="936"/>
      <c r="E27" s="936"/>
      <c r="F27" s="936"/>
      <c r="G27" s="936"/>
      <c r="H27" s="936"/>
      <c r="I27" s="936"/>
      <c r="J27" s="936"/>
      <c r="K27" s="936"/>
      <c r="L27" s="936"/>
      <c r="M27" s="936"/>
      <c r="N27" s="936"/>
      <c r="P27" s="37"/>
    </row>
    <row r="28" spans="2:16" ht="14.1" customHeight="1">
      <c r="B28" s="36"/>
      <c r="C28" s="936"/>
      <c r="D28" s="936"/>
      <c r="E28" s="936"/>
      <c r="F28" s="936"/>
      <c r="G28" s="936"/>
      <c r="H28" s="936"/>
      <c r="I28" s="936"/>
      <c r="J28" s="936"/>
      <c r="K28" s="936"/>
      <c r="L28" s="936"/>
      <c r="M28" s="936"/>
      <c r="N28" s="936"/>
      <c r="P28" s="37"/>
    </row>
    <row r="29" spans="2:16" ht="9" customHeight="1">
      <c r="B29" s="36"/>
      <c r="C29" s="936"/>
      <c r="D29" s="936"/>
      <c r="E29" s="936"/>
      <c r="F29" s="936"/>
      <c r="G29" s="936"/>
      <c r="H29" s="936"/>
      <c r="I29" s="936"/>
      <c r="J29" s="936"/>
      <c r="K29" s="936"/>
      <c r="L29" s="936"/>
      <c r="M29" s="936"/>
      <c r="N29" s="936"/>
      <c r="P29" s="37"/>
    </row>
    <row r="30" spans="2:16" ht="50.25" customHeight="1">
      <c r="B30" s="36"/>
      <c r="C30" s="936"/>
      <c r="D30" s="936"/>
      <c r="E30" s="936"/>
      <c r="F30" s="936"/>
      <c r="G30" s="936"/>
      <c r="H30" s="936"/>
      <c r="I30" s="936"/>
      <c r="J30" s="936"/>
      <c r="K30" s="936"/>
      <c r="L30" s="936"/>
      <c r="M30" s="936"/>
      <c r="N30" s="936"/>
      <c r="P30" s="37"/>
    </row>
    <row r="31" spans="2:16" ht="12.75" customHeight="1" thickBot="1">
      <c r="B31" s="38"/>
      <c r="C31" s="39"/>
      <c r="D31" s="39"/>
      <c r="E31" s="39"/>
      <c r="F31" s="39"/>
      <c r="G31" s="39"/>
      <c r="H31" s="39"/>
      <c r="I31" s="39"/>
      <c r="J31" s="39"/>
      <c r="K31" s="39"/>
      <c r="L31" s="39"/>
      <c r="M31" s="39"/>
      <c r="N31" s="39"/>
      <c r="O31" s="39"/>
      <c r="P31" s="40"/>
    </row>
  </sheetData>
  <mergeCells count="2">
    <mergeCell ref="C14:N23"/>
    <mergeCell ref="C25:N30"/>
  </mergeCells>
  <phoneticPr fontId="13" type="noConversion"/>
  <pageMargins left="0.7" right="0.7" top="0.75" bottom="0.75" header="0.3" footer="0.3"/>
  <pageSetup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pageSetUpPr fitToPage="1"/>
  </sheetPr>
  <dimension ref="B2:AS50"/>
  <sheetViews>
    <sheetView workbookViewId="0">
      <selection activeCell="B4" sqref="B4"/>
    </sheetView>
  </sheetViews>
  <sheetFormatPr defaultColWidth="9.33203125" defaultRowHeight="13.8"/>
  <cols>
    <col min="1" max="1" width="2.77734375" style="17" customWidth="1"/>
    <col min="2" max="2" width="33.77734375" style="27" customWidth="1"/>
    <col min="3" max="3" width="113.77734375" style="17" customWidth="1"/>
    <col min="4" max="4" width="9.33203125" style="17"/>
    <col min="5" max="5" width="115.44140625" style="17" bestFit="1" customWidth="1"/>
    <col min="6" max="16384" width="9.33203125" style="17"/>
  </cols>
  <sheetData>
    <row r="2" spans="2:45" s="64" customFormat="1" ht="24.6">
      <c r="B2" s="949" t="s">
        <v>3</v>
      </c>
      <c r="C2" s="949"/>
    </row>
    <row r="3" spans="2:45" s="18" customFormat="1" ht="13.2">
      <c r="B3" s="65"/>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row>
    <row r="4" spans="2:45" ht="17.399999999999999">
      <c r="B4" s="19" t="s">
        <v>1603</v>
      </c>
    </row>
    <row r="5" spans="2:45">
      <c r="B5" s="950" t="s">
        <v>4</v>
      </c>
      <c r="C5" s="950"/>
    </row>
    <row r="6" spans="2:45" ht="38.25" customHeight="1">
      <c r="B6" s="954" t="s">
        <v>5</v>
      </c>
      <c r="C6" s="954"/>
    </row>
    <row r="8" spans="2:45" ht="14.4" thickBot="1"/>
    <row r="9" spans="2:45">
      <c r="B9" s="951" t="s">
        <v>6</v>
      </c>
      <c r="C9" s="952"/>
    </row>
    <row r="10" spans="2:45">
      <c r="B10" s="947" t="s">
        <v>7</v>
      </c>
      <c r="C10" s="948"/>
    </row>
    <row r="11" spans="2:45" ht="31.5" customHeight="1">
      <c r="B11" s="943" t="s">
        <v>8</v>
      </c>
      <c r="C11" s="944"/>
    </row>
    <row r="12" spans="2:45">
      <c r="B12" s="943"/>
      <c r="C12" s="944"/>
    </row>
    <row r="13" spans="2:45">
      <c r="B13" s="947" t="s">
        <v>9</v>
      </c>
      <c r="C13" s="948"/>
    </row>
    <row r="14" spans="2:45" ht="33.75" customHeight="1">
      <c r="B14" s="943" t="s">
        <v>10</v>
      </c>
      <c r="C14" s="944"/>
      <c r="E14" s="70"/>
    </row>
    <row r="15" spans="2:45">
      <c r="B15" s="943"/>
      <c r="C15" s="944"/>
    </row>
    <row r="16" spans="2:45">
      <c r="B16" s="947" t="s">
        <v>11</v>
      </c>
      <c r="C16" s="948"/>
    </row>
    <row r="17" spans="2:6">
      <c r="B17" s="943" t="s">
        <v>12</v>
      </c>
      <c r="C17" s="944"/>
    </row>
    <row r="18" spans="2:6">
      <c r="B18" s="943"/>
      <c r="C18" s="944"/>
    </row>
    <row r="19" spans="2:6">
      <c r="B19" s="947" t="s">
        <v>13</v>
      </c>
      <c r="C19" s="948"/>
    </row>
    <row r="20" spans="2:6" ht="52.5" customHeight="1">
      <c r="B20" s="943" t="s">
        <v>14</v>
      </c>
      <c r="C20" s="944"/>
      <c r="F20" s="22"/>
    </row>
    <row r="21" spans="2:6">
      <c r="B21" s="943"/>
      <c r="C21" s="944"/>
    </row>
    <row r="22" spans="2:6">
      <c r="B22" s="947" t="s">
        <v>15</v>
      </c>
      <c r="C22" s="948"/>
    </row>
    <row r="23" spans="2:6" ht="32.25" customHeight="1">
      <c r="B23" s="943" t="s">
        <v>16</v>
      </c>
      <c r="C23" s="944"/>
    </row>
    <row r="24" spans="2:6">
      <c r="B24" s="943"/>
      <c r="C24" s="944"/>
    </row>
    <row r="25" spans="2:6">
      <c r="B25" s="947" t="s">
        <v>17</v>
      </c>
      <c r="C25" s="948"/>
    </row>
    <row r="26" spans="2:6" ht="53.25" customHeight="1">
      <c r="B26" s="943" t="s">
        <v>18</v>
      </c>
      <c r="C26" s="944"/>
    </row>
    <row r="27" spans="2:6">
      <c r="B27" s="943"/>
      <c r="C27" s="944"/>
    </row>
    <row r="28" spans="2:6">
      <c r="B28" s="947" t="s">
        <v>19</v>
      </c>
      <c r="C28" s="948"/>
    </row>
    <row r="29" spans="2:6" ht="39.75" customHeight="1">
      <c r="B29" s="943" t="s">
        <v>20</v>
      </c>
      <c r="C29" s="944"/>
    </row>
    <row r="30" spans="2:6">
      <c r="B30" s="943"/>
      <c r="C30" s="944"/>
    </row>
    <row r="31" spans="2:6">
      <c r="B31" s="939" t="s">
        <v>21</v>
      </c>
      <c r="C31" s="940"/>
    </row>
    <row r="32" spans="2:6" ht="86.25" customHeight="1">
      <c r="B32" s="945" t="s">
        <v>22</v>
      </c>
      <c r="C32" s="946"/>
    </row>
    <row r="33" spans="2:14">
      <c r="B33" s="943"/>
      <c r="C33" s="944"/>
    </row>
    <row r="34" spans="2:14">
      <c r="B34" s="939" t="s">
        <v>23</v>
      </c>
      <c r="C34" s="940"/>
    </row>
    <row r="35" spans="2:14" ht="56.25" customHeight="1">
      <c r="B35" s="945" t="s">
        <v>24</v>
      </c>
      <c r="C35" s="946"/>
    </row>
    <row r="36" spans="2:14">
      <c r="B36" s="945"/>
      <c r="C36" s="946"/>
    </row>
    <row r="37" spans="2:14">
      <c r="B37" s="939" t="s">
        <v>25</v>
      </c>
      <c r="C37" s="940"/>
    </row>
    <row r="38" spans="2:14" ht="74.25" customHeight="1">
      <c r="B38" s="943" t="s">
        <v>26</v>
      </c>
      <c r="C38" s="944"/>
    </row>
    <row r="39" spans="2:14" ht="13.2">
      <c r="B39" s="937"/>
      <c r="C39" s="938"/>
      <c r="E39" s="953"/>
      <c r="F39" s="953"/>
      <c r="G39" s="953"/>
      <c r="H39" s="953"/>
      <c r="I39" s="953"/>
      <c r="J39" s="953"/>
      <c r="K39" s="953"/>
      <c r="L39" s="953"/>
      <c r="M39" s="953"/>
      <c r="N39" s="953"/>
    </row>
    <row r="40" spans="2:14">
      <c r="B40" s="939" t="s">
        <v>27</v>
      </c>
      <c r="C40" s="940"/>
      <c r="E40" s="953"/>
      <c r="F40" s="953"/>
      <c r="G40" s="953"/>
      <c r="H40" s="953"/>
      <c r="I40" s="953"/>
      <c r="J40" s="953"/>
      <c r="K40" s="953"/>
      <c r="L40" s="953"/>
      <c r="M40" s="953"/>
      <c r="N40" s="953"/>
    </row>
    <row r="41" spans="2:14" ht="76.5" customHeight="1" thickBot="1">
      <c r="B41" s="941" t="s">
        <v>28</v>
      </c>
      <c r="C41" s="942"/>
    </row>
    <row r="42" spans="2:14" ht="13.2">
      <c r="B42" s="17"/>
      <c r="E42" s="953"/>
      <c r="F42" s="953"/>
      <c r="G42" s="953"/>
      <c r="H42" s="953"/>
      <c r="I42" s="953"/>
      <c r="J42" s="953"/>
      <c r="K42" s="953"/>
      <c r="L42" s="953"/>
      <c r="M42" s="953"/>
      <c r="N42" s="953"/>
    </row>
    <row r="43" spans="2:14" ht="13.2">
      <c r="B43" s="17"/>
    </row>
    <row r="44" spans="2:14" ht="13.2">
      <c r="B44" s="17"/>
    </row>
    <row r="46" spans="2:14" ht="13.2">
      <c r="B46" s="17"/>
    </row>
    <row r="47" spans="2:14" ht="13.2">
      <c r="B47" s="17"/>
    </row>
    <row r="49" spans="2:2" ht="13.2">
      <c r="B49" s="17"/>
    </row>
    <row r="50" spans="2:2" ht="13.2">
      <c r="B50" s="17"/>
    </row>
  </sheetData>
  <mergeCells count="39">
    <mergeCell ref="E39:N39"/>
    <mergeCell ref="E40:N40"/>
    <mergeCell ref="E42:N42"/>
    <mergeCell ref="B6:C6"/>
    <mergeCell ref="B10:C10"/>
    <mergeCell ref="B11:C11"/>
    <mergeCell ref="B12:C12"/>
    <mergeCell ref="B13:C13"/>
    <mergeCell ref="B16:C16"/>
    <mergeCell ref="B17:C17"/>
    <mergeCell ref="B18:C18"/>
    <mergeCell ref="B19:C19"/>
    <mergeCell ref="B20:C20"/>
    <mergeCell ref="B22:C22"/>
    <mergeCell ref="B32:C32"/>
    <mergeCell ref="B23:C23"/>
    <mergeCell ref="B30:C30"/>
    <mergeCell ref="B38:C38"/>
    <mergeCell ref="B2:C2"/>
    <mergeCell ref="B5:C5"/>
    <mergeCell ref="B9:C9"/>
    <mergeCell ref="B14:C14"/>
    <mergeCell ref="B15:C15"/>
    <mergeCell ref="B39:C39"/>
    <mergeCell ref="B40:C40"/>
    <mergeCell ref="B41:C41"/>
    <mergeCell ref="B21:C21"/>
    <mergeCell ref="B33:C33"/>
    <mergeCell ref="B34:C34"/>
    <mergeCell ref="B35:C35"/>
    <mergeCell ref="B36:C36"/>
    <mergeCell ref="B37:C37"/>
    <mergeCell ref="B25:C25"/>
    <mergeCell ref="B26:C26"/>
    <mergeCell ref="B27:C27"/>
    <mergeCell ref="B31:C31"/>
    <mergeCell ref="B24:C24"/>
    <mergeCell ref="B28:C28"/>
    <mergeCell ref="B29:C29"/>
  </mergeCells>
  <phoneticPr fontId="13" type="noConversion"/>
  <pageMargins left="0.7" right="0.7" top="0.75" bottom="0.75" header="0.3" footer="0.3"/>
  <pageSetup scale="91"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rowBreaks count="2" manualBreakCount="2">
    <brk id="8" max="2" man="1"/>
    <brk id="26"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P17"/>
  <sheetViews>
    <sheetView view="pageLayout" zoomScale="60" zoomScaleNormal="112" zoomScaleSheetLayoutView="80" zoomScalePageLayoutView="60" workbookViewId="0">
      <selection activeCell="B4" sqref="B4"/>
    </sheetView>
  </sheetViews>
  <sheetFormatPr defaultRowHeight="13.2"/>
  <cols>
    <col min="1" max="1" width="2.21875" customWidth="1"/>
    <col min="4" max="4" width="28" customWidth="1"/>
    <col min="5" max="16" width="29.44140625" customWidth="1"/>
  </cols>
  <sheetData>
    <row r="1" spans="1:16">
      <c r="A1" s="17"/>
      <c r="B1" s="17"/>
      <c r="C1" s="17"/>
      <c r="D1" s="17"/>
      <c r="E1" s="17"/>
      <c r="F1" s="17"/>
      <c r="G1" s="17"/>
      <c r="H1" s="17"/>
      <c r="I1" s="17"/>
      <c r="J1" s="17"/>
      <c r="K1" s="17"/>
      <c r="L1" s="17"/>
      <c r="M1" s="17"/>
      <c r="N1" s="17"/>
      <c r="O1" s="17"/>
      <c r="P1" s="17"/>
    </row>
    <row r="2" spans="1:16" ht="17.399999999999999">
      <c r="A2" s="17"/>
      <c r="B2" s="960" t="s">
        <v>29</v>
      </c>
      <c r="C2" s="960"/>
      <c r="D2" s="960"/>
      <c r="E2" s="960"/>
      <c r="F2" s="960"/>
      <c r="G2" s="960"/>
      <c r="H2" s="960"/>
      <c r="I2" s="960"/>
      <c r="J2" s="960"/>
      <c r="K2" s="960"/>
      <c r="L2" s="960"/>
      <c r="M2" s="960"/>
      <c r="N2" s="960"/>
      <c r="O2" s="960"/>
      <c r="P2" s="960"/>
    </row>
    <row r="3" spans="1:16" ht="15.6">
      <c r="A3" s="17"/>
      <c r="B3" s="244"/>
      <c r="C3" s="244"/>
      <c r="D3" s="244"/>
      <c r="E3" s="244"/>
      <c r="F3" s="244"/>
      <c r="G3" s="244"/>
      <c r="H3" s="244"/>
      <c r="I3" s="244"/>
      <c r="J3" s="244"/>
      <c r="K3" s="244"/>
      <c r="L3" s="244"/>
      <c r="M3" s="244"/>
      <c r="N3" s="244"/>
      <c r="O3" s="244"/>
      <c r="P3" s="244"/>
    </row>
    <row r="4" spans="1:16" ht="17.399999999999999">
      <c r="A4" s="17"/>
      <c r="B4" s="2" t="s">
        <v>1603</v>
      </c>
      <c r="D4" s="244"/>
      <c r="E4" s="17"/>
      <c r="F4" s="17"/>
      <c r="G4" s="17"/>
      <c r="H4" s="17"/>
      <c r="I4" s="17"/>
      <c r="J4" s="17"/>
      <c r="K4" s="17"/>
      <c r="L4" s="17"/>
      <c r="M4" s="17"/>
      <c r="N4" s="17"/>
      <c r="O4" s="17"/>
      <c r="P4" s="17"/>
    </row>
    <row r="5" spans="1:16" ht="18" thickBot="1">
      <c r="A5" s="17"/>
      <c r="B5" s="891"/>
      <c r="C5" s="19"/>
      <c r="D5" s="244"/>
      <c r="E5" s="21"/>
      <c r="F5" s="21"/>
      <c r="G5" s="21"/>
      <c r="H5" s="21"/>
      <c r="I5" s="21"/>
      <c r="J5" s="21"/>
      <c r="K5" s="17"/>
      <c r="L5" s="959" t="s">
        <v>30</v>
      </c>
      <c r="M5" s="959"/>
      <c r="N5" s="959" t="s">
        <v>31</v>
      </c>
      <c r="O5" s="959"/>
      <c r="P5" s="274"/>
    </row>
    <row r="6" spans="1:16" ht="13.8" thickBot="1">
      <c r="A6" s="17"/>
      <c r="B6" s="955" t="s">
        <v>32</v>
      </c>
      <c r="C6" s="956"/>
      <c r="D6" s="956"/>
      <c r="E6" s="23" t="s">
        <v>33</v>
      </c>
      <c r="F6" s="245" t="s">
        <v>34</v>
      </c>
      <c r="G6" s="23" t="s">
        <v>35</v>
      </c>
      <c r="H6" s="245" t="s">
        <v>36</v>
      </c>
      <c r="I6" s="23" t="s">
        <v>37</v>
      </c>
      <c r="J6" s="266" t="s">
        <v>38</v>
      </c>
      <c r="K6" s="173" t="s">
        <v>39</v>
      </c>
      <c r="L6" s="273" t="s">
        <v>40</v>
      </c>
      <c r="M6" s="273" t="s">
        <v>34</v>
      </c>
      <c r="N6" s="273" t="s">
        <v>40</v>
      </c>
      <c r="O6" s="273" t="s">
        <v>34</v>
      </c>
      <c r="P6" s="173" t="s">
        <v>41</v>
      </c>
    </row>
    <row r="7" spans="1:16" ht="14.4" thickBot="1">
      <c r="A7" s="17"/>
      <c r="B7" s="957" t="s">
        <v>42</v>
      </c>
      <c r="C7" s="958"/>
      <c r="D7" s="958"/>
      <c r="E7" s="246"/>
      <c r="F7" s="246"/>
      <c r="G7" s="246"/>
      <c r="H7" s="246"/>
      <c r="I7" s="246"/>
      <c r="J7" s="246"/>
      <c r="K7" s="246"/>
      <c r="L7" s="246"/>
      <c r="M7" s="246"/>
      <c r="N7" s="246"/>
      <c r="O7" s="246"/>
      <c r="P7" s="247"/>
    </row>
    <row r="8" spans="1:16" ht="13.2" customHeight="1">
      <c r="A8" s="248"/>
      <c r="B8" s="249"/>
      <c r="C8" s="249"/>
      <c r="D8" s="249"/>
      <c r="E8" s="250"/>
      <c r="F8" s="250"/>
      <c r="G8" s="250"/>
      <c r="H8" s="250"/>
      <c r="I8" s="250"/>
      <c r="J8" s="250"/>
      <c r="K8" s="250"/>
      <c r="L8" s="250"/>
      <c r="M8" s="250"/>
      <c r="N8" s="250"/>
      <c r="O8" s="250"/>
      <c r="P8" s="251"/>
    </row>
    <row r="9" spans="1:16">
      <c r="A9" s="17"/>
      <c r="B9" s="252"/>
      <c r="C9" s="252"/>
      <c r="D9" s="253" t="s">
        <v>43</v>
      </c>
      <c r="E9" s="254" t="e">
        <f>'2 - Estimated Annual Charges'!F681</f>
        <v>#REF!</v>
      </c>
      <c r="F9" s="254" t="e">
        <f>'2 - Estimated Annual Charges'!G681</f>
        <v>#REF!</v>
      </c>
      <c r="G9" s="254" t="e">
        <f>'2 - Estimated Annual Charges'!H681</f>
        <v>#REF!</v>
      </c>
      <c r="H9" s="254" t="e">
        <f>'2 - Estimated Annual Charges'!I681</f>
        <v>#REF!</v>
      </c>
      <c r="I9" s="254" t="e">
        <f>'2 - Estimated Annual Charges'!J681</f>
        <v>#REF!</v>
      </c>
      <c r="J9" s="254" t="e">
        <f>'2 - Estimated Annual Charges'!K681</f>
        <v>#REF!</v>
      </c>
      <c r="K9" s="255" t="e">
        <f>SUM(E9:J9)</f>
        <v>#REF!</v>
      </c>
      <c r="L9" s="254" t="e">
        <f>'2 - Estimated Annual Charges'!N681</f>
        <v>#REF!</v>
      </c>
      <c r="M9" s="254" t="e">
        <f>'2 - Estimated Annual Charges'!O681</f>
        <v>#REF!</v>
      </c>
      <c r="N9" s="254" t="e">
        <f>'2 - Estimated Annual Charges'!R681</f>
        <v>#REF!</v>
      </c>
      <c r="O9" s="254" t="e">
        <f>'2 - Estimated Annual Charges'!S681</f>
        <v>#REF!</v>
      </c>
      <c r="P9" s="255" t="e">
        <f>SUM(K9:O9)</f>
        <v>#REF!</v>
      </c>
    </row>
    <row r="10" spans="1:16">
      <c r="A10" s="17"/>
      <c r="B10" s="252"/>
      <c r="C10" s="252"/>
      <c r="D10" s="256"/>
      <c r="E10" s="257"/>
      <c r="F10" s="257"/>
      <c r="G10" s="257"/>
      <c r="H10" s="257"/>
      <c r="I10" s="257"/>
      <c r="J10" s="257"/>
      <c r="K10" s="257"/>
      <c r="L10" s="257"/>
      <c r="M10" s="257"/>
      <c r="N10" s="257"/>
      <c r="O10" s="257"/>
      <c r="P10" s="257"/>
    </row>
    <row r="11" spans="1:16">
      <c r="A11" s="17"/>
      <c r="B11" s="252"/>
      <c r="C11" s="252"/>
      <c r="D11" s="253" t="s">
        <v>44</v>
      </c>
      <c r="E11" s="254">
        <f>'6 - Milestone Charges'!P44</f>
        <v>0</v>
      </c>
      <c r="F11" s="254">
        <f>'6 - Milestone Charges'!Q44</f>
        <v>2380206.3931319998</v>
      </c>
      <c r="G11" s="254">
        <f>'6 - Milestone Charges'!R44</f>
        <v>2380206.3931319998</v>
      </c>
      <c r="H11" s="254">
        <f>'6 - Milestone Charges'!S44</f>
        <v>2380206.3931319998</v>
      </c>
      <c r="I11" s="254">
        <f>'6 - Milestone Charges'!T44</f>
        <v>2380206.3931319998</v>
      </c>
      <c r="J11" s="254">
        <f>'6 - Milestone Charges'!U44</f>
        <v>0</v>
      </c>
      <c r="K11" s="255">
        <f>SUM(E11:J11)</f>
        <v>9520825.5725279991</v>
      </c>
      <c r="L11" s="254">
        <v>0</v>
      </c>
      <c r="M11" s="254">
        <v>0</v>
      </c>
      <c r="N11" s="254">
        <v>0</v>
      </c>
      <c r="O11" s="254">
        <v>0</v>
      </c>
      <c r="P11" s="255">
        <f>SUM(K11:O11)</f>
        <v>9520825.5725279991</v>
      </c>
    </row>
    <row r="12" spans="1:16" ht="13.8" thickBot="1">
      <c r="A12" s="17"/>
      <c r="B12" s="252"/>
      <c r="C12" s="252"/>
      <c r="D12" s="256"/>
      <c r="E12" s="257"/>
      <c r="F12" s="257"/>
      <c r="G12" s="257"/>
      <c r="H12" s="257"/>
      <c r="I12" s="257"/>
      <c r="J12" s="257"/>
      <c r="K12" s="257"/>
      <c r="L12" s="257"/>
      <c r="M12" s="257"/>
      <c r="N12" s="257"/>
      <c r="O12" s="257"/>
      <c r="P12" s="257"/>
    </row>
    <row r="13" spans="1:16" ht="13.8" thickBot="1">
      <c r="A13" s="17"/>
      <c r="B13" s="258" t="s">
        <v>45</v>
      </c>
      <c r="C13" s="259"/>
      <c r="D13" s="260"/>
      <c r="E13" s="134" t="e">
        <f t="shared" ref="E13:J13" si="0">SUM(E9:E11)</f>
        <v>#REF!</v>
      </c>
      <c r="F13" s="134" t="e">
        <f t="shared" si="0"/>
        <v>#REF!</v>
      </c>
      <c r="G13" s="134" t="e">
        <f t="shared" si="0"/>
        <v>#REF!</v>
      </c>
      <c r="H13" s="134" t="e">
        <f t="shared" si="0"/>
        <v>#REF!</v>
      </c>
      <c r="I13" s="134" t="e">
        <f t="shared" si="0"/>
        <v>#REF!</v>
      </c>
      <c r="J13" s="134" t="e">
        <f t="shared" si="0"/>
        <v>#REF!</v>
      </c>
      <c r="K13" s="134" t="e">
        <f>SUM(E13:J13)</f>
        <v>#REF!</v>
      </c>
      <c r="L13" s="134" t="e">
        <f>SUM(L9:L11)</f>
        <v>#REF!</v>
      </c>
      <c r="M13" s="134" t="e">
        <f>SUM(M9:M11)</f>
        <v>#REF!</v>
      </c>
      <c r="N13" s="134" t="e">
        <f>SUM(N9:N11)</f>
        <v>#REF!</v>
      </c>
      <c r="O13" s="134" t="e">
        <f>SUM(O9:O11)</f>
        <v>#REF!</v>
      </c>
      <c r="P13" s="134" t="e">
        <f>SUM(K13:O13)</f>
        <v>#REF!</v>
      </c>
    </row>
    <row r="14" spans="1:16">
      <c r="A14" s="17"/>
      <c r="B14" s="17"/>
      <c r="C14" s="17"/>
      <c r="D14" s="17"/>
      <c r="E14" s="166"/>
      <c r="F14" s="166"/>
      <c r="G14" s="166"/>
      <c r="H14" s="166"/>
      <c r="I14" s="166"/>
      <c r="J14" s="166"/>
      <c r="K14" s="17"/>
      <c r="L14" s="261"/>
      <c r="M14" s="261"/>
      <c r="N14" s="261"/>
      <c r="O14" s="261"/>
      <c r="P14" s="17"/>
    </row>
    <row r="15" spans="1:16">
      <c r="E15" s="262"/>
      <c r="F15" s="262"/>
      <c r="G15" s="262"/>
      <c r="H15" s="262"/>
      <c r="I15" s="262"/>
      <c r="J15" s="262"/>
      <c r="K15" s="263"/>
    </row>
    <row r="16" spans="1:16">
      <c r="B16" s="264" t="s">
        <v>46</v>
      </c>
      <c r="K16" s="234"/>
    </row>
    <row r="17" spans="2:12">
      <c r="B17" s="264"/>
      <c r="K17" s="234"/>
      <c r="L17" s="263"/>
    </row>
  </sheetData>
  <mergeCells count="5">
    <mergeCell ref="B6:D6"/>
    <mergeCell ref="B7:D7"/>
    <mergeCell ref="L5:M5"/>
    <mergeCell ref="N5:O5"/>
    <mergeCell ref="B2:P2"/>
  </mergeCells>
  <pageMargins left="0.7" right="0.7" top="0.75" bottom="0.75" header="0.3" footer="0.3"/>
  <pageSetup scale="34"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A2:X687"/>
  <sheetViews>
    <sheetView showGridLines="0" zoomScale="92" zoomScaleNormal="92" zoomScaleSheetLayoutView="90" workbookViewId="0">
      <pane xSplit="4" ySplit="6" topLeftCell="K7" activePane="bottomRight" state="frozen"/>
      <selection pane="topRight" activeCell="E1" sqref="E1"/>
      <selection pane="bottomLeft" activeCell="A7" sqref="A7"/>
      <selection pane="bottomRight" activeCell="B4" sqref="B4"/>
    </sheetView>
  </sheetViews>
  <sheetFormatPr defaultColWidth="9.33203125" defaultRowHeight="13.2" outlineLevelRow="2" outlineLevelCol="1"/>
  <cols>
    <col min="1" max="1" width="4" style="1" customWidth="1"/>
    <col min="2" max="3" width="2.77734375" style="1" customWidth="1"/>
    <col min="4" max="4" width="71.21875" style="171" customWidth="1"/>
    <col min="5" max="5" width="32.33203125" style="171" bestFit="1" customWidth="1" outlineLevel="1" collapsed="1"/>
    <col min="6" max="11" width="20.6640625" style="209" customWidth="1" outlineLevel="1"/>
    <col min="12" max="12" width="20.6640625" style="209" customWidth="1"/>
    <col min="13" max="13" width="3.6640625" style="106" bestFit="1" customWidth="1"/>
    <col min="14" max="15" width="25.44140625" style="209" customWidth="1" outlineLevel="1"/>
    <col min="16" max="16" width="25.44140625" style="209" customWidth="1"/>
    <col min="17" max="17" width="3.6640625" style="106" bestFit="1" customWidth="1"/>
    <col min="18" max="19" width="22.44140625" style="209" customWidth="1" outlineLevel="1"/>
    <col min="20" max="20" width="22.44140625" style="209" customWidth="1"/>
    <col min="21" max="21" width="20.33203125" style="1" customWidth="1"/>
    <col min="22" max="22" width="17" style="1" hidden="1" customWidth="1"/>
    <col min="23" max="23" width="20.6640625" style="1" bestFit="1" customWidth="1"/>
    <col min="24" max="16384" width="9.33203125" style="1"/>
  </cols>
  <sheetData>
    <row r="2" spans="1:22" ht="13.2" customHeight="1">
      <c r="A2" s="171"/>
      <c r="B2" s="964" t="s">
        <v>47</v>
      </c>
      <c r="C2" s="964"/>
      <c r="D2" s="964"/>
      <c r="E2" s="964"/>
      <c r="F2" s="964"/>
      <c r="G2" s="964"/>
      <c r="H2" s="964"/>
      <c r="I2" s="964"/>
      <c r="J2" s="964"/>
      <c r="K2" s="964"/>
      <c r="L2" s="964"/>
      <c r="M2" s="964"/>
      <c r="N2" s="964"/>
      <c r="O2" s="964"/>
      <c r="P2" s="964"/>
      <c r="Q2" s="964"/>
      <c r="R2" s="964"/>
      <c r="S2" s="964"/>
      <c r="T2" s="964"/>
    </row>
    <row r="3" spans="1:22" ht="17.399999999999999">
      <c r="B3" s="71"/>
      <c r="C3" s="2"/>
      <c r="D3" s="169"/>
      <c r="E3" s="324"/>
      <c r="N3" s="1"/>
      <c r="O3" s="1"/>
      <c r="P3" s="1"/>
      <c r="Q3" s="1"/>
      <c r="R3" s="1"/>
      <c r="S3" s="1"/>
      <c r="T3" s="1"/>
    </row>
    <row r="4" spans="1:22" ht="17.399999999999999">
      <c r="B4" s="19" t="s">
        <v>1603</v>
      </c>
      <c r="C4" s="2"/>
      <c r="D4" s="169"/>
      <c r="E4" s="324"/>
      <c r="N4" s="1"/>
      <c r="O4" s="1"/>
      <c r="P4" s="1"/>
      <c r="Q4" s="1"/>
      <c r="R4" s="1"/>
      <c r="S4" s="1"/>
      <c r="T4" s="1"/>
    </row>
    <row r="5" spans="1:22" s="474" customFormat="1" ht="17.399999999999999">
      <c r="A5" s="1"/>
      <c r="B5" s="890"/>
      <c r="C5" s="913"/>
      <c r="D5" s="470"/>
      <c r="E5" s="471"/>
      <c r="F5" s="472"/>
      <c r="G5" s="472"/>
      <c r="H5" s="472"/>
      <c r="I5" s="472"/>
      <c r="J5" s="472"/>
      <c r="K5" s="472"/>
      <c r="L5" s="472"/>
      <c r="M5" s="473"/>
      <c r="N5" s="381" t="s">
        <v>30</v>
      </c>
      <c r="O5" s="382"/>
      <c r="P5" s="383"/>
      <c r="Q5" s="473"/>
      <c r="R5" s="381" t="s">
        <v>31</v>
      </c>
      <c r="S5" s="382"/>
      <c r="T5" s="383"/>
    </row>
    <row r="6" spans="1:22" s="364" customFormat="1" ht="27" thickBot="1">
      <c r="B6" s="411" t="s">
        <v>48</v>
      </c>
      <c r="C6" s="412"/>
      <c r="D6" s="413"/>
      <c r="E6" s="362"/>
      <c r="F6" s="475" t="s">
        <v>49</v>
      </c>
      <c r="G6" s="475" t="s">
        <v>50</v>
      </c>
      <c r="H6" s="475" t="s">
        <v>51</v>
      </c>
      <c r="I6" s="475" t="s">
        <v>52</v>
      </c>
      <c r="J6" s="475" t="s">
        <v>53</v>
      </c>
      <c r="K6" s="475" t="s">
        <v>54</v>
      </c>
      <c r="L6" s="664" t="s">
        <v>55</v>
      </c>
      <c r="M6" s="363"/>
      <c r="N6" s="138" t="s">
        <v>40</v>
      </c>
      <c r="O6" s="138" t="s">
        <v>34</v>
      </c>
      <c r="P6" s="664" t="s">
        <v>56</v>
      </c>
      <c r="Q6" s="363"/>
      <c r="R6" s="138" t="s">
        <v>40</v>
      </c>
      <c r="S6" s="138" t="s">
        <v>34</v>
      </c>
      <c r="T6" s="664" t="s">
        <v>56</v>
      </c>
      <c r="V6" s="364" t="s">
        <v>57</v>
      </c>
    </row>
    <row r="7" spans="1:22" ht="14.4" thickBot="1">
      <c r="A7" s="171"/>
      <c r="B7" s="311" t="s">
        <v>58</v>
      </c>
      <c r="C7" s="665"/>
      <c r="D7" s="665"/>
      <c r="E7" s="665"/>
      <c r="F7" s="665"/>
      <c r="G7" s="665"/>
      <c r="H7" s="665"/>
      <c r="I7" s="665"/>
      <c r="J7" s="665"/>
      <c r="K7" s="665"/>
      <c r="L7" s="666"/>
      <c r="N7" s="365"/>
      <c r="O7" s="366"/>
      <c r="P7" s="667"/>
      <c r="R7" s="365"/>
      <c r="S7" s="366"/>
      <c r="T7" s="667"/>
    </row>
    <row r="8" spans="1:22" ht="13.8" outlineLevel="2" collapsed="1">
      <c r="A8" s="875">
        <v>2.1</v>
      </c>
      <c r="C8" s="196" t="s">
        <v>58</v>
      </c>
      <c r="D8" s="384"/>
      <c r="E8" s="325"/>
      <c r="F8" s="200"/>
      <c r="G8" s="200"/>
      <c r="H8" s="200"/>
      <c r="I8" s="200"/>
      <c r="J8" s="200"/>
      <c r="K8" s="200"/>
      <c r="L8" s="668"/>
      <c r="N8" s="201"/>
      <c r="O8" s="202"/>
      <c r="P8" s="203"/>
      <c r="Q8" s="195"/>
      <c r="R8" s="201"/>
      <c r="S8" s="284"/>
      <c r="T8" s="203"/>
    </row>
    <row r="9" spans="1:22" outlineLevel="2">
      <c r="A9" s="171" t="s">
        <v>59</v>
      </c>
      <c r="D9" s="175" t="s">
        <v>60</v>
      </c>
      <c r="E9" s="280"/>
      <c r="F9" s="206">
        <f>('3 - Monthly Unit Rates'!F9*'4 - Estimated Volumes'!F9)*12</f>
        <v>7991897.8357894737</v>
      </c>
      <c r="G9" s="206">
        <f>('3 - Monthly Unit Rates'!G9*'4 - Estimated Volumes'!G9)*12</f>
        <v>7991897.8357894737</v>
      </c>
      <c r="H9" s="206">
        <f>('3 - Monthly Unit Rates'!H9*'4 - Estimated Volumes'!H9)*12</f>
        <v>7259307.2008421049</v>
      </c>
      <c r="I9" s="206">
        <f>('3 - Monthly Unit Rates'!I9*'4 - Estimated Volumes'!I9)*12</f>
        <v>6992910.6063157897</v>
      </c>
      <c r="J9" s="206">
        <f>('3 - Monthly Unit Rates'!J9*'4 - Estimated Volumes'!J9)*12</f>
        <v>6926311.4576842105</v>
      </c>
      <c r="K9" s="206">
        <f>('3 - Monthly Unit Rates'!K9*'4 - Estimated Volumes'!K9)*6</f>
        <v>3463155.7288421053</v>
      </c>
      <c r="L9" s="569">
        <f>SUM(F9:K9)</f>
        <v>40625480.665263154</v>
      </c>
      <c r="N9" s="206">
        <f>('3 - Monthly Unit Rates'!N9*'4 - Estimated Volumes'!N9)*12</f>
        <v>5727526.7823157897</v>
      </c>
      <c r="O9" s="206">
        <f>('3 - Monthly Unit Rates'!O9*'4 - Estimated Volumes'!O9)*12</f>
        <v>5727526.7823157897</v>
      </c>
      <c r="P9" s="569">
        <f t="shared" ref="P9:P11" si="0">N9+O9</f>
        <v>11455053.564631579</v>
      </c>
      <c r="R9" s="206">
        <f>('3 - Monthly Unit Rates'!R9*'4 - Estimated Volumes'!R9)*12</f>
        <v>5660927.6336842105</v>
      </c>
      <c r="S9" s="206">
        <f>('3 - Monthly Unit Rates'!S9*'4 - Estimated Volumes'!S9)*12</f>
        <v>5660927.6336842105</v>
      </c>
      <c r="T9" s="569">
        <f t="shared" ref="T9:T11" si="1">R9+S9</f>
        <v>11321855.267368421</v>
      </c>
      <c r="V9" s="204">
        <f t="shared" ref="V9:V11" si="2">T9+P9+L9</f>
        <v>63402389.497263156</v>
      </c>
    </row>
    <row r="10" spans="1:22" outlineLevel="2">
      <c r="A10" s="171" t="s">
        <v>61</v>
      </c>
      <c r="D10" s="175" t="s">
        <v>62</v>
      </c>
      <c r="E10" s="280"/>
      <c r="F10" s="206">
        <f>('3 - Monthly Unit Rates'!F10*'4 - Estimated Volumes'!F10)*12</f>
        <v>3059006.4</v>
      </c>
      <c r="G10" s="206">
        <f>('3 - Monthly Unit Rates'!G10*'4 - Estimated Volumes'!G10)*12</f>
        <v>3059006.4</v>
      </c>
      <c r="H10" s="206">
        <f>('3 - Monthly Unit Rates'!H10*'4 - Estimated Volumes'!H10)*12</f>
        <v>2778597.48</v>
      </c>
      <c r="I10" s="206">
        <f>('3 - Monthly Unit Rates'!I10*'4 - Estimated Volumes'!I10)*12</f>
        <v>2676630.6</v>
      </c>
      <c r="J10" s="206">
        <f>('3 - Monthly Unit Rates'!J10*'4 - Estimated Volumes'!J10)*12</f>
        <v>2651138.8800000004</v>
      </c>
      <c r="K10" s="206">
        <f>('3 - Monthly Unit Rates'!K10*'4 - Estimated Volumes'!K10)*6</f>
        <v>1325569.4400000002</v>
      </c>
      <c r="L10" s="569">
        <f>SUM(F10:K10)</f>
        <v>15549949.199999999</v>
      </c>
      <c r="N10" s="206">
        <f>('3 - Monthly Unit Rates'!N10*'4 - Estimated Volumes'!N10)*12</f>
        <v>2192287.92</v>
      </c>
      <c r="O10" s="206">
        <f>('3 - Monthly Unit Rates'!O10*'4 - Estimated Volumes'!O10)*12</f>
        <v>2192287.92</v>
      </c>
      <c r="P10" s="569">
        <f t="shared" si="0"/>
        <v>4384575.84</v>
      </c>
      <c r="R10" s="206">
        <f>('3 - Monthly Unit Rates'!R10*'4 - Estimated Volumes'!R10)*12</f>
        <v>2166796.2000000002</v>
      </c>
      <c r="S10" s="206">
        <f>('3 - Monthly Unit Rates'!S10*'4 - Estimated Volumes'!S10)*12</f>
        <v>2166796.2000000002</v>
      </c>
      <c r="T10" s="569">
        <f t="shared" si="1"/>
        <v>4333592.4000000004</v>
      </c>
      <c r="V10" s="204">
        <f t="shared" si="2"/>
        <v>24268117.439999998</v>
      </c>
    </row>
    <row r="11" spans="1:22" ht="13.8" outlineLevel="2" thickBot="1">
      <c r="A11" s="171" t="s">
        <v>63</v>
      </c>
      <c r="D11" s="175" t="s">
        <v>64</v>
      </c>
      <c r="E11" s="280"/>
      <c r="F11" s="206">
        <f>('3 - Monthly Unit Rates'!F11*'4 - Estimated Volumes'!F11)*12</f>
        <v>3774160.5726315784</v>
      </c>
      <c r="G11" s="206">
        <f>('3 - Monthly Unit Rates'!G11*'4 - Estimated Volumes'!G11)*12</f>
        <v>3774160.5726315784</v>
      </c>
      <c r="H11" s="206">
        <f>('3 - Monthly Unit Rates'!H11*'4 - Estimated Volumes'!H11)*12</f>
        <v>3428195.8534736838</v>
      </c>
      <c r="I11" s="206">
        <f>('3 - Monthly Unit Rates'!I11*'4 - Estimated Volumes'!I11)*12</f>
        <v>3302390.5010526311</v>
      </c>
      <c r="J11" s="206">
        <f>('3 - Monthly Unit Rates'!J11*'4 - Estimated Volumes'!J11)*12</f>
        <v>3270939.1629473679</v>
      </c>
      <c r="K11" s="206">
        <f>('3 - Monthly Unit Rates'!K11*'4 - Estimated Volumes'!K11)*6</f>
        <v>1635469.5814736839</v>
      </c>
      <c r="L11" s="569">
        <f>SUM(F11:K11)</f>
        <v>19185316.244210526</v>
      </c>
      <c r="N11" s="207">
        <f>('3 - Monthly Unit Rates'!N11*'4 - Estimated Volumes'!N11)*12</f>
        <v>2704815.0770526314</v>
      </c>
      <c r="O11" s="207">
        <f>('3 - Monthly Unit Rates'!O11*'4 - Estimated Volumes'!O11)*12</f>
        <v>2704815.0770526314</v>
      </c>
      <c r="P11" s="669">
        <f t="shared" si="0"/>
        <v>5409630.1541052628</v>
      </c>
      <c r="R11" s="206">
        <f>('3 - Monthly Unit Rates'!R11*'4 - Estimated Volumes'!R11)*12</f>
        <v>2673363.7389473682</v>
      </c>
      <c r="S11" s="206">
        <f>('3 - Monthly Unit Rates'!S11*'4 - Estimated Volumes'!S11)*12</f>
        <v>2673363.7389473682</v>
      </c>
      <c r="T11" s="569">
        <f t="shared" si="1"/>
        <v>5346727.4778947365</v>
      </c>
      <c r="V11" s="204">
        <f t="shared" si="2"/>
        <v>29941673.876210526</v>
      </c>
    </row>
    <row r="12" spans="1:22" ht="13.8" thickBot="1">
      <c r="C12" s="367" t="s">
        <v>58</v>
      </c>
      <c r="D12" s="279"/>
      <c r="E12" s="326"/>
      <c r="F12" s="368">
        <f>SUM(F9:F11)</f>
        <v>14825064.808421053</v>
      </c>
      <c r="G12" s="368">
        <f t="shared" ref="G12:L12" si="3">SUM(G9:G11)</f>
        <v>14825064.808421053</v>
      </c>
      <c r="H12" s="368">
        <f t="shared" si="3"/>
        <v>13466100.534315789</v>
      </c>
      <c r="I12" s="368">
        <f t="shared" si="3"/>
        <v>12971931.70736842</v>
      </c>
      <c r="J12" s="368">
        <f t="shared" si="3"/>
        <v>12848389.500631578</v>
      </c>
      <c r="K12" s="368">
        <f t="shared" si="3"/>
        <v>6424194.7503157891</v>
      </c>
      <c r="L12" s="376">
        <f t="shared" si="3"/>
        <v>75360746.109473675</v>
      </c>
      <c r="N12" s="369">
        <f>SUM(N9:N11)</f>
        <v>10624629.779368421</v>
      </c>
      <c r="O12" s="368">
        <f>SUM(O9:O11)</f>
        <v>10624629.779368421</v>
      </c>
      <c r="P12" s="376">
        <f>SUM(P9:P11)</f>
        <v>21249259.558736842</v>
      </c>
      <c r="R12" s="369">
        <f>SUM(R9:R11)</f>
        <v>10501087.572631579</v>
      </c>
      <c r="S12" s="368">
        <f>SUM(S9:S11)</f>
        <v>10501087.572631579</v>
      </c>
      <c r="T12" s="376">
        <f>SUM(T9:T11)</f>
        <v>21002175.145263158</v>
      </c>
      <c r="U12" s="204"/>
      <c r="V12" s="204"/>
    </row>
    <row r="13" spans="1:22" outlineLevel="2">
      <c r="D13" s="265"/>
      <c r="F13" s="208"/>
      <c r="G13" s="208"/>
      <c r="H13" s="208"/>
      <c r="I13" s="208"/>
      <c r="J13" s="208"/>
      <c r="K13" s="208"/>
      <c r="L13" s="208"/>
      <c r="N13" s="208"/>
      <c r="O13" s="208"/>
      <c r="P13" s="208"/>
      <c r="R13" s="208"/>
      <c r="S13" s="208"/>
      <c r="T13" s="208"/>
      <c r="U13" s="204"/>
      <c r="V13" s="204"/>
    </row>
    <row r="14" spans="1:22" outlineLevel="2">
      <c r="A14" s="171"/>
      <c r="D14" s="265"/>
      <c r="F14" s="208"/>
      <c r="G14" s="208"/>
      <c r="H14" s="208"/>
      <c r="I14" s="208"/>
      <c r="J14" s="208"/>
      <c r="K14" s="208"/>
      <c r="L14" s="208"/>
      <c r="N14" s="208"/>
      <c r="O14" s="208"/>
      <c r="P14" s="208"/>
      <c r="R14" s="208"/>
      <c r="S14" s="208"/>
      <c r="T14" s="208"/>
      <c r="U14" s="204"/>
      <c r="V14" s="204"/>
    </row>
    <row r="15" spans="1:22" outlineLevel="2">
      <c r="A15" s="171"/>
      <c r="D15" s="265"/>
      <c r="F15" s="208"/>
      <c r="G15" s="208"/>
      <c r="H15" s="208"/>
      <c r="I15" s="208"/>
      <c r="J15" s="208"/>
      <c r="K15" s="208"/>
      <c r="L15" s="208"/>
      <c r="N15" s="208"/>
      <c r="O15" s="208"/>
      <c r="P15" s="208"/>
      <c r="R15" s="208"/>
      <c r="S15" s="208"/>
      <c r="T15" s="208"/>
      <c r="U15" s="204"/>
      <c r="V15" s="204"/>
    </row>
    <row r="16" spans="1:22" outlineLevel="2">
      <c r="A16" s="171"/>
      <c r="D16" s="265"/>
      <c r="F16" s="208"/>
      <c r="G16" s="208"/>
      <c r="H16" s="208"/>
      <c r="I16" s="208"/>
      <c r="J16" s="208"/>
      <c r="K16" s="208"/>
      <c r="L16" s="208"/>
      <c r="N16" s="208"/>
      <c r="O16" s="208"/>
      <c r="P16" s="208"/>
      <c r="R16" s="208"/>
      <c r="S16" s="208"/>
      <c r="T16" s="208"/>
      <c r="U16" s="204"/>
      <c r="V16" s="204"/>
    </row>
    <row r="17" spans="1:22" ht="13.8" thickBot="1">
      <c r="A17" s="171"/>
      <c r="D17" s="265"/>
      <c r="F17" s="208"/>
      <c r="G17" s="208"/>
      <c r="H17" s="208"/>
      <c r="I17" s="208"/>
      <c r="J17" s="208"/>
      <c r="K17" s="208"/>
      <c r="L17" s="208"/>
      <c r="N17" s="208"/>
      <c r="O17" s="208"/>
      <c r="P17" s="208"/>
      <c r="R17" s="208"/>
      <c r="S17" s="208"/>
      <c r="T17" s="208"/>
      <c r="U17" s="204"/>
      <c r="V17" s="204"/>
    </row>
    <row r="18" spans="1:22" ht="13.8">
      <c r="A18" s="875">
        <v>2.2000000000000002</v>
      </c>
      <c r="B18" s="479" t="s">
        <v>65</v>
      </c>
      <c r="C18" s="670"/>
      <c r="D18" s="670"/>
      <c r="E18" s="670"/>
      <c r="F18" s="670"/>
      <c r="G18" s="670"/>
      <c r="H18" s="670"/>
      <c r="I18" s="670"/>
      <c r="J18" s="670"/>
      <c r="K18" s="670"/>
      <c r="L18" s="671"/>
      <c r="N18" s="370"/>
      <c r="O18" s="371"/>
      <c r="P18" s="672"/>
      <c r="R18" s="370"/>
      <c r="S18" s="371"/>
      <c r="T18" s="672"/>
      <c r="U18" s="204"/>
    </row>
    <row r="19" spans="1:22" ht="12.75" customHeight="1" outlineLevel="2" collapsed="1">
      <c r="A19" s="171" t="s">
        <v>66</v>
      </c>
      <c r="C19" s="478" t="s">
        <v>67</v>
      </c>
      <c r="D19" s="342"/>
      <c r="E19" s="343"/>
      <c r="F19" s="342"/>
      <c r="G19" s="342"/>
      <c r="H19" s="342"/>
      <c r="I19" s="342"/>
      <c r="J19" s="342"/>
      <c r="K19" s="343"/>
      <c r="L19" s="673"/>
      <c r="M19" s="351"/>
      <c r="N19" s="293"/>
      <c r="O19" s="306"/>
      <c r="P19" s="674"/>
      <c r="Q19" s="351"/>
      <c r="R19" s="293"/>
      <c r="S19" s="306"/>
      <c r="T19" s="674"/>
      <c r="U19" s="204"/>
    </row>
    <row r="20" spans="1:22" ht="12.75" customHeight="1" outlineLevel="2">
      <c r="A20" s="171"/>
      <c r="D20" s="352" t="s">
        <v>68</v>
      </c>
      <c r="E20" s="353"/>
      <c r="F20" s="372"/>
      <c r="G20" s="372"/>
      <c r="H20" s="372"/>
      <c r="I20" s="372"/>
      <c r="J20" s="372"/>
      <c r="K20" s="372"/>
      <c r="L20" s="675"/>
      <c r="N20" s="293"/>
      <c r="O20" s="306"/>
      <c r="P20" s="674"/>
      <c r="R20" s="293"/>
      <c r="S20" s="306"/>
      <c r="T20" s="674"/>
      <c r="U20" s="204"/>
    </row>
    <row r="21" spans="1:22" outlineLevel="2">
      <c r="A21" s="171"/>
      <c r="D21" s="725" t="s">
        <v>69</v>
      </c>
      <c r="E21" s="178" t="s">
        <v>70</v>
      </c>
      <c r="F21" s="205">
        <f>'3 - Monthly Unit Rates'!F22*('4 - Estimated Volumes'!F21*12)</f>
        <v>0</v>
      </c>
      <c r="G21" s="205">
        <f>'3 - Monthly Unit Rates'!G22*('4 - Estimated Volumes'!G21*12)</f>
        <v>0</v>
      </c>
      <c r="H21" s="205">
        <f>'3 - Monthly Unit Rates'!H22*('4 - Estimated Volumes'!H21*12)</f>
        <v>0</v>
      </c>
      <c r="I21" s="205">
        <f>'3 - Monthly Unit Rates'!I22*('4 - Estimated Volumes'!I21*12)</f>
        <v>0</v>
      </c>
      <c r="J21" s="205">
        <f>'3 - Monthly Unit Rates'!J22*('4 - Estimated Volumes'!J21*12)</f>
        <v>0</v>
      </c>
      <c r="K21" s="205">
        <f>'3 - Monthly Unit Rates'!K22*('4 - Estimated Volumes'!K21*12)</f>
        <v>0</v>
      </c>
      <c r="L21" s="560">
        <f t="shared" ref="L21:L36" si="4">SUM(F21:K21)</f>
        <v>0</v>
      </c>
      <c r="N21" s="205">
        <f>'3 - Monthly Unit Rates'!N22*('4 - Estimated Volumes'!N21*12)</f>
        <v>0</v>
      </c>
      <c r="O21" s="205">
        <f>'3 - Monthly Unit Rates'!O22*('4 - Estimated Volumes'!O21*12)</f>
        <v>0</v>
      </c>
      <c r="P21" s="560">
        <f t="shared" ref="P21" si="5">N21+O21</f>
        <v>0</v>
      </c>
      <c r="R21" s="205">
        <v>0</v>
      </c>
      <c r="S21" s="205">
        <v>0</v>
      </c>
      <c r="T21" s="560">
        <f t="shared" ref="T21" si="6">R21+S21</f>
        <v>0</v>
      </c>
      <c r="U21" s="204"/>
    </row>
    <row r="22" spans="1:22" outlineLevel="2">
      <c r="A22" s="171"/>
      <c r="D22" s="725" t="s">
        <v>71</v>
      </c>
      <c r="E22" s="178" t="s">
        <v>70</v>
      </c>
      <c r="F22" s="205">
        <f>'3 - Monthly Unit Rates'!F23*('4 - Estimated Volumes'!F23*12)</f>
        <v>0</v>
      </c>
      <c r="G22" s="205">
        <f>'3 - Monthly Unit Rates'!G23*('4 - Estimated Volumes'!G23*12)</f>
        <v>0</v>
      </c>
      <c r="H22" s="205">
        <f>'3 - Monthly Unit Rates'!H23*('4 - Estimated Volumes'!H23*12)</f>
        <v>0</v>
      </c>
      <c r="I22" s="205">
        <f>'3 - Monthly Unit Rates'!I23*('4 - Estimated Volumes'!I23*12)</f>
        <v>0</v>
      </c>
      <c r="J22" s="205">
        <f>'3 - Monthly Unit Rates'!J23*('4 - Estimated Volumes'!J23*12)</f>
        <v>0</v>
      </c>
      <c r="K22" s="206">
        <f>('3 - Monthly Unit Rates'!K23*'4 - Estimated Volumes'!K23)*6</f>
        <v>0</v>
      </c>
      <c r="L22" s="560">
        <f t="shared" ref="L22" si="7">SUM(F22:K22)</f>
        <v>0</v>
      </c>
      <c r="N22" s="205">
        <f>'3 - Monthly Unit Rates'!N23*('4 - Estimated Volumes'!N23*12)</f>
        <v>0</v>
      </c>
      <c r="O22" s="205">
        <f>'3 - Monthly Unit Rates'!O23*('4 - Estimated Volumes'!O23*12)</f>
        <v>0</v>
      </c>
      <c r="P22" s="560">
        <f t="shared" ref="P22" si="8">N22+O22</f>
        <v>0</v>
      </c>
      <c r="R22" s="205">
        <f>'3 - Monthly Unit Rates'!R23*('4 - Estimated Volumes'!R23*12)</f>
        <v>0</v>
      </c>
      <c r="S22" s="205">
        <f>'3 - Monthly Unit Rates'!S23*('4 - Estimated Volumes'!S23*12)</f>
        <v>0</v>
      </c>
      <c r="T22" s="560">
        <f t="shared" ref="T22" si="9">R22+S22</f>
        <v>0</v>
      </c>
      <c r="U22" s="204"/>
    </row>
    <row r="23" spans="1:22" outlineLevel="2">
      <c r="A23" s="171"/>
      <c r="D23" s="725" t="s">
        <v>72</v>
      </c>
      <c r="E23" s="291" t="s">
        <v>70</v>
      </c>
      <c r="F23" s="205">
        <f>'3 - Monthly Unit Rates'!F23*('4 - Estimated Volumes'!F23*12)</f>
        <v>0</v>
      </c>
      <c r="G23" s="205">
        <f>'3 - Monthly Unit Rates'!G23*('4 - Estimated Volumes'!G23*12)</f>
        <v>0</v>
      </c>
      <c r="H23" s="205">
        <f>'3 - Monthly Unit Rates'!H23*('4 - Estimated Volumes'!H23*12)</f>
        <v>0</v>
      </c>
      <c r="I23" s="205">
        <f>'3 - Monthly Unit Rates'!I23*('4 - Estimated Volumes'!I23*12)</f>
        <v>0</v>
      </c>
      <c r="J23" s="205">
        <f>'3 - Monthly Unit Rates'!J23*('4 - Estimated Volumes'!J23*12)</f>
        <v>0</v>
      </c>
      <c r="K23" s="206">
        <f>('3 - Monthly Unit Rates'!K23*'4 - Estimated Volumes'!K23)*6</f>
        <v>0</v>
      </c>
      <c r="L23" s="560">
        <f t="shared" si="4"/>
        <v>0</v>
      </c>
      <c r="N23" s="205">
        <f>'3 - Monthly Unit Rates'!N23*('4 - Estimated Volumes'!N23*12)</f>
        <v>0</v>
      </c>
      <c r="O23" s="205">
        <f>'3 - Monthly Unit Rates'!O23*('4 - Estimated Volumes'!O23*12)</f>
        <v>0</v>
      </c>
      <c r="P23" s="560">
        <f t="shared" ref="P23:P36" si="10">N23+O23</f>
        <v>0</v>
      </c>
      <c r="R23" s="205">
        <f>'3 - Monthly Unit Rates'!R23*('4 - Estimated Volumes'!R23*12)</f>
        <v>0</v>
      </c>
      <c r="S23" s="205">
        <f>'3 - Monthly Unit Rates'!S23*('4 - Estimated Volumes'!S23*12)</f>
        <v>0</v>
      </c>
      <c r="T23" s="560">
        <f t="shared" ref="T23:T37" si="11">R23+S23</f>
        <v>0</v>
      </c>
      <c r="U23" s="204"/>
    </row>
    <row r="24" spans="1:22" outlineLevel="2">
      <c r="A24" s="171"/>
      <c r="D24" s="725" t="s">
        <v>73</v>
      </c>
      <c r="E24" s="291" t="s">
        <v>70</v>
      </c>
      <c r="F24" s="205">
        <f>'3 - Monthly Unit Rates'!F24*('4 - Estimated Volumes'!F24*12)</f>
        <v>1940836.56</v>
      </c>
      <c r="G24" s="205">
        <f>'3 - Monthly Unit Rates'!G24*('4 - Estimated Volumes'!G24*12)</f>
        <v>1940836.56</v>
      </c>
      <c r="H24" s="205">
        <f>'3 - Monthly Unit Rates'!H24*('4 - Estimated Volumes'!H24*12)</f>
        <v>1940836.56</v>
      </c>
      <c r="I24" s="205">
        <f>'3 - Monthly Unit Rates'!I24*('4 - Estimated Volumes'!I24*12)</f>
        <v>1940836.56</v>
      </c>
      <c r="J24" s="205">
        <f>'3 - Monthly Unit Rates'!J24*('4 - Estimated Volumes'!J24*12)</f>
        <v>1940836.56</v>
      </c>
      <c r="K24" s="206">
        <f>('3 - Monthly Unit Rates'!K24*'4 - Estimated Volumes'!K24)*6</f>
        <v>970418.28</v>
      </c>
      <c r="L24" s="560">
        <f t="shared" si="4"/>
        <v>10674601.08</v>
      </c>
      <c r="N24" s="205">
        <f>'3 - Monthly Unit Rates'!N24*('4 - Estimated Volumes'!N24*12)</f>
        <v>1940836.56</v>
      </c>
      <c r="O24" s="205">
        <f>'3 - Monthly Unit Rates'!O24*('4 - Estimated Volumes'!O24*12)</f>
        <v>1940836.56</v>
      </c>
      <c r="P24" s="560">
        <f t="shared" si="10"/>
        <v>3881673.12</v>
      </c>
      <c r="R24" s="205">
        <f>'3 - Monthly Unit Rates'!R24*('4 - Estimated Volumes'!R24*12)</f>
        <v>1940836.56</v>
      </c>
      <c r="S24" s="205">
        <f>'3 - Monthly Unit Rates'!S24*('4 - Estimated Volumes'!S24*12)</f>
        <v>1940836.56</v>
      </c>
      <c r="T24" s="560">
        <f t="shared" si="11"/>
        <v>3881673.12</v>
      </c>
      <c r="U24" s="204"/>
    </row>
    <row r="25" spans="1:22" outlineLevel="2">
      <c r="A25" s="171"/>
      <c r="D25" s="725" t="s">
        <v>74</v>
      </c>
      <c r="E25" s="291" t="s">
        <v>70</v>
      </c>
      <c r="F25" s="205">
        <f>'3 - Monthly Unit Rates'!F25*('4 - Estimated Volumes'!F25*12)</f>
        <v>191146.08000000002</v>
      </c>
      <c r="G25" s="205">
        <f>'3 - Monthly Unit Rates'!G25*('4 - Estimated Volumes'!G25*12)</f>
        <v>191146.08000000002</v>
      </c>
      <c r="H25" s="205">
        <f>'3 - Monthly Unit Rates'!H25*('4 - Estimated Volumes'!H25*12)</f>
        <v>191146.08000000002</v>
      </c>
      <c r="I25" s="205">
        <f>'3 - Monthly Unit Rates'!I25*('4 - Estimated Volumes'!I25*12)</f>
        <v>191146.08000000002</v>
      </c>
      <c r="J25" s="205">
        <f>'3 - Monthly Unit Rates'!J25*('4 - Estimated Volumes'!J25*12)</f>
        <v>191146.08000000002</v>
      </c>
      <c r="K25" s="206">
        <f>('3 - Monthly Unit Rates'!K25*'4 - Estimated Volumes'!K25)*6</f>
        <v>95573.040000000008</v>
      </c>
      <c r="L25" s="560">
        <f t="shared" si="4"/>
        <v>1051303.4400000002</v>
      </c>
      <c r="N25" s="205">
        <f>'3 - Monthly Unit Rates'!N25*('4 - Estimated Volumes'!N25*12)</f>
        <v>191146.08000000002</v>
      </c>
      <c r="O25" s="205">
        <f>'3 - Monthly Unit Rates'!O25*('4 - Estimated Volumes'!O25*12)</f>
        <v>191146.08000000002</v>
      </c>
      <c r="P25" s="560">
        <f t="shared" si="10"/>
        <v>382292.16000000003</v>
      </c>
      <c r="R25" s="205">
        <f>'3 - Monthly Unit Rates'!R25*('4 - Estimated Volumes'!R25*12)</f>
        <v>191146.08000000002</v>
      </c>
      <c r="S25" s="205">
        <f>'3 - Monthly Unit Rates'!S25*('4 - Estimated Volumes'!S25*12)</f>
        <v>191146.08000000002</v>
      </c>
      <c r="T25" s="560">
        <f t="shared" si="11"/>
        <v>382292.16000000003</v>
      </c>
      <c r="U25" s="204"/>
    </row>
    <row r="26" spans="1:22" outlineLevel="2">
      <c r="A26" s="171"/>
      <c r="D26" s="725" t="s">
        <v>75</v>
      </c>
      <c r="E26" s="291" t="s">
        <v>70</v>
      </c>
      <c r="F26" s="205">
        <f>'3 - Monthly Unit Rates'!F16*('4 - Estimated Volumes'!F16*12)</f>
        <v>0</v>
      </c>
      <c r="G26" s="205">
        <f>'3 - Monthly Unit Rates'!G16*('4 - Estimated Volumes'!G16*12)</f>
        <v>0</v>
      </c>
      <c r="H26" s="205">
        <f>'3 - Monthly Unit Rates'!H16*('4 - Estimated Volumes'!H16*12)</f>
        <v>0</v>
      </c>
      <c r="I26" s="205">
        <f>'3 - Monthly Unit Rates'!I16*('4 - Estimated Volumes'!I16*12)</f>
        <v>0</v>
      </c>
      <c r="J26" s="205">
        <f>'3 - Monthly Unit Rates'!J16*('4 - Estimated Volumes'!J16*12)</f>
        <v>0</v>
      </c>
      <c r="K26" s="206">
        <f>('3 - Monthly Unit Rates'!K16*'4 - Estimated Volumes'!K16)*6</f>
        <v>0</v>
      </c>
      <c r="L26" s="560">
        <f t="shared" ref="L26:L31" si="12">SUM(F26:K26)</f>
        <v>0</v>
      </c>
      <c r="N26" s="205">
        <f>'3 - Monthly Unit Rates'!N16*('4 - Estimated Volumes'!N16*12)</f>
        <v>0</v>
      </c>
      <c r="O26" s="205">
        <f>'3 - Monthly Unit Rates'!O16*('4 - Estimated Volumes'!O16*12)</f>
        <v>0</v>
      </c>
      <c r="P26" s="560">
        <f t="shared" ref="P26:P31" si="13">N26+O26</f>
        <v>0</v>
      </c>
      <c r="R26" s="205">
        <f>'3 - Monthly Unit Rates'!R16*('4 - Estimated Volumes'!R16*12)</f>
        <v>0</v>
      </c>
      <c r="S26" s="205">
        <f>'3 - Monthly Unit Rates'!S16*('4 - Estimated Volumes'!S16*12)</f>
        <v>0</v>
      </c>
      <c r="T26" s="560">
        <f t="shared" ref="T26:T30" si="14">R26+S26</f>
        <v>0</v>
      </c>
      <c r="U26" s="204"/>
    </row>
    <row r="27" spans="1:22" outlineLevel="2">
      <c r="A27" s="171"/>
      <c r="D27" s="725" t="s">
        <v>76</v>
      </c>
      <c r="E27" s="291" t="s">
        <v>70</v>
      </c>
      <c r="F27" s="205">
        <f>'3 - Monthly Unit Rates'!F17*('4 - Estimated Volumes'!F17*12)</f>
        <v>0</v>
      </c>
      <c r="G27" s="205">
        <f>'3 - Monthly Unit Rates'!G17*('4 - Estimated Volumes'!G17*12)</f>
        <v>0</v>
      </c>
      <c r="H27" s="205">
        <f>'3 - Monthly Unit Rates'!H17*('4 - Estimated Volumes'!H17*12)</f>
        <v>0</v>
      </c>
      <c r="I27" s="205">
        <f>'3 - Monthly Unit Rates'!I17*('4 - Estimated Volumes'!I17*12)</f>
        <v>0</v>
      </c>
      <c r="J27" s="205">
        <f>'3 - Monthly Unit Rates'!J17*('4 - Estimated Volumes'!J17*12)</f>
        <v>0</v>
      </c>
      <c r="K27" s="206">
        <f>('3 - Monthly Unit Rates'!K17*'4 - Estimated Volumes'!K17)*6</f>
        <v>0</v>
      </c>
      <c r="L27" s="560">
        <f t="shared" si="12"/>
        <v>0</v>
      </c>
      <c r="N27" s="205">
        <f>'3 - Monthly Unit Rates'!N17*('4 - Estimated Volumes'!N17*12)</f>
        <v>0</v>
      </c>
      <c r="O27" s="205">
        <f>'3 - Monthly Unit Rates'!O17*('4 - Estimated Volumes'!O17*12)</f>
        <v>0</v>
      </c>
      <c r="P27" s="560">
        <f t="shared" si="13"/>
        <v>0</v>
      </c>
      <c r="R27" s="205">
        <f>'3 - Monthly Unit Rates'!R17*('4 - Estimated Volumes'!R17*12)</f>
        <v>0</v>
      </c>
      <c r="S27" s="205">
        <f>'3 - Monthly Unit Rates'!S17*('4 - Estimated Volumes'!S17*12)</f>
        <v>0</v>
      </c>
      <c r="T27" s="560">
        <f t="shared" si="14"/>
        <v>0</v>
      </c>
      <c r="U27" s="204"/>
    </row>
    <row r="28" spans="1:22" outlineLevel="2">
      <c r="A28" s="171"/>
      <c r="D28" s="725" t="s">
        <v>77</v>
      </c>
      <c r="E28" s="291" t="s">
        <v>70</v>
      </c>
      <c r="F28" s="205">
        <f>'3 - Monthly Unit Rates'!F18*('4 - Estimated Volumes'!F18*12)</f>
        <v>0</v>
      </c>
      <c r="G28" s="205">
        <f>'3 - Monthly Unit Rates'!G18*('4 - Estimated Volumes'!G18*12)</f>
        <v>0</v>
      </c>
      <c r="H28" s="205">
        <f>'3 - Monthly Unit Rates'!H18*('4 - Estimated Volumes'!H18*12)</f>
        <v>0</v>
      </c>
      <c r="I28" s="205">
        <f>'3 - Monthly Unit Rates'!I18*('4 - Estimated Volumes'!I18*12)</f>
        <v>0</v>
      </c>
      <c r="J28" s="205">
        <f>'3 - Monthly Unit Rates'!J18*('4 - Estimated Volumes'!J18*12)</f>
        <v>0</v>
      </c>
      <c r="K28" s="206">
        <f>('3 - Monthly Unit Rates'!K18*'4 - Estimated Volumes'!K18)*6</f>
        <v>0</v>
      </c>
      <c r="L28" s="560">
        <f t="shared" si="12"/>
        <v>0</v>
      </c>
      <c r="N28" s="205">
        <f>'3 - Monthly Unit Rates'!N18*('4 - Estimated Volumes'!N18*12)</f>
        <v>0</v>
      </c>
      <c r="O28" s="205">
        <f>'3 - Monthly Unit Rates'!O18*('4 - Estimated Volumes'!O18*12)</f>
        <v>0</v>
      </c>
      <c r="P28" s="560">
        <f t="shared" si="13"/>
        <v>0</v>
      </c>
      <c r="R28" s="205">
        <f>'3 - Monthly Unit Rates'!R18*('4 - Estimated Volumes'!R18*12)</f>
        <v>0</v>
      </c>
      <c r="S28" s="205">
        <f>'3 - Monthly Unit Rates'!S18*('4 - Estimated Volumes'!S18*12)</f>
        <v>0</v>
      </c>
      <c r="T28" s="560">
        <f t="shared" si="14"/>
        <v>0</v>
      </c>
      <c r="U28" s="204"/>
    </row>
    <row r="29" spans="1:22" outlineLevel="2">
      <c r="A29" s="171"/>
      <c r="D29" s="725" t="s">
        <v>78</v>
      </c>
      <c r="E29" s="291" t="s">
        <v>70</v>
      </c>
      <c r="F29" s="205">
        <f>'3 - Monthly Unit Rates'!F19*('4 - Estimated Volumes'!F19*12)</f>
        <v>0</v>
      </c>
      <c r="G29" s="205">
        <f>'3 - Monthly Unit Rates'!G19*('4 - Estimated Volumes'!G19*12)</f>
        <v>0</v>
      </c>
      <c r="H29" s="205">
        <f>'3 - Monthly Unit Rates'!H19*('4 - Estimated Volumes'!H19*12)</f>
        <v>0</v>
      </c>
      <c r="I29" s="205">
        <f>'3 - Monthly Unit Rates'!I19*('4 - Estimated Volumes'!I19*12)</f>
        <v>0</v>
      </c>
      <c r="J29" s="205">
        <f>'3 - Monthly Unit Rates'!J19*('4 - Estimated Volumes'!J19*12)</f>
        <v>0</v>
      </c>
      <c r="K29" s="206">
        <f>('3 - Monthly Unit Rates'!K19*'4 - Estimated Volumes'!K19)*6</f>
        <v>0</v>
      </c>
      <c r="L29" s="560">
        <f t="shared" si="12"/>
        <v>0</v>
      </c>
      <c r="N29" s="205">
        <f>'3 - Monthly Unit Rates'!N19*('4 - Estimated Volumes'!N19*12)</f>
        <v>0</v>
      </c>
      <c r="O29" s="205">
        <f>'3 - Monthly Unit Rates'!O19*('4 - Estimated Volumes'!O19*12)</f>
        <v>0</v>
      </c>
      <c r="P29" s="560">
        <f t="shared" si="13"/>
        <v>0</v>
      </c>
      <c r="R29" s="205">
        <f>'3 - Monthly Unit Rates'!R19*('4 - Estimated Volumes'!R19*12)</f>
        <v>0</v>
      </c>
      <c r="S29" s="205">
        <f>'3 - Monthly Unit Rates'!S19*('4 - Estimated Volumes'!S19*12)</f>
        <v>0</v>
      </c>
      <c r="T29" s="560">
        <f t="shared" si="14"/>
        <v>0</v>
      </c>
      <c r="U29" s="204"/>
    </row>
    <row r="30" spans="1:22" outlineLevel="2">
      <c r="A30" s="171"/>
      <c r="D30" s="725" t="s">
        <v>79</v>
      </c>
      <c r="E30" s="291" t="s">
        <v>70</v>
      </c>
      <c r="F30" s="205">
        <f>'3 - Monthly Unit Rates'!F20*('4 - Estimated Volumes'!F20*12)</f>
        <v>0</v>
      </c>
      <c r="G30" s="205">
        <f>'3 - Monthly Unit Rates'!G20*('4 - Estimated Volumes'!G20*12)</f>
        <v>0</v>
      </c>
      <c r="H30" s="205">
        <f>'3 - Monthly Unit Rates'!H20*('4 - Estimated Volumes'!H20*12)</f>
        <v>0</v>
      </c>
      <c r="I30" s="205">
        <f>'3 - Monthly Unit Rates'!I20*('4 - Estimated Volumes'!I20*12)</f>
        <v>0</v>
      </c>
      <c r="J30" s="205">
        <f>'3 - Monthly Unit Rates'!J20*('4 - Estimated Volumes'!J20*12)</f>
        <v>0</v>
      </c>
      <c r="K30" s="206">
        <f>('3 - Monthly Unit Rates'!K20*'4 - Estimated Volumes'!K20)*6</f>
        <v>0</v>
      </c>
      <c r="L30" s="560">
        <f t="shared" si="12"/>
        <v>0</v>
      </c>
      <c r="N30" s="205">
        <f>'3 - Monthly Unit Rates'!N20*('4 - Estimated Volumes'!N20*12)</f>
        <v>0</v>
      </c>
      <c r="O30" s="205">
        <f>'3 - Monthly Unit Rates'!O20*('4 - Estimated Volumes'!O20*12)</f>
        <v>0</v>
      </c>
      <c r="P30" s="560">
        <f t="shared" si="13"/>
        <v>0</v>
      </c>
      <c r="R30" s="205">
        <f>'3 - Monthly Unit Rates'!R20*('4 - Estimated Volumes'!R20*12)</f>
        <v>0</v>
      </c>
      <c r="S30" s="205">
        <f>'3 - Monthly Unit Rates'!S20*('4 - Estimated Volumes'!S20*12)</f>
        <v>0</v>
      </c>
      <c r="T30" s="560">
        <f t="shared" si="14"/>
        <v>0</v>
      </c>
      <c r="U30" s="204"/>
    </row>
    <row r="31" spans="1:22" outlineLevel="2">
      <c r="A31" s="171"/>
      <c r="D31" s="725" t="s">
        <v>80</v>
      </c>
      <c r="E31" s="291" t="s">
        <v>70</v>
      </c>
      <c r="F31" s="205">
        <f>'3 - Monthly Unit Rates'!F21*('4 - Estimated Volumes'!F31*12)</f>
        <v>0</v>
      </c>
      <c r="G31" s="205">
        <f>'3 - Monthly Unit Rates'!G21*('4 - Estimated Volumes'!G31*12)</f>
        <v>0</v>
      </c>
      <c r="H31" s="205">
        <f>'3 - Monthly Unit Rates'!H21*('4 - Estimated Volumes'!H31*12)</f>
        <v>0</v>
      </c>
      <c r="I31" s="205">
        <f>'3 - Monthly Unit Rates'!I21*('4 - Estimated Volumes'!I31*12)</f>
        <v>0</v>
      </c>
      <c r="J31" s="205">
        <f>'3 - Monthly Unit Rates'!J21*('4 - Estimated Volumes'!J31*12)</f>
        <v>0</v>
      </c>
      <c r="K31" s="205">
        <f>'3 - Monthly Unit Rates'!K21*('4 - Estimated Volumes'!K31*12)</f>
        <v>0</v>
      </c>
      <c r="L31" s="560">
        <f t="shared" si="12"/>
        <v>0</v>
      </c>
      <c r="N31" s="205">
        <f>'3 - Monthly Unit Rates'!N21*('4 - Estimated Volumes'!N31*12)</f>
        <v>0</v>
      </c>
      <c r="O31" s="205">
        <f>'3 - Monthly Unit Rates'!O21*('4 - Estimated Volumes'!O31*12)</f>
        <v>0</v>
      </c>
      <c r="P31" s="560">
        <f t="shared" si="13"/>
        <v>0</v>
      </c>
      <c r="R31" s="205">
        <f>'3 - Monthly Unit Rates'!R21*('4 - Estimated Volumes'!R21*12)</f>
        <v>0</v>
      </c>
      <c r="S31" s="205">
        <f>'3 - Monthly Unit Rates'!S21*('4 - Estimated Volumes'!S21*12)</f>
        <v>0</v>
      </c>
      <c r="T31" s="560">
        <f t="shared" ref="T31" si="15">R31+S31</f>
        <v>0</v>
      </c>
      <c r="U31" s="204"/>
    </row>
    <row r="32" spans="1:22" outlineLevel="2">
      <c r="A32" s="171"/>
      <c r="D32" s="725" t="s">
        <v>81</v>
      </c>
      <c r="E32" s="291" t="s">
        <v>70</v>
      </c>
      <c r="F32" s="205">
        <f>'3 - Monthly Unit Rates'!F32*('4 - Estimated Volumes'!F32*12)</f>
        <v>0</v>
      </c>
      <c r="G32" s="205">
        <f>'3 - Monthly Unit Rates'!G32*('4 - Estimated Volumes'!G32*12)</f>
        <v>0</v>
      </c>
      <c r="H32" s="205">
        <f>'3 - Monthly Unit Rates'!H32*('4 - Estimated Volumes'!H32*12)</f>
        <v>0</v>
      </c>
      <c r="I32" s="205">
        <f>'3 - Monthly Unit Rates'!I32*('4 - Estimated Volumes'!I32*12)</f>
        <v>0</v>
      </c>
      <c r="J32" s="205">
        <f>'3 - Monthly Unit Rates'!J32*('4 - Estimated Volumes'!J32*12)</f>
        <v>0</v>
      </c>
      <c r="K32" s="206">
        <f>'3 - Monthly Unit Rates'!K32*('4 - Estimated Volumes'!K32*6)</f>
        <v>0</v>
      </c>
      <c r="L32" s="560">
        <f t="shared" ref="L32:L35" si="16">SUM(F32:K32)</f>
        <v>0</v>
      </c>
      <c r="N32" s="205">
        <f>'3 - Monthly Unit Rates'!N32*('4 - Estimated Volumes'!N32*12)</f>
        <v>0</v>
      </c>
      <c r="O32" s="205">
        <f>'3 - Monthly Unit Rates'!O32*('4 - Estimated Volumes'!O32*12)</f>
        <v>0</v>
      </c>
      <c r="P32" s="560">
        <f t="shared" ref="P32:P34" si="17">N32+O32</f>
        <v>0</v>
      </c>
      <c r="R32" s="205">
        <f>'3 - Monthly Unit Rates'!R32*('4 - Estimated Volumes'!R32*12)</f>
        <v>0</v>
      </c>
      <c r="S32" s="205">
        <f>'3 - Monthly Unit Rates'!S32*('4 - Estimated Volumes'!S32*12)</f>
        <v>0</v>
      </c>
      <c r="T32" s="560">
        <f t="shared" ref="T32:T34" si="18">R32+S32</f>
        <v>0</v>
      </c>
      <c r="U32" s="204"/>
    </row>
    <row r="33" spans="1:21" outlineLevel="2">
      <c r="A33" s="171"/>
      <c r="D33" s="725" t="s">
        <v>82</v>
      </c>
      <c r="E33" s="291" t="s">
        <v>70</v>
      </c>
      <c r="F33" s="205">
        <f>'3 - Monthly Unit Rates'!F33*('4 - Estimated Volumes'!F33*12)</f>
        <v>0</v>
      </c>
      <c r="G33" s="205">
        <f>'3 - Monthly Unit Rates'!G33*('4 - Estimated Volumes'!G33*12)</f>
        <v>0</v>
      </c>
      <c r="H33" s="205">
        <f>'3 - Monthly Unit Rates'!H33*('4 - Estimated Volumes'!H33*12)</f>
        <v>0</v>
      </c>
      <c r="I33" s="205">
        <f>'3 - Monthly Unit Rates'!I33*('4 - Estimated Volumes'!I33*12)</f>
        <v>0</v>
      </c>
      <c r="J33" s="205">
        <f>'3 - Monthly Unit Rates'!J33*('4 - Estimated Volumes'!J33*12)</f>
        <v>0</v>
      </c>
      <c r="K33" s="206">
        <f>'3 - Monthly Unit Rates'!K33*('4 - Estimated Volumes'!K33*6)</f>
        <v>0</v>
      </c>
      <c r="L33" s="560">
        <f t="shared" si="16"/>
        <v>0</v>
      </c>
      <c r="N33" s="205">
        <f>'3 - Monthly Unit Rates'!N33*('4 - Estimated Volumes'!N33*12)</f>
        <v>0</v>
      </c>
      <c r="O33" s="205">
        <f>'3 - Monthly Unit Rates'!O33*('4 - Estimated Volumes'!O33*12)</f>
        <v>0</v>
      </c>
      <c r="P33" s="560">
        <f t="shared" si="17"/>
        <v>0</v>
      </c>
      <c r="R33" s="205">
        <f>'3 - Monthly Unit Rates'!R33*('4 - Estimated Volumes'!R33*12)</f>
        <v>0</v>
      </c>
      <c r="S33" s="205">
        <f>'3 - Monthly Unit Rates'!S33*('4 - Estimated Volumes'!S33*12)</f>
        <v>0</v>
      </c>
      <c r="T33" s="560">
        <f t="shared" si="18"/>
        <v>0</v>
      </c>
      <c r="U33" s="204"/>
    </row>
    <row r="34" spans="1:21" outlineLevel="2">
      <c r="A34" s="171"/>
      <c r="D34" s="725" t="s">
        <v>83</v>
      </c>
      <c r="E34" s="291" t="s">
        <v>70</v>
      </c>
      <c r="F34" s="205">
        <f>'3 - Monthly Unit Rates'!F34*('4 - Estimated Volumes'!F34*12)</f>
        <v>0</v>
      </c>
      <c r="G34" s="205">
        <f>'3 - Monthly Unit Rates'!G34*('4 - Estimated Volumes'!G34*12)</f>
        <v>0</v>
      </c>
      <c r="H34" s="205">
        <f>'3 - Monthly Unit Rates'!H34*('4 - Estimated Volumes'!H34*12)</f>
        <v>0</v>
      </c>
      <c r="I34" s="205">
        <f>'3 - Monthly Unit Rates'!I34*('4 - Estimated Volumes'!I34*12)</f>
        <v>0</v>
      </c>
      <c r="J34" s="205">
        <f>'3 - Monthly Unit Rates'!J34*('4 - Estimated Volumes'!J34*12)</f>
        <v>0</v>
      </c>
      <c r="K34" s="206">
        <f>'3 - Monthly Unit Rates'!K34*('4 - Estimated Volumes'!K34*6)</f>
        <v>0</v>
      </c>
      <c r="L34" s="560">
        <f t="shared" si="16"/>
        <v>0</v>
      </c>
      <c r="N34" s="205">
        <f>'3 - Monthly Unit Rates'!N34*('4 - Estimated Volumes'!N34*12)</f>
        <v>0</v>
      </c>
      <c r="O34" s="205">
        <f>'3 - Monthly Unit Rates'!O34*('4 - Estimated Volumes'!O34*12)</f>
        <v>0</v>
      </c>
      <c r="P34" s="560">
        <f t="shared" si="17"/>
        <v>0</v>
      </c>
      <c r="R34" s="205">
        <f>'3 - Monthly Unit Rates'!R34*('4 - Estimated Volumes'!R34*12)</f>
        <v>0</v>
      </c>
      <c r="S34" s="205">
        <f>'3 - Monthly Unit Rates'!S34*('4 - Estimated Volumes'!S34*12)</f>
        <v>0</v>
      </c>
      <c r="T34" s="560">
        <f t="shared" si="18"/>
        <v>0</v>
      </c>
      <c r="U34" s="204"/>
    </row>
    <row r="35" spans="1:21" outlineLevel="2">
      <c r="A35" s="171"/>
      <c r="D35" s="725" t="s">
        <v>84</v>
      </c>
      <c r="E35" s="291" t="s">
        <v>70</v>
      </c>
      <c r="F35" s="205">
        <f>'3 - Monthly Unit Rates'!F35*('4 - Estimated Volumes'!F34*12)</f>
        <v>0</v>
      </c>
      <c r="G35" s="205">
        <f>'3 - Monthly Unit Rates'!G35*('4 - Estimated Volumes'!G34*12)</f>
        <v>0</v>
      </c>
      <c r="H35" s="205">
        <f>'3 - Monthly Unit Rates'!H35*('4 - Estimated Volumes'!H34*12)</f>
        <v>0</v>
      </c>
      <c r="I35" s="205">
        <f>'3 - Monthly Unit Rates'!I35*('4 - Estimated Volumes'!I34*12)</f>
        <v>0</v>
      </c>
      <c r="J35" s="205">
        <f>'3 - Monthly Unit Rates'!J35*('4 - Estimated Volumes'!J34*12)</f>
        <v>0</v>
      </c>
      <c r="K35" s="206">
        <f>('3 - Monthly Unit Rates'!K35*'4 - Estimated Volumes'!K34)*6</f>
        <v>0</v>
      </c>
      <c r="L35" s="560">
        <f t="shared" si="16"/>
        <v>0</v>
      </c>
      <c r="N35" s="205">
        <f>'3 - Monthly Unit Rates'!N35*('4 - Estimated Volumes'!N34*12)</f>
        <v>0</v>
      </c>
      <c r="O35" s="205">
        <f>'3 - Monthly Unit Rates'!O35*('4 - Estimated Volumes'!O34*12)</f>
        <v>0</v>
      </c>
      <c r="P35" s="560"/>
      <c r="R35" s="205">
        <f>'3 - Monthly Unit Rates'!R35*('4 - Estimated Volumes'!R35*12)</f>
        <v>0</v>
      </c>
      <c r="S35" s="205">
        <f>'3 - Monthly Unit Rates'!S35*('4 - Estimated Volumes'!S35*12)</f>
        <v>0</v>
      </c>
      <c r="T35" s="560">
        <f t="shared" ref="T35" si="19">R35+S35</f>
        <v>0</v>
      </c>
      <c r="U35" s="204"/>
    </row>
    <row r="36" spans="1:21" outlineLevel="2">
      <c r="A36" s="171"/>
      <c r="D36" s="725" t="s">
        <v>85</v>
      </c>
      <c r="E36" s="291" t="s">
        <v>70</v>
      </c>
      <c r="F36" s="205">
        <f>'3 - Monthly Unit Rates'!F36*('4 - Estimated Volumes'!F36*12)</f>
        <v>1482765.84</v>
      </c>
      <c r="G36" s="205">
        <f>'3 - Monthly Unit Rates'!G36*('4 - Estimated Volumes'!G36*12)</f>
        <v>1482765.84</v>
      </c>
      <c r="H36" s="205">
        <f>'3 - Monthly Unit Rates'!H36*('4 - Estimated Volumes'!H36*12)</f>
        <v>1482765.84</v>
      </c>
      <c r="I36" s="205">
        <f>'3 - Monthly Unit Rates'!I36*('4 - Estimated Volumes'!I36*12)</f>
        <v>1482765.84</v>
      </c>
      <c r="J36" s="205">
        <f>'3 - Monthly Unit Rates'!J36*('4 - Estimated Volumes'!J36*12)</f>
        <v>1482765.84</v>
      </c>
      <c r="K36" s="206">
        <f>('3 - Monthly Unit Rates'!K36*'4 - Estimated Volumes'!K36)*6</f>
        <v>741382.92</v>
      </c>
      <c r="L36" s="560">
        <f t="shared" si="4"/>
        <v>8155212.1200000001</v>
      </c>
      <c r="N36" s="205">
        <f>'3 - Monthly Unit Rates'!N36*('4 - Estimated Volumes'!N36*12)</f>
        <v>1482765.84</v>
      </c>
      <c r="O36" s="205">
        <f>'3 - Monthly Unit Rates'!O36*('4 - Estimated Volumes'!O36*12)</f>
        <v>1482765.84</v>
      </c>
      <c r="P36" s="560">
        <f t="shared" si="10"/>
        <v>2965531.68</v>
      </c>
      <c r="R36" s="205">
        <f>'3 - Monthly Unit Rates'!R36*('4 - Estimated Volumes'!R36*12)</f>
        <v>1482765.84</v>
      </c>
      <c r="S36" s="205">
        <f>'3 - Monthly Unit Rates'!S36*('4 - Estimated Volumes'!S36*12)</f>
        <v>1482765.84</v>
      </c>
      <c r="T36" s="560">
        <f t="shared" si="11"/>
        <v>2965531.68</v>
      </c>
      <c r="U36" s="204"/>
    </row>
    <row r="37" spans="1:21" outlineLevel="2">
      <c r="A37" s="171"/>
      <c r="D37" s="725" t="s">
        <v>86</v>
      </c>
      <c r="E37" s="291" t="s">
        <v>70</v>
      </c>
      <c r="F37" s="205">
        <f>'3 - Monthly Unit Rates'!F37*('4 - Estimated Volumes'!F38*12)</f>
        <v>0</v>
      </c>
      <c r="G37" s="205">
        <f>'3 - Monthly Unit Rates'!G37*('4 - Estimated Volumes'!G38*12)</f>
        <v>0</v>
      </c>
      <c r="H37" s="205">
        <f>'3 - Monthly Unit Rates'!H37*('4 - Estimated Volumes'!H38*12)</f>
        <v>0</v>
      </c>
      <c r="I37" s="205">
        <f>'3 - Monthly Unit Rates'!I37*('4 - Estimated Volumes'!I38*12)</f>
        <v>0</v>
      </c>
      <c r="J37" s="205">
        <f>'3 - Monthly Unit Rates'!J37*('4 - Estimated Volumes'!J38*12)</f>
        <v>0</v>
      </c>
      <c r="K37" s="206">
        <f>('3 - Monthly Unit Rates'!K37*'4 - Estimated Volumes'!K38)*6</f>
        <v>0</v>
      </c>
      <c r="L37" s="560">
        <f t="shared" ref="L37" si="20">SUM(F37:K37)</f>
        <v>0</v>
      </c>
      <c r="N37" s="205">
        <f>'3 - Monthly Unit Rates'!N37*('4 - Estimated Volumes'!N38*12)</f>
        <v>0</v>
      </c>
      <c r="O37" s="205">
        <f>'3 - Monthly Unit Rates'!O37*('4 - Estimated Volumes'!O38*12)</f>
        <v>0</v>
      </c>
      <c r="P37" s="560"/>
      <c r="R37" s="205">
        <f>'3 - Monthly Unit Rates'!R37*('4 - Estimated Volumes'!R37*12)</f>
        <v>0</v>
      </c>
      <c r="S37" s="205">
        <f>'3 - Monthly Unit Rates'!S37*('4 - Estimated Volumes'!S37*12)</f>
        <v>0</v>
      </c>
      <c r="T37" s="560">
        <f t="shared" si="11"/>
        <v>0</v>
      </c>
      <c r="U37" s="204"/>
    </row>
    <row r="38" spans="1:21" ht="12.6" customHeight="1" outlineLevel="2">
      <c r="A38" s="171"/>
      <c r="D38" s="352" t="s">
        <v>87</v>
      </c>
      <c r="E38" s="185"/>
      <c r="F38" s="202"/>
      <c r="G38" s="202"/>
      <c r="H38" s="202"/>
      <c r="I38" s="202"/>
      <c r="J38" s="202"/>
      <c r="K38" s="202"/>
      <c r="L38" s="303"/>
      <c r="N38" s="285"/>
      <c r="O38" s="284"/>
      <c r="P38" s="203"/>
      <c r="R38" s="285"/>
      <c r="S38" s="284"/>
      <c r="T38" s="203"/>
      <c r="U38" s="204"/>
    </row>
    <row r="39" spans="1:21" outlineLevel="2">
      <c r="A39" s="171"/>
      <c r="D39" s="732" t="s">
        <v>88</v>
      </c>
      <c r="E39" s="291" t="s">
        <v>70</v>
      </c>
      <c r="F39" s="205">
        <f>'3 - Monthly Unit Rates'!F39*('4 - Estimated Volumes'!F39*12)</f>
        <v>194622.59999999998</v>
      </c>
      <c r="G39" s="205">
        <f>'3 - Monthly Unit Rates'!G39*('4 - Estimated Volumes'!G39*12)</f>
        <v>194622.59999999998</v>
      </c>
      <c r="H39" s="205">
        <f>'3 - Monthly Unit Rates'!H39*('4 - Estimated Volumes'!H39*12)</f>
        <v>194622.59999999998</v>
      </c>
      <c r="I39" s="205">
        <f>'3 - Monthly Unit Rates'!I39*('4 - Estimated Volumes'!I39*12)</f>
        <v>194622.59999999998</v>
      </c>
      <c r="J39" s="205">
        <f>'3 - Monthly Unit Rates'!J39*('4 - Estimated Volumes'!J39*12)</f>
        <v>194622.59999999998</v>
      </c>
      <c r="K39" s="206">
        <f>('3 - Monthly Unit Rates'!K39*'4 - Estimated Volumes'!K39)*6</f>
        <v>97311.299999999988</v>
      </c>
      <c r="L39" s="560">
        <f t="shared" ref="L39:L47" si="21">SUM(F39:K39)</f>
        <v>1070424.2999999998</v>
      </c>
      <c r="N39" s="205">
        <f>'3 - Monthly Unit Rates'!N39*('4 - Estimated Volumes'!N39*12)</f>
        <v>194622.59999999998</v>
      </c>
      <c r="O39" s="205">
        <f>'3 - Monthly Unit Rates'!O39*('4 - Estimated Volumes'!O39*12)</f>
        <v>194622.59999999998</v>
      </c>
      <c r="P39" s="560">
        <f t="shared" ref="P39:P47" si="22">N39+O39</f>
        <v>389245.19999999995</v>
      </c>
      <c r="R39" s="205">
        <f>'3 - Monthly Unit Rates'!R39*('4 - Estimated Volumes'!R39*12)</f>
        <v>194622.59999999998</v>
      </c>
      <c r="S39" s="205">
        <f>'3 - Monthly Unit Rates'!S39*('4 - Estimated Volumes'!S39*12)</f>
        <v>194622.59999999998</v>
      </c>
      <c r="T39" s="560">
        <f t="shared" ref="T39:T47" si="23">R39+S39</f>
        <v>389245.19999999995</v>
      </c>
      <c r="U39" s="204"/>
    </row>
    <row r="40" spans="1:21" outlineLevel="2">
      <c r="A40" s="171"/>
      <c r="D40" s="732" t="s">
        <v>89</v>
      </c>
      <c r="E40" s="291" t="s">
        <v>70</v>
      </c>
      <c r="F40" s="205">
        <f>'3 - Monthly Unit Rates'!F40*('4 - Estimated Volumes'!F40*12)</f>
        <v>0</v>
      </c>
      <c r="G40" s="205">
        <f>'3 - Monthly Unit Rates'!G40*('4 - Estimated Volumes'!G40*12)</f>
        <v>0</v>
      </c>
      <c r="H40" s="205">
        <f>'3 - Monthly Unit Rates'!H40*('4 - Estimated Volumes'!H40*12)</f>
        <v>0</v>
      </c>
      <c r="I40" s="205">
        <f>'3 - Monthly Unit Rates'!I40*('4 - Estimated Volumes'!I40*12)</f>
        <v>0</v>
      </c>
      <c r="J40" s="205">
        <f>'3 - Monthly Unit Rates'!J40*('4 - Estimated Volumes'!J40*12)</f>
        <v>0</v>
      </c>
      <c r="K40" s="206">
        <f>('3 - Monthly Unit Rates'!K40*'4 - Estimated Volumes'!K40)*6</f>
        <v>0</v>
      </c>
      <c r="L40" s="560">
        <f t="shared" ref="L40" si="24">SUM(F40:K40)</f>
        <v>0</v>
      </c>
      <c r="N40" s="205">
        <f>'3 - Monthly Unit Rates'!N40*('4 - Estimated Volumes'!N40*12)</f>
        <v>0</v>
      </c>
      <c r="O40" s="205">
        <f>'3 - Monthly Unit Rates'!O40*('4 - Estimated Volumes'!O40*12)</f>
        <v>0</v>
      </c>
      <c r="P40" s="560">
        <f t="shared" ref="P40" si="25">N40+O40</f>
        <v>0</v>
      </c>
      <c r="R40" s="205">
        <f>'3 - Monthly Unit Rates'!R40*('4 - Estimated Volumes'!R40*12)</f>
        <v>0</v>
      </c>
      <c r="S40" s="205">
        <f>'3 - Monthly Unit Rates'!S40*('4 - Estimated Volumes'!S40*12)</f>
        <v>0</v>
      </c>
      <c r="T40" s="560">
        <f t="shared" ref="T40" si="26">R40+S40</f>
        <v>0</v>
      </c>
      <c r="U40" s="204"/>
    </row>
    <row r="41" spans="1:21" outlineLevel="2">
      <c r="A41" s="171"/>
      <c r="D41" s="732" t="s">
        <v>90</v>
      </c>
      <c r="E41" s="291" t="s">
        <v>70</v>
      </c>
      <c r="F41" s="205">
        <f>'3 - Monthly Unit Rates'!F41*('4 - Estimated Volumes'!F41*12)</f>
        <v>2036435.04</v>
      </c>
      <c r="G41" s="205">
        <f>'3 - Monthly Unit Rates'!G41*('4 - Estimated Volumes'!G41*12)</f>
        <v>2036435.04</v>
      </c>
      <c r="H41" s="205">
        <f>'3 - Monthly Unit Rates'!H41*('4 - Estimated Volumes'!H41*12)</f>
        <v>2036435.04</v>
      </c>
      <c r="I41" s="205">
        <f>'3 - Monthly Unit Rates'!I41*('4 - Estimated Volumes'!I41*12)</f>
        <v>2036435.04</v>
      </c>
      <c r="J41" s="205">
        <f>'3 - Monthly Unit Rates'!J41*('4 - Estimated Volumes'!J41*12)</f>
        <v>2036435.04</v>
      </c>
      <c r="K41" s="206">
        <f>('3 - Monthly Unit Rates'!K41*'4 - Estimated Volumes'!K41)*6</f>
        <v>1018217.52</v>
      </c>
      <c r="L41" s="560">
        <f t="shared" si="21"/>
        <v>11200392.719999999</v>
      </c>
      <c r="N41" s="205">
        <f>'3 - Monthly Unit Rates'!N41*('4 - Estimated Volumes'!N41*12)</f>
        <v>2036435.04</v>
      </c>
      <c r="O41" s="205">
        <f>'3 - Monthly Unit Rates'!O41*('4 - Estimated Volumes'!O41*12)</f>
        <v>2036435.04</v>
      </c>
      <c r="P41" s="560">
        <f t="shared" si="22"/>
        <v>4072870.08</v>
      </c>
      <c r="R41" s="205">
        <f>'3 - Monthly Unit Rates'!R41*('4 - Estimated Volumes'!R41*12)</f>
        <v>2036435.04</v>
      </c>
      <c r="S41" s="205">
        <f>'3 - Monthly Unit Rates'!S41*('4 - Estimated Volumes'!S41*12)</f>
        <v>2036435.04</v>
      </c>
      <c r="T41" s="560">
        <f t="shared" si="23"/>
        <v>4072870.08</v>
      </c>
      <c r="U41" s="204"/>
    </row>
    <row r="42" spans="1:21" outlineLevel="2">
      <c r="A42" s="171"/>
      <c r="D42" s="732" t="s">
        <v>91</v>
      </c>
      <c r="E42" s="291" t="s">
        <v>70</v>
      </c>
      <c r="F42" s="205">
        <f>'3 - Monthly Unit Rates'!F42*('4 - Estimated Volumes'!F42*12)</f>
        <v>2959156.8</v>
      </c>
      <c r="G42" s="205">
        <f>'3 - Monthly Unit Rates'!G42*('4 - Estimated Volumes'!G42*12)</f>
        <v>2959156.8</v>
      </c>
      <c r="H42" s="205">
        <f>'3 - Monthly Unit Rates'!H42*('4 - Estimated Volumes'!H42*12)</f>
        <v>2959156.8</v>
      </c>
      <c r="I42" s="205">
        <f>'3 - Monthly Unit Rates'!I42*('4 - Estimated Volumes'!I42*12)</f>
        <v>2959156.8</v>
      </c>
      <c r="J42" s="205">
        <f>'3 - Monthly Unit Rates'!J42*('4 - Estimated Volumes'!J42*12)</f>
        <v>2959156.8</v>
      </c>
      <c r="K42" s="206">
        <f>('3 - Monthly Unit Rates'!K42*'4 - Estimated Volumes'!K42)*6</f>
        <v>1479578.4</v>
      </c>
      <c r="L42" s="560">
        <f t="shared" si="21"/>
        <v>16275362.4</v>
      </c>
      <c r="N42" s="205">
        <f>'3 - Monthly Unit Rates'!N42*('4 - Estimated Volumes'!N42*12)</f>
        <v>2959156.8</v>
      </c>
      <c r="O42" s="205">
        <f>'3 - Monthly Unit Rates'!O42*('4 - Estimated Volumes'!O42*12)</f>
        <v>2959156.8</v>
      </c>
      <c r="P42" s="560">
        <f t="shared" si="22"/>
        <v>5918313.5999999996</v>
      </c>
      <c r="R42" s="205">
        <f>'3 - Monthly Unit Rates'!R42*('4 - Estimated Volumes'!R42*12)</f>
        <v>2959156.8</v>
      </c>
      <c r="S42" s="205">
        <f>'3 - Monthly Unit Rates'!S42*('4 - Estimated Volumes'!S42*12)</f>
        <v>2959156.8</v>
      </c>
      <c r="T42" s="560">
        <f t="shared" si="23"/>
        <v>5918313.5999999996</v>
      </c>
      <c r="U42" s="204"/>
    </row>
    <row r="43" spans="1:21" outlineLevel="2">
      <c r="A43" s="171"/>
      <c r="D43" s="732" t="s">
        <v>92</v>
      </c>
      <c r="E43" s="291" t="s">
        <v>70</v>
      </c>
      <c r="F43" s="205">
        <f>'3 - Monthly Unit Rates'!F43*('4 - Estimated Volumes'!F43*12)</f>
        <v>82643.520000000004</v>
      </c>
      <c r="G43" s="205">
        <f>'3 - Monthly Unit Rates'!G43*('4 - Estimated Volumes'!G43*12)</f>
        <v>82643.520000000004</v>
      </c>
      <c r="H43" s="205">
        <f>'3 - Monthly Unit Rates'!H43*('4 - Estimated Volumes'!H43*12)</f>
        <v>82643.520000000004</v>
      </c>
      <c r="I43" s="205">
        <f>'3 - Monthly Unit Rates'!I43*('4 - Estimated Volumes'!I43*12)</f>
        <v>82643.520000000004</v>
      </c>
      <c r="J43" s="205">
        <f>'3 - Monthly Unit Rates'!J43*('4 - Estimated Volumes'!J43*12)</f>
        <v>82643.520000000004</v>
      </c>
      <c r="K43" s="206">
        <f>('3 - Monthly Unit Rates'!K43*'4 - Estimated Volumes'!K43)*6</f>
        <v>41321.760000000002</v>
      </c>
      <c r="L43" s="560">
        <f t="shared" si="21"/>
        <v>454539.36000000004</v>
      </c>
      <c r="N43" s="205">
        <f>'3 - Monthly Unit Rates'!N43*('4 - Estimated Volumes'!N43*12)</f>
        <v>82643.520000000004</v>
      </c>
      <c r="O43" s="205">
        <f>'3 - Monthly Unit Rates'!O43*('4 - Estimated Volumes'!O43*12)</f>
        <v>82643.520000000004</v>
      </c>
      <c r="P43" s="560">
        <f t="shared" si="22"/>
        <v>165287.04000000001</v>
      </c>
      <c r="R43" s="205">
        <f>'3 - Monthly Unit Rates'!R43*('4 - Estimated Volumes'!R43*12)</f>
        <v>82643.520000000004</v>
      </c>
      <c r="S43" s="205">
        <f>'3 - Monthly Unit Rates'!S43*('4 - Estimated Volumes'!S43*12)</f>
        <v>82643.520000000004</v>
      </c>
      <c r="T43" s="560">
        <f t="shared" si="23"/>
        <v>165287.04000000001</v>
      </c>
      <c r="U43" s="204"/>
    </row>
    <row r="44" spans="1:21" outlineLevel="2">
      <c r="A44" s="171"/>
      <c r="D44" s="732" t="s">
        <v>93</v>
      </c>
      <c r="E44" s="291" t="s">
        <v>70</v>
      </c>
      <c r="F44" s="205">
        <f>'3 - Monthly Unit Rates'!F44*('4 - Estimated Volumes'!F44*12)</f>
        <v>256566.96000000002</v>
      </c>
      <c r="G44" s="205">
        <f>'3 - Monthly Unit Rates'!G44*('4 - Estimated Volumes'!G44*12)</f>
        <v>256566.96000000002</v>
      </c>
      <c r="H44" s="205">
        <f>'3 - Monthly Unit Rates'!H44*('4 - Estimated Volumes'!H44*12)</f>
        <v>256566.96000000002</v>
      </c>
      <c r="I44" s="205">
        <f>'3 - Monthly Unit Rates'!I44*('4 - Estimated Volumes'!I44*12)</f>
        <v>256566.96000000002</v>
      </c>
      <c r="J44" s="205">
        <f>'3 - Monthly Unit Rates'!J44*('4 - Estimated Volumes'!J44*12)</f>
        <v>256566.96000000002</v>
      </c>
      <c r="K44" s="206">
        <f>('3 - Monthly Unit Rates'!K44*'4 - Estimated Volumes'!K44)*6</f>
        <v>128283.48000000001</v>
      </c>
      <c r="L44" s="560">
        <f t="shared" si="21"/>
        <v>1411118.28</v>
      </c>
      <c r="N44" s="205">
        <f>'3 - Monthly Unit Rates'!N44*('4 - Estimated Volumes'!N44*12)</f>
        <v>256566.96000000002</v>
      </c>
      <c r="O44" s="205">
        <f>'3 - Monthly Unit Rates'!O44*('4 - Estimated Volumes'!O44*12)</f>
        <v>256566.96000000002</v>
      </c>
      <c r="P44" s="560">
        <f t="shared" si="22"/>
        <v>513133.92000000004</v>
      </c>
      <c r="R44" s="205">
        <f>'3 - Monthly Unit Rates'!R44*('4 - Estimated Volumes'!R44*12)</f>
        <v>256566.96000000002</v>
      </c>
      <c r="S44" s="205">
        <f>'3 - Monthly Unit Rates'!S44*('4 - Estimated Volumes'!S44*12)</f>
        <v>256566.96000000002</v>
      </c>
      <c r="T44" s="560">
        <f t="shared" si="23"/>
        <v>513133.92000000004</v>
      </c>
      <c r="U44" s="204"/>
    </row>
    <row r="45" spans="1:21" outlineLevel="2">
      <c r="A45" s="171"/>
      <c r="D45" s="732" t="s">
        <v>94</v>
      </c>
      <c r="E45" s="291" t="s">
        <v>70</v>
      </c>
      <c r="F45" s="205">
        <f>'3 - Monthly Unit Rates'!F45*('4 - Estimated Volumes'!F45*12)</f>
        <v>0</v>
      </c>
      <c r="G45" s="205">
        <f>'3 - Monthly Unit Rates'!G45*('4 - Estimated Volumes'!G45*12)</f>
        <v>0</v>
      </c>
      <c r="H45" s="205">
        <f>'3 - Monthly Unit Rates'!H45*('4 - Estimated Volumes'!H45*12)</f>
        <v>0</v>
      </c>
      <c r="I45" s="205">
        <f>'3 - Monthly Unit Rates'!I45*('4 - Estimated Volumes'!I45*12)</f>
        <v>0</v>
      </c>
      <c r="J45" s="205">
        <f>'3 - Monthly Unit Rates'!J45*('4 - Estimated Volumes'!J45*12)</f>
        <v>0</v>
      </c>
      <c r="K45" s="206">
        <f>('3 - Monthly Unit Rates'!K45*'4 - Estimated Volumes'!K45)*6</f>
        <v>0</v>
      </c>
      <c r="L45" s="560">
        <f t="shared" si="21"/>
        <v>0</v>
      </c>
      <c r="N45" s="205">
        <f>'3 - Monthly Unit Rates'!N45*('4 - Estimated Volumes'!N45*12)</f>
        <v>0</v>
      </c>
      <c r="O45" s="205">
        <f>'3 - Monthly Unit Rates'!O45*('4 - Estimated Volumes'!O45*12)</f>
        <v>0</v>
      </c>
      <c r="P45" s="560">
        <f t="shared" si="22"/>
        <v>0</v>
      </c>
      <c r="R45" s="205">
        <f>'3 - Monthly Unit Rates'!R45*('4 - Estimated Volumes'!R45*12)</f>
        <v>0</v>
      </c>
      <c r="S45" s="205">
        <f>'3 - Monthly Unit Rates'!S45*('4 - Estimated Volumes'!S45*12)</f>
        <v>0</v>
      </c>
      <c r="T45" s="560">
        <f t="shared" si="23"/>
        <v>0</v>
      </c>
      <c r="U45" s="204"/>
    </row>
    <row r="46" spans="1:21" outlineLevel="2">
      <c r="A46" s="171"/>
      <c r="D46" s="732" t="s">
        <v>95</v>
      </c>
      <c r="E46" s="291" t="s">
        <v>70</v>
      </c>
      <c r="F46" s="205">
        <f>'3 - Monthly Unit Rates'!F46*('4 - Estimated Volumes'!F46*12)</f>
        <v>974762.76</v>
      </c>
      <c r="G46" s="205">
        <f>'3 - Monthly Unit Rates'!G46*('4 - Estimated Volumes'!G46*12)</f>
        <v>974762.76</v>
      </c>
      <c r="H46" s="205">
        <f>'3 - Monthly Unit Rates'!H46*('4 - Estimated Volumes'!H46*12)</f>
        <v>974762.76</v>
      </c>
      <c r="I46" s="205">
        <f>'3 - Monthly Unit Rates'!I46*('4 - Estimated Volumes'!I46*12)</f>
        <v>974762.76</v>
      </c>
      <c r="J46" s="205">
        <f>'3 - Monthly Unit Rates'!J46*('4 - Estimated Volumes'!J46*12)</f>
        <v>974762.76</v>
      </c>
      <c r="K46" s="206">
        <f>('3 - Monthly Unit Rates'!K46*'4 - Estimated Volumes'!K46)*6</f>
        <v>487381.38</v>
      </c>
      <c r="L46" s="560">
        <f t="shared" si="21"/>
        <v>5361195.18</v>
      </c>
      <c r="N46" s="205">
        <f>'3 - Monthly Unit Rates'!N46*('4 - Estimated Volumes'!N46*12)</f>
        <v>974762.76</v>
      </c>
      <c r="O46" s="205">
        <f>'3 - Monthly Unit Rates'!O46*('4 - Estimated Volumes'!O46*12)</f>
        <v>974762.76</v>
      </c>
      <c r="P46" s="560">
        <f t="shared" si="22"/>
        <v>1949525.52</v>
      </c>
      <c r="R46" s="205">
        <f>'3 - Monthly Unit Rates'!R46*('4 - Estimated Volumes'!R46*12)</f>
        <v>974762.76</v>
      </c>
      <c r="S46" s="205">
        <f>'3 - Monthly Unit Rates'!S46*('4 - Estimated Volumes'!S46*12)</f>
        <v>974762.76</v>
      </c>
      <c r="T46" s="560">
        <f t="shared" si="23"/>
        <v>1949525.52</v>
      </c>
      <c r="U46" s="204"/>
    </row>
    <row r="47" spans="1:21" outlineLevel="2">
      <c r="A47" s="171"/>
      <c r="D47" s="728" t="s">
        <v>96</v>
      </c>
      <c r="E47" s="291" t="s">
        <v>70</v>
      </c>
      <c r="F47" s="205">
        <f>'3 - Monthly Unit Rates'!F47*('4 - Estimated Volumes'!F47*12)</f>
        <v>39676.559999999998</v>
      </c>
      <c r="G47" s="205">
        <f>'3 - Monthly Unit Rates'!G47*('4 - Estimated Volumes'!G47*12)</f>
        <v>39676.559999999998</v>
      </c>
      <c r="H47" s="205">
        <f>'3 - Monthly Unit Rates'!H47*('4 - Estimated Volumes'!H47*12)</f>
        <v>39676.559999999998</v>
      </c>
      <c r="I47" s="205">
        <f>'3 - Monthly Unit Rates'!I47*('4 - Estimated Volumes'!I47*12)</f>
        <v>39676.559999999998</v>
      </c>
      <c r="J47" s="205">
        <f>'3 - Monthly Unit Rates'!J47*('4 - Estimated Volumes'!J47*12)</f>
        <v>39676.559999999998</v>
      </c>
      <c r="K47" s="206">
        <f>('3 - Monthly Unit Rates'!K47*'4 - Estimated Volumes'!K47)*6</f>
        <v>19838.28</v>
      </c>
      <c r="L47" s="560">
        <f t="shared" si="21"/>
        <v>218221.08</v>
      </c>
      <c r="N47" s="205">
        <f>'3 - Monthly Unit Rates'!N47*('4 - Estimated Volumes'!N47*12)</f>
        <v>39676.559999999998</v>
      </c>
      <c r="O47" s="205">
        <f>'3 - Monthly Unit Rates'!O47*('4 - Estimated Volumes'!O47*12)</f>
        <v>39676.559999999998</v>
      </c>
      <c r="P47" s="560">
        <f t="shared" si="22"/>
        <v>79353.119999999995</v>
      </c>
      <c r="R47" s="205">
        <f>'3 - Monthly Unit Rates'!R47*('4 - Estimated Volumes'!R47*12)</f>
        <v>39676.559999999998</v>
      </c>
      <c r="S47" s="205">
        <f>'3 - Monthly Unit Rates'!S47*('4 - Estimated Volumes'!S47*12)</f>
        <v>39676.559999999998</v>
      </c>
      <c r="T47" s="560">
        <f t="shared" si="23"/>
        <v>79353.119999999995</v>
      </c>
      <c r="U47" s="204"/>
    </row>
    <row r="48" spans="1:21" ht="12.6" customHeight="1" outlineLevel="2">
      <c r="A48" s="171"/>
      <c r="D48" s="352" t="s">
        <v>97</v>
      </c>
      <c r="E48" s="185"/>
      <c r="F48" s="202"/>
      <c r="G48" s="202"/>
      <c r="H48" s="202"/>
      <c r="I48" s="202"/>
      <c r="J48" s="202"/>
      <c r="K48" s="202"/>
      <c r="L48" s="303"/>
      <c r="N48" s="285"/>
      <c r="O48" s="284"/>
      <c r="P48" s="203"/>
      <c r="R48" s="285"/>
      <c r="S48" s="284"/>
      <c r="T48" s="203"/>
      <c r="U48" s="204"/>
    </row>
    <row r="49" spans="1:21" ht="32.549999999999997" customHeight="1" outlineLevel="2">
      <c r="A49" s="171"/>
      <c r="D49" s="732" t="s">
        <v>98</v>
      </c>
      <c r="E49" s="291" t="s">
        <v>70</v>
      </c>
      <c r="F49" s="205">
        <f>'3 - Monthly Unit Rates'!F49*('4 - Estimated Volumes'!F49*12)</f>
        <v>0</v>
      </c>
      <c r="G49" s="205">
        <f>'3 - Monthly Unit Rates'!G49*('4 - Estimated Volumes'!G49*12)</f>
        <v>0</v>
      </c>
      <c r="H49" s="205">
        <f>'3 - Monthly Unit Rates'!H49*('4 - Estimated Volumes'!H49*12)</f>
        <v>0</v>
      </c>
      <c r="I49" s="205">
        <f>'3 - Monthly Unit Rates'!I49*('4 - Estimated Volumes'!I49*12)</f>
        <v>0</v>
      </c>
      <c r="J49" s="205">
        <f>'3 - Monthly Unit Rates'!J49*('4 - Estimated Volumes'!J49*12)</f>
        <v>0</v>
      </c>
      <c r="K49" s="206">
        <f>('3 - Monthly Unit Rates'!K49*'4 - Estimated Volumes'!K49)*6</f>
        <v>0</v>
      </c>
      <c r="L49" s="560">
        <f t="shared" ref="L49:L50" si="27">SUM(F49:K49)</f>
        <v>0</v>
      </c>
      <c r="N49" s="205">
        <f>'3 - Monthly Unit Rates'!N49*('4 - Estimated Volumes'!N49*12)</f>
        <v>0</v>
      </c>
      <c r="O49" s="205">
        <f>'3 - Monthly Unit Rates'!O49*('4 - Estimated Volumes'!O49*12)</f>
        <v>0</v>
      </c>
      <c r="P49" s="560">
        <f t="shared" ref="P49:P50" si="28">N49+O49</f>
        <v>0</v>
      </c>
      <c r="R49" s="205">
        <f>'3 - Monthly Unit Rates'!R49*('4 - Estimated Volumes'!R49*12)</f>
        <v>0</v>
      </c>
      <c r="S49" s="205">
        <f>'3 - Monthly Unit Rates'!S49*('4 - Estimated Volumes'!S49*12)</f>
        <v>0</v>
      </c>
      <c r="T49" s="560">
        <f t="shared" ref="T49:T50" si="29">R49+S49</f>
        <v>0</v>
      </c>
      <c r="U49" s="204"/>
    </row>
    <row r="50" spans="1:21" ht="28.2" customHeight="1" outlineLevel="2">
      <c r="A50" s="171"/>
      <c r="D50" s="728" t="s">
        <v>99</v>
      </c>
      <c r="E50" s="291" t="s">
        <v>70</v>
      </c>
      <c r="F50" s="205">
        <f>'3 - Monthly Unit Rates'!F50*('4 - Estimated Volumes'!F50*12)</f>
        <v>0</v>
      </c>
      <c r="G50" s="205">
        <f>'3 - Monthly Unit Rates'!G50*('4 - Estimated Volumes'!G50*12)</f>
        <v>0</v>
      </c>
      <c r="H50" s="205">
        <f>'3 - Monthly Unit Rates'!H50*('4 - Estimated Volumes'!H50*12)</f>
        <v>0</v>
      </c>
      <c r="I50" s="205">
        <f>'3 - Monthly Unit Rates'!I50*('4 - Estimated Volumes'!I50*12)</f>
        <v>0</v>
      </c>
      <c r="J50" s="205">
        <f>'3 - Monthly Unit Rates'!J50*('4 - Estimated Volumes'!J50*12)</f>
        <v>0</v>
      </c>
      <c r="K50" s="206">
        <f>('3 - Monthly Unit Rates'!K50*'4 - Estimated Volumes'!K50)*6</f>
        <v>0</v>
      </c>
      <c r="L50" s="560">
        <f t="shared" si="27"/>
        <v>0</v>
      </c>
      <c r="N50" s="205">
        <f>'3 - Monthly Unit Rates'!N50*('4 - Estimated Volumes'!N50*12)</f>
        <v>0</v>
      </c>
      <c r="O50" s="205">
        <f>'3 - Monthly Unit Rates'!O50*('4 - Estimated Volumes'!O50*12)</f>
        <v>0</v>
      </c>
      <c r="P50" s="560">
        <f t="shared" si="28"/>
        <v>0</v>
      </c>
      <c r="R50" s="205">
        <f>'3 - Monthly Unit Rates'!R50*('4 - Estimated Volumes'!R50*12)</f>
        <v>0</v>
      </c>
      <c r="S50" s="205">
        <f>'3 - Monthly Unit Rates'!S50*('4 - Estimated Volumes'!S50*12)</f>
        <v>0</v>
      </c>
      <c r="T50" s="560">
        <f t="shared" si="29"/>
        <v>0</v>
      </c>
      <c r="U50" s="204"/>
    </row>
    <row r="51" spans="1:21" outlineLevel="2">
      <c r="A51" s="171"/>
      <c r="D51" s="732" t="s">
        <v>100</v>
      </c>
      <c r="E51" s="291" t="s">
        <v>70</v>
      </c>
      <c r="F51" s="205">
        <f>'3 - Monthly Unit Rates'!F49*('4 - Estimated Volumes'!F51*12)</f>
        <v>0</v>
      </c>
      <c r="G51" s="205">
        <f>'3 - Monthly Unit Rates'!G49*('4 - Estimated Volumes'!G51*12)</f>
        <v>0</v>
      </c>
      <c r="H51" s="205">
        <f>'3 - Monthly Unit Rates'!H49*('4 - Estimated Volumes'!H51*12)</f>
        <v>0</v>
      </c>
      <c r="I51" s="205">
        <f>'3 - Monthly Unit Rates'!I49*('4 - Estimated Volumes'!I51*12)</f>
        <v>0</v>
      </c>
      <c r="J51" s="205">
        <f>'3 - Monthly Unit Rates'!J49*('4 - Estimated Volumes'!J51*12)</f>
        <v>0</v>
      </c>
      <c r="K51" s="206">
        <f>('3 - Monthly Unit Rates'!K49*'4 - Estimated Volumes'!K51)*6</f>
        <v>0</v>
      </c>
      <c r="L51" s="560">
        <f t="shared" ref="L51:L61" si="30">SUM(F51:K51)</f>
        <v>0</v>
      </c>
      <c r="N51" s="205">
        <f>'3 - Monthly Unit Rates'!N49*('4 - Estimated Volumes'!N51*12)</f>
        <v>0</v>
      </c>
      <c r="O51" s="205">
        <f>'3 - Monthly Unit Rates'!O49*('4 - Estimated Volumes'!O51*12)</f>
        <v>0</v>
      </c>
      <c r="P51" s="560">
        <f t="shared" ref="P51:P61" si="31">N51+O51</f>
        <v>0</v>
      </c>
      <c r="R51" s="205">
        <f>'3 - Monthly Unit Rates'!R49*('4 - Estimated Volumes'!R51*12)</f>
        <v>0</v>
      </c>
      <c r="S51" s="205">
        <f>'3 - Monthly Unit Rates'!S49*('4 - Estimated Volumes'!S51*12)</f>
        <v>0</v>
      </c>
      <c r="T51" s="560">
        <f t="shared" ref="T51:T61" si="32">R51+S51</f>
        <v>0</v>
      </c>
      <c r="U51" s="204"/>
    </row>
    <row r="52" spans="1:21" outlineLevel="2">
      <c r="A52" s="171"/>
      <c r="D52" s="732" t="s">
        <v>101</v>
      </c>
      <c r="E52" s="291" t="s">
        <v>70</v>
      </c>
      <c r="F52" s="205">
        <f>'3 - Monthly Unit Rates'!F52*('4 - Estimated Volumes'!F52*12)</f>
        <v>0</v>
      </c>
      <c r="G52" s="205">
        <f>'3 - Monthly Unit Rates'!G52*('4 - Estimated Volumes'!G52*12)</f>
        <v>0</v>
      </c>
      <c r="H52" s="205">
        <f>'3 - Monthly Unit Rates'!H52*('4 - Estimated Volumes'!H52*12)</f>
        <v>0</v>
      </c>
      <c r="I52" s="205">
        <f>'3 - Monthly Unit Rates'!I52*('4 - Estimated Volumes'!I52*12)</f>
        <v>0</v>
      </c>
      <c r="J52" s="205">
        <f>'3 - Monthly Unit Rates'!J52*('4 - Estimated Volumes'!J52*12)</f>
        <v>0</v>
      </c>
      <c r="K52" s="206">
        <f>('3 - Monthly Unit Rates'!K52*'4 - Estimated Volumes'!K52)*6</f>
        <v>0</v>
      </c>
      <c r="L52" s="560">
        <f t="shared" si="30"/>
        <v>0</v>
      </c>
      <c r="N52" s="205">
        <f>'3 - Monthly Unit Rates'!N52*('4 - Estimated Volumes'!N52*12)</f>
        <v>0</v>
      </c>
      <c r="O52" s="205">
        <f>'3 - Monthly Unit Rates'!O52*('4 - Estimated Volumes'!O52*12)</f>
        <v>0</v>
      </c>
      <c r="P52" s="560">
        <f t="shared" si="31"/>
        <v>0</v>
      </c>
      <c r="R52" s="205">
        <f>'3 - Monthly Unit Rates'!R52*('4 - Estimated Volumes'!R52*12)</f>
        <v>0</v>
      </c>
      <c r="S52" s="205">
        <f>'3 - Monthly Unit Rates'!S52*('4 - Estimated Volumes'!S52*12)</f>
        <v>0</v>
      </c>
      <c r="T52" s="560">
        <f t="shared" si="32"/>
        <v>0</v>
      </c>
      <c r="U52" s="204"/>
    </row>
    <row r="53" spans="1:21" outlineLevel="2">
      <c r="A53" s="171"/>
      <c r="D53" s="732" t="s">
        <v>102</v>
      </c>
      <c r="E53" s="291" t="s">
        <v>70</v>
      </c>
      <c r="F53" s="205">
        <f>'3 - Monthly Unit Rates'!F53*('4 - Estimated Volumes'!F53*12)</f>
        <v>0</v>
      </c>
      <c r="G53" s="205">
        <f>'3 - Monthly Unit Rates'!G53*('4 - Estimated Volumes'!G53*12)</f>
        <v>0</v>
      </c>
      <c r="H53" s="205">
        <f>'3 - Monthly Unit Rates'!H53*('4 - Estimated Volumes'!H53*12)</f>
        <v>0</v>
      </c>
      <c r="I53" s="205">
        <f>'3 - Monthly Unit Rates'!I53*('4 - Estimated Volumes'!I53*12)</f>
        <v>0</v>
      </c>
      <c r="J53" s="205">
        <f>'3 - Monthly Unit Rates'!J53*('4 - Estimated Volumes'!J53*12)</f>
        <v>0</v>
      </c>
      <c r="K53" s="206">
        <f>('3 - Monthly Unit Rates'!K53*'4 - Estimated Volumes'!K53)*6</f>
        <v>0</v>
      </c>
      <c r="L53" s="560">
        <f t="shared" si="30"/>
        <v>0</v>
      </c>
      <c r="N53" s="205">
        <f>'3 - Monthly Unit Rates'!N53*('4 - Estimated Volumes'!N53*12)</f>
        <v>0</v>
      </c>
      <c r="O53" s="205">
        <f>'3 - Monthly Unit Rates'!O53*('4 - Estimated Volumes'!O53*12)</f>
        <v>0</v>
      </c>
      <c r="P53" s="560">
        <f t="shared" si="31"/>
        <v>0</v>
      </c>
      <c r="R53" s="205">
        <f>'3 - Monthly Unit Rates'!R53*('4 - Estimated Volumes'!R53*12)</f>
        <v>0</v>
      </c>
      <c r="S53" s="205">
        <f>'3 - Monthly Unit Rates'!S53*('4 - Estimated Volumes'!S53*12)</f>
        <v>0</v>
      </c>
      <c r="T53" s="560">
        <f t="shared" si="32"/>
        <v>0</v>
      </c>
      <c r="U53" s="204"/>
    </row>
    <row r="54" spans="1:21" outlineLevel="2">
      <c r="A54" s="171"/>
      <c r="D54" s="732" t="s">
        <v>103</v>
      </c>
      <c r="E54" s="291" t="s">
        <v>70</v>
      </c>
      <c r="F54" s="205">
        <f>'3 - Monthly Unit Rates'!F54*('4 - Estimated Volumes'!F54*12)</f>
        <v>324976.32</v>
      </c>
      <c r="G54" s="205">
        <f>'3 - Monthly Unit Rates'!G54*('4 - Estimated Volumes'!G54*12)</f>
        <v>324976.32</v>
      </c>
      <c r="H54" s="205">
        <f>'3 - Monthly Unit Rates'!H54*('4 - Estimated Volumes'!H54*12)</f>
        <v>324976.32</v>
      </c>
      <c r="I54" s="205">
        <f>'3 - Monthly Unit Rates'!I54*('4 - Estimated Volumes'!I54*12)</f>
        <v>324976.32</v>
      </c>
      <c r="J54" s="205">
        <f>'3 - Monthly Unit Rates'!J54*('4 - Estimated Volumes'!J54*12)</f>
        <v>324976.32</v>
      </c>
      <c r="K54" s="206">
        <f>('3 - Monthly Unit Rates'!K54*'4 - Estimated Volumes'!K54)*6</f>
        <v>162488.16</v>
      </c>
      <c r="L54" s="560">
        <f t="shared" si="30"/>
        <v>1787369.76</v>
      </c>
      <c r="N54" s="205">
        <f>'3 - Monthly Unit Rates'!N54*('4 - Estimated Volumes'!N54*12)</f>
        <v>324976.32</v>
      </c>
      <c r="O54" s="205">
        <f>'3 - Monthly Unit Rates'!O54*('4 - Estimated Volumes'!O54*12)</f>
        <v>324976.32</v>
      </c>
      <c r="P54" s="560">
        <f t="shared" si="31"/>
        <v>649952.64</v>
      </c>
      <c r="R54" s="205">
        <f>'3 - Monthly Unit Rates'!R54*('4 - Estimated Volumes'!R54*12)</f>
        <v>324976.32</v>
      </c>
      <c r="S54" s="205">
        <f>'3 - Monthly Unit Rates'!S54*('4 - Estimated Volumes'!S54*12)</f>
        <v>324976.32</v>
      </c>
      <c r="T54" s="560">
        <f t="shared" si="32"/>
        <v>649952.64</v>
      </c>
      <c r="U54" s="204"/>
    </row>
    <row r="55" spans="1:21" outlineLevel="2">
      <c r="A55" s="171"/>
      <c r="D55" s="732" t="s">
        <v>104</v>
      </c>
      <c r="E55" s="291" t="s">
        <v>70</v>
      </c>
      <c r="F55" s="205">
        <f>'3 - Monthly Unit Rates'!F55*('4 - Estimated Volumes'!F55*12)</f>
        <v>0</v>
      </c>
      <c r="G55" s="205">
        <f>'3 - Monthly Unit Rates'!G55*('4 - Estimated Volumes'!G55*12)</f>
        <v>0</v>
      </c>
      <c r="H55" s="205">
        <f>'3 - Monthly Unit Rates'!H55*('4 - Estimated Volumes'!H55*12)</f>
        <v>0</v>
      </c>
      <c r="I55" s="205">
        <f>'3 - Monthly Unit Rates'!I55*('4 - Estimated Volumes'!I55*12)</f>
        <v>0</v>
      </c>
      <c r="J55" s="205">
        <f>'3 - Monthly Unit Rates'!J55*('4 - Estimated Volumes'!J55*12)</f>
        <v>0</v>
      </c>
      <c r="K55" s="206">
        <f>('3 - Monthly Unit Rates'!K55*'4 - Estimated Volumes'!K55)*6</f>
        <v>0</v>
      </c>
      <c r="L55" s="560">
        <f t="shared" si="30"/>
        <v>0</v>
      </c>
      <c r="N55" s="205">
        <f>'3 - Monthly Unit Rates'!N55*('4 - Estimated Volumes'!N55*12)</f>
        <v>0</v>
      </c>
      <c r="O55" s="205">
        <f>'3 - Monthly Unit Rates'!O55*('4 - Estimated Volumes'!O55*12)</f>
        <v>0</v>
      </c>
      <c r="P55" s="560">
        <f t="shared" si="31"/>
        <v>0</v>
      </c>
      <c r="R55" s="205">
        <f>'3 - Monthly Unit Rates'!R55*('4 - Estimated Volumes'!R55*12)</f>
        <v>0</v>
      </c>
      <c r="S55" s="205">
        <f>'3 - Monthly Unit Rates'!S55*('4 - Estimated Volumes'!S55*12)</f>
        <v>0</v>
      </c>
      <c r="T55" s="560">
        <f t="shared" si="32"/>
        <v>0</v>
      </c>
      <c r="U55" s="204"/>
    </row>
    <row r="56" spans="1:21" outlineLevel="2">
      <c r="A56" s="171"/>
      <c r="D56" s="732" t="s">
        <v>105</v>
      </c>
      <c r="E56" s="291" t="s">
        <v>70</v>
      </c>
      <c r="F56" s="205">
        <f>'3 - Monthly Unit Rates'!F56*('4 - Estimated Volumes'!F56*12)</f>
        <v>0</v>
      </c>
      <c r="G56" s="205">
        <f>'3 - Monthly Unit Rates'!G56*('4 - Estimated Volumes'!G56*12)</f>
        <v>0</v>
      </c>
      <c r="H56" s="205">
        <f>'3 - Monthly Unit Rates'!H56*('4 - Estimated Volumes'!H56*12)</f>
        <v>0</v>
      </c>
      <c r="I56" s="205">
        <f>'3 - Monthly Unit Rates'!I56*('4 - Estimated Volumes'!I56*12)</f>
        <v>0</v>
      </c>
      <c r="J56" s="205">
        <f>'3 - Monthly Unit Rates'!J56*('4 - Estimated Volumes'!J56*12)</f>
        <v>0</v>
      </c>
      <c r="K56" s="206">
        <f>('3 - Monthly Unit Rates'!K56*'4 - Estimated Volumes'!K56)*6</f>
        <v>0</v>
      </c>
      <c r="L56" s="560">
        <f t="shared" si="30"/>
        <v>0</v>
      </c>
      <c r="N56" s="205">
        <f>'3 - Monthly Unit Rates'!N56*('4 - Estimated Volumes'!N56*12)</f>
        <v>0</v>
      </c>
      <c r="O56" s="205">
        <f>'3 - Monthly Unit Rates'!O56*('4 - Estimated Volumes'!O56*12)</f>
        <v>0</v>
      </c>
      <c r="P56" s="560">
        <f t="shared" si="31"/>
        <v>0</v>
      </c>
      <c r="R56" s="205">
        <f>'3 - Monthly Unit Rates'!R56*('4 - Estimated Volumes'!R56*12)</f>
        <v>0</v>
      </c>
      <c r="S56" s="205">
        <f>'3 - Monthly Unit Rates'!S56*('4 - Estimated Volumes'!S56*12)</f>
        <v>0</v>
      </c>
      <c r="T56" s="560">
        <f t="shared" si="32"/>
        <v>0</v>
      </c>
      <c r="U56" s="204"/>
    </row>
    <row r="57" spans="1:21" outlineLevel="2">
      <c r="A57" s="171"/>
      <c r="D57" s="732" t="s">
        <v>106</v>
      </c>
      <c r="E57" s="291" t="s">
        <v>70</v>
      </c>
      <c r="F57" s="205">
        <f>'3 - Monthly Unit Rates'!F57*('4 - Estimated Volumes'!F57*12)</f>
        <v>0</v>
      </c>
      <c r="G57" s="205">
        <f>'3 - Monthly Unit Rates'!G57*('4 - Estimated Volumes'!G57*12)</f>
        <v>0</v>
      </c>
      <c r="H57" s="205">
        <f>'3 - Monthly Unit Rates'!H57*('4 - Estimated Volumes'!H57*12)</f>
        <v>0</v>
      </c>
      <c r="I57" s="205">
        <f>'3 - Monthly Unit Rates'!I57*('4 - Estimated Volumes'!I57*12)</f>
        <v>0</v>
      </c>
      <c r="J57" s="205">
        <f>'3 - Monthly Unit Rates'!J57*('4 - Estimated Volumes'!J57*12)</f>
        <v>0</v>
      </c>
      <c r="K57" s="206">
        <f>('3 - Monthly Unit Rates'!K57*'4 - Estimated Volumes'!K57)*6</f>
        <v>0</v>
      </c>
      <c r="L57" s="560">
        <f t="shared" si="30"/>
        <v>0</v>
      </c>
      <c r="N57" s="205">
        <f>'3 - Monthly Unit Rates'!N57*('4 - Estimated Volumes'!N57*12)</f>
        <v>0</v>
      </c>
      <c r="O57" s="205">
        <f>'3 - Monthly Unit Rates'!O57*('4 - Estimated Volumes'!O57*12)</f>
        <v>0</v>
      </c>
      <c r="P57" s="560">
        <f t="shared" si="31"/>
        <v>0</v>
      </c>
      <c r="R57" s="205">
        <f>'3 - Monthly Unit Rates'!R57*('4 - Estimated Volumes'!R57*12)</f>
        <v>0</v>
      </c>
      <c r="S57" s="205">
        <f>'3 - Monthly Unit Rates'!S57*('4 - Estimated Volumes'!S57*12)</f>
        <v>0</v>
      </c>
      <c r="T57" s="560">
        <f t="shared" si="32"/>
        <v>0</v>
      </c>
      <c r="U57" s="204"/>
    </row>
    <row r="58" spans="1:21" outlineLevel="2">
      <c r="A58" s="171"/>
      <c r="D58" s="732" t="s">
        <v>100</v>
      </c>
      <c r="E58" s="291" t="s">
        <v>70</v>
      </c>
      <c r="F58" s="205">
        <f>'3 - Monthly Unit Rates'!F58*('4 - Estimated Volumes'!F58*12)</f>
        <v>173736</v>
      </c>
      <c r="G58" s="205">
        <f>'3 - Monthly Unit Rates'!G58*('4 - Estimated Volumes'!G58*12)</f>
        <v>173736</v>
      </c>
      <c r="H58" s="205">
        <f>'3 - Monthly Unit Rates'!H58*('4 - Estimated Volumes'!H58*12)</f>
        <v>173736</v>
      </c>
      <c r="I58" s="205">
        <f>'3 - Monthly Unit Rates'!I58*('4 - Estimated Volumes'!I58*12)</f>
        <v>173736</v>
      </c>
      <c r="J58" s="205">
        <f>'3 - Monthly Unit Rates'!J58*('4 - Estimated Volumes'!J58*12)</f>
        <v>173736</v>
      </c>
      <c r="K58" s="206">
        <f>('3 - Monthly Unit Rates'!K58*'4 - Estimated Volumes'!K58)*6</f>
        <v>86868</v>
      </c>
      <c r="L58" s="560">
        <f t="shared" si="30"/>
        <v>955548</v>
      </c>
      <c r="N58" s="205">
        <f>'3 - Monthly Unit Rates'!N58*('4 - Estimated Volumes'!N58*12)</f>
        <v>173736</v>
      </c>
      <c r="O58" s="205">
        <f>'3 - Monthly Unit Rates'!O58*('4 - Estimated Volumes'!O58*12)</f>
        <v>173736</v>
      </c>
      <c r="P58" s="560">
        <f t="shared" si="31"/>
        <v>347472</v>
      </c>
      <c r="R58" s="205">
        <f>'3 - Monthly Unit Rates'!R58*('4 - Estimated Volumes'!R58*12)</f>
        <v>173736</v>
      </c>
      <c r="S58" s="205">
        <f>'3 - Monthly Unit Rates'!S58*('4 - Estimated Volumes'!S58*12)</f>
        <v>173736</v>
      </c>
      <c r="T58" s="560">
        <f t="shared" si="32"/>
        <v>347472</v>
      </c>
      <c r="U58" s="204"/>
    </row>
    <row r="59" spans="1:21" outlineLevel="2">
      <c r="A59" s="171"/>
      <c r="D59" s="732" t="s">
        <v>107</v>
      </c>
      <c r="E59" s="291" t="s">
        <v>70</v>
      </c>
      <c r="F59" s="205">
        <f>'3 - Monthly Unit Rates'!F59*('4 - Estimated Volumes'!F59*12)</f>
        <v>0</v>
      </c>
      <c r="G59" s="205">
        <f>'3 - Monthly Unit Rates'!G59*('4 - Estimated Volumes'!G59*12)</f>
        <v>0</v>
      </c>
      <c r="H59" s="205">
        <f>'3 - Monthly Unit Rates'!H59*('4 - Estimated Volumes'!H59*12)</f>
        <v>0</v>
      </c>
      <c r="I59" s="205">
        <f>'3 - Monthly Unit Rates'!I59*('4 - Estimated Volumes'!I59*12)</f>
        <v>0</v>
      </c>
      <c r="J59" s="205">
        <f>'3 - Monthly Unit Rates'!J59*('4 - Estimated Volumes'!J59*12)</f>
        <v>0</v>
      </c>
      <c r="K59" s="206">
        <f>('3 - Monthly Unit Rates'!K59*'4 - Estimated Volumes'!K59)*6</f>
        <v>0</v>
      </c>
      <c r="L59" s="560">
        <f t="shared" si="30"/>
        <v>0</v>
      </c>
      <c r="N59" s="205">
        <f>'3 - Monthly Unit Rates'!N59*('4 - Estimated Volumes'!N59*12)</f>
        <v>0</v>
      </c>
      <c r="O59" s="205">
        <f>'3 - Monthly Unit Rates'!O59*('4 - Estimated Volumes'!O59*12)</f>
        <v>0</v>
      </c>
      <c r="P59" s="560">
        <f t="shared" si="31"/>
        <v>0</v>
      </c>
      <c r="R59" s="205">
        <f>'3 - Monthly Unit Rates'!R59*('4 - Estimated Volumes'!R59*12)</f>
        <v>0</v>
      </c>
      <c r="S59" s="205">
        <f>'3 - Monthly Unit Rates'!S59*('4 - Estimated Volumes'!S59*12)</f>
        <v>0</v>
      </c>
      <c r="T59" s="560">
        <f t="shared" si="32"/>
        <v>0</v>
      </c>
      <c r="U59" s="204"/>
    </row>
    <row r="60" spans="1:21" ht="26.4" outlineLevel="2">
      <c r="A60" s="171"/>
      <c r="D60" s="732" t="s">
        <v>108</v>
      </c>
      <c r="E60" s="291" t="s">
        <v>70</v>
      </c>
      <c r="F60" s="205">
        <f>'3 - Monthly Unit Rates'!F60*('4 - Estimated Volumes'!F60*12)</f>
        <v>35584.559999999998</v>
      </c>
      <c r="G60" s="205">
        <f>'3 - Monthly Unit Rates'!G60*('4 - Estimated Volumes'!G60*12)</f>
        <v>35584.559999999998</v>
      </c>
      <c r="H60" s="205">
        <f>'3 - Monthly Unit Rates'!H60*('4 - Estimated Volumes'!H60*12)</f>
        <v>35584.559999999998</v>
      </c>
      <c r="I60" s="205">
        <f>'3 - Monthly Unit Rates'!I60*('4 - Estimated Volumes'!I60*12)</f>
        <v>35584.559999999998</v>
      </c>
      <c r="J60" s="205">
        <f>'3 - Monthly Unit Rates'!J60*('4 - Estimated Volumes'!J60*12)</f>
        <v>35584.559999999998</v>
      </c>
      <c r="K60" s="206">
        <f>('3 - Monthly Unit Rates'!K60*'4 - Estimated Volumes'!K60)*6</f>
        <v>17792.28</v>
      </c>
      <c r="L60" s="560">
        <f t="shared" si="30"/>
        <v>195715.08</v>
      </c>
      <c r="N60" s="205">
        <f>'3 - Monthly Unit Rates'!N60*('4 - Estimated Volumes'!N60*12)</f>
        <v>35584.559999999998</v>
      </c>
      <c r="O60" s="205">
        <f>'3 - Monthly Unit Rates'!O60*('4 - Estimated Volumes'!O60*12)</f>
        <v>35584.559999999998</v>
      </c>
      <c r="P60" s="560">
        <f t="shared" si="31"/>
        <v>71169.119999999995</v>
      </c>
      <c r="R60" s="205">
        <f>'3 - Monthly Unit Rates'!R60*('4 - Estimated Volumes'!R60*12)</f>
        <v>35584.559999999998</v>
      </c>
      <c r="S60" s="205">
        <f>'3 - Monthly Unit Rates'!S60*('4 - Estimated Volumes'!S60*12)</f>
        <v>35584.559999999998</v>
      </c>
      <c r="T60" s="560">
        <f t="shared" si="32"/>
        <v>71169.119999999995</v>
      </c>
      <c r="U60" s="204"/>
    </row>
    <row r="61" spans="1:21" outlineLevel="2">
      <c r="A61" s="171"/>
      <c r="D61" s="732" t="s">
        <v>109</v>
      </c>
      <c r="E61" s="291" t="s">
        <v>70</v>
      </c>
      <c r="F61" s="205">
        <f>'3 - Monthly Unit Rates'!F61*('4 - Estimated Volumes'!F61*12)</f>
        <v>99084.84</v>
      </c>
      <c r="G61" s="205">
        <f>'3 - Monthly Unit Rates'!G61*('4 - Estimated Volumes'!G61*12)</f>
        <v>99084.84</v>
      </c>
      <c r="H61" s="205">
        <f>'3 - Monthly Unit Rates'!H61*('4 - Estimated Volumes'!H61*12)</f>
        <v>99084.84</v>
      </c>
      <c r="I61" s="205">
        <f>'3 - Monthly Unit Rates'!I61*('4 - Estimated Volumes'!I61*12)</f>
        <v>99084.84</v>
      </c>
      <c r="J61" s="205">
        <f>'3 - Monthly Unit Rates'!J61*('4 - Estimated Volumes'!J61*12)</f>
        <v>99084.84</v>
      </c>
      <c r="K61" s="206">
        <f>('3 - Monthly Unit Rates'!K61*'4 - Estimated Volumes'!K61)*6</f>
        <v>49542.42</v>
      </c>
      <c r="L61" s="560">
        <f t="shared" si="30"/>
        <v>544966.62</v>
      </c>
      <c r="N61" s="205">
        <f>'3 - Monthly Unit Rates'!N61*('4 - Estimated Volumes'!N61*12)</f>
        <v>99084.84</v>
      </c>
      <c r="O61" s="205">
        <f>'3 - Monthly Unit Rates'!O61*('4 - Estimated Volumes'!O61*12)</f>
        <v>99084.84</v>
      </c>
      <c r="P61" s="560">
        <f t="shared" si="31"/>
        <v>198169.68</v>
      </c>
      <c r="R61" s="205">
        <f>'3 - Monthly Unit Rates'!R61*('4 - Estimated Volumes'!R61*12)</f>
        <v>99084.84</v>
      </c>
      <c r="S61" s="205">
        <f>'3 - Monthly Unit Rates'!S61*('4 - Estimated Volumes'!S61*12)</f>
        <v>99084.84</v>
      </c>
      <c r="T61" s="560">
        <f t="shared" si="32"/>
        <v>198169.68</v>
      </c>
      <c r="U61" s="204"/>
    </row>
    <row r="62" spans="1:21" ht="12.75" customHeight="1" outlineLevel="2">
      <c r="A62" s="171"/>
      <c r="D62" s="352" t="s">
        <v>110</v>
      </c>
      <c r="E62" s="185"/>
      <c r="F62" s="202"/>
      <c r="G62" s="202"/>
      <c r="H62" s="202"/>
      <c r="I62" s="202"/>
      <c r="J62" s="202"/>
      <c r="K62" s="202"/>
      <c r="L62" s="303"/>
      <c r="N62" s="285"/>
      <c r="O62" s="284"/>
      <c r="P62" s="203"/>
      <c r="R62" s="285"/>
      <c r="S62" s="284"/>
      <c r="T62" s="203"/>
      <c r="U62" s="204"/>
    </row>
    <row r="63" spans="1:21" outlineLevel="2">
      <c r="A63" s="171"/>
      <c r="D63" s="725" t="s">
        <v>111</v>
      </c>
      <c r="E63" s="291" t="s">
        <v>70</v>
      </c>
      <c r="F63" s="205">
        <f>'3 - Monthly Unit Rates'!F63*('4 - Estimated Volumes'!F63*12)</f>
        <v>0</v>
      </c>
      <c r="G63" s="205">
        <f>'3 - Monthly Unit Rates'!G63*('4 - Estimated Volumes'!G63*12)</f>
        <v>0</v>
      </c>
      <c r="H63" s="205">
        <f>'3 - Monthly Unit Rates'!H63*('4 - Estimated Volumes'!H63*12)</f>
        <v>0</v>
      </c>
      <c r="I63" s="205">
        <f>'3 - Monthly Unit Rates'!I63*('4 - Estimated Volumes'!I63*12)</f>
        <v>0</v>
      </c>
      <c r="J63" s="205">
        <f>'3 - Monthly Unit Rates'!J63*('4 - Estimated Volumes'!J63*12)</f>
        <v>0</v>
      </c>
      <c r="K63" s="206">
        <f>('3 - Monthly Unit Rates'!K63*'4 - Estimated Volumes'!K63)*6</f>
        <v>0</v>
      </c>
      <c r="L63" s="560">
        <f>SUM(F63:K63)</f>
        <v>0</v>
      </c>
      <c r="N63" s="205">
        <f>'3 - Monthly Unit Rates'!N63*('4 - Estimated Volumes'!N63*12)</f>
        <v>0</v>
      </c>
      <c r="O63" s="205">
        <f>'3 - Monthly Unit Rates'!O63*('4 - Estimated Volumes'!O63*12)</f>
        <v>0</v>
      </c>
      <c r="P63" s="560">
        <f t="shared" ref="P63:P79" si="33">N63+O63</f>
        <v>0</v>
      </c>
      <c r="R63" s="205">
        <f>'3 - Monthly Unit Rates'!R63*('4 - Estimated Volumes'!R63*12)</f>
        <v>0</v>
      </c>
      <c r="S63" s="205">
        <f>'3 - Monthly Unit Rates'!S63*('4 - Estimated Volumes'!S63*12)</f>
        <v>0</v>
      </c>
      <c r="T63" s="560">
        <f t="shared" ref="T63:T79" si="34">R63+S63</f>
        <v>0</v>
      </c>
      <c r="U63" s="204"/>
    </row>
    <row r="64" spans="1:21" outlineLevel="2">
      <c r="A64" s="171"/>
      <c r="D64" s="725" t="s">
        <v>112</v>
      </c>
      <c r="E64" s="291" t="s">
        <v>70</v>
      </c>
      <c r="F64" s="205">
        <f>'3 - Monthly Unit Rates'!F64*('4 - Estimated Volumes'!F64*12)</f>
        <v>0</v>
      </c>
      <c r="G64" s="205">
        <f>'3 - Monthly Unit Rates'!G64*('4 - Estimated Volumes'!G64*12)</f>
        <v>0</v>
      </c>
      <c r="H64" s="205">
        <f>'3 - Monthly Unit Rates'!H64*('4 - Estimated Volumes'!H64*12)</f>
        <v>0</v>
      </c>
      <c r="I64" s="205">
        <f>'3 - Monthly Unit Rates'!I64*('4 - Estimated Volumes'!I64*12)</f>
        <v>0</v>
      </c>
      <c r="J64" s="205">
        <f>'3 - Monthly Unit Rates'!J64*('4 - Estimated Volumes'!J64*12)</f>
        <v>0</v>
      </c>
      <c r="K64" s="206">
        <f>('3 - Monthly Unit Rates'!K64*'4 - Estimated Volumes'!K64)*6</f>
        <v>0</v>
      </c>
      <c r="L64" s="560">
        <f>SUM(F64:K64)</f>
        <v>0</v>
      </c>
      <c r="N64" s="205">
        <f>'3 - Monthly Unit Rates'!N64*('4 - Estimated Volumes'!N64*12)</f>
        <v>0</v>
      </c>
      <c r="O64" s="205">
        <f>'3 - Monthly Unit Rates'!O64*('4 - Estimated Volumes'!O64*12)</f>
        <v>0</v>
      </c>
      <c r="P64" s="560">
        <f t="shared" si="33"/>
        <v>0</v>
      </c>
      <c r="R64" s="205">
        <f>'3 - Monthly Unit Rates'!R64*('4 - Estimated Volumes'!R64*12)</f>
        <v>0</v>
      </c>
      <c r="S64" s="205">
        <f>'3 - Monthly Unit Rates'!S64*('4 - Estimated Volumes'!S64*12)</f>
        <v>0</v>
      </c>
      <c r="T64" s="560">
        <f t="shared" si="34"/>
        <v>0</v>
      </c>
      <c r="U64" s="204"/>
    </row>
    <row r="65" spans="1:21" outlineLevel="2">
      <c r="A65" s="171"/>
      <c r="D65" s="725" t="s">
        <v>113</v>
      </c>
      <c r="E65" s="291" t="s">
        <v>70</v>
      </c>
      <c r="F65" s="205">
        <f>'3 - Monthly Unit Rates'!F65*('4 - Estimated Volumes'!F65*12)</f>
        <v>913416.96000000008</v>
      </c>
      <c r="G65" s="205">
        <f>'3 - Monthly Unit Rates'!G65*('4 - Estimated Volumes'!G65*12)</f>
        <v>913416.96000000008</v>
      </c>
      <c r="H65" s="205">
        <f>'3 - Monthly Unit Rates'!H65*('4 - Estimated Volumes'!H65*12)</f>
        <v>913416.96000000008</v>
      </c>
      <c r="I65" s="205">
        <f>'3 - Monthly Unit Rates'!I65*('4 - Estimated Volumes'!I65*12)</f>
        <v>913416.96000000008</v>
      </c>
      <c r="J65" s="205">
        <f>'3 - Monthly Unit Rates'!J65*('4 - Estimated Volumes'!J65*12)</f>
        <v>913416.96000000008</v>
      </c>
      <c r="K65" s="206">
        <f>('3 - Monthly Unit Rates'!K65*'4 - Estimated Volumes'!K65)*6</f>
        <v>456708.48</v>
      </c>
      <c r="L65" s="560">
        <f>SUM(F65:K65)</f>
        <v>5023793.2800000012</v>
      </c>
      <c r="N65" s="205">
        <f>'3 - Monthly Unit Rates'!N65*('4 - Estimated Volumes'!N65*12)</f>
        <v>913416.96000000008</v>
      </c>
      <c r="O65" s="205">
        <f>'3 - Monthly Unit Rates'!O65*('4 - Estimated Volumes'!O65*12)</f>
        <v>913416.96000000008</v>
      </c>
      <c r="P65" s="560">
        <f t="shared" si="33"/>
        <v>1826833.9200000002</v>
      </c>
      <c r="R65" s="205">
        <f>'3 - Monthly Unit Rates'!R65*('4 - Estimated Volumes'!R65*12)</f>
        <v>913416.96000000008</v>
      </c>
      <c r="S65" s="205">
        <f>'3 - Monthly Unit Rates'!S65*('4 - Estimated Volumes'!S65*12)</f>
        <v>913416.96000000008</v>
      </c>
      <c r="T65" s="560">
        <f t="shared" si="34"/>
        <v>1826833.9200000002</v>
      </c>
      <c r="U65" s="204"/>
    </row>
    <row r="66" spans="1:21" outlineLevel="2">
      <c r="A66" s="171"/>
      <c r="D66" s="725" t="s">
        <v>114</v>
      </c>
      <c r="E66" s="291" t="s">
        <v>70</v>
      </c>
      <c r="F66" s="205">
        <f>'3 - Monthly Unit Rates'!F66*('4 - Estimated Volumes'!F66*12)</f>
        <v>0</v>
      </c>
      <c r="G66" s="205">
        <f>'3 - Monthly Unit Rates'!G66*('4 - Estimated Volumes'!G66*12)</f>
        <v>0</v>
      </c>
      <c r="H66" s="205">
        <f>'3 - Monthly Unit Rates'!H66*('4 - Estimated Volumes'!H66*12)</f>
        <v>0</v>
      </c>
      <c r="I66" s="205">
        <f>'3 - Monthly Unit Rates'!I66*('4 - Estimated Volumes'!I66*12)</f>
        <v>0</v>
      </c>
      <c r="J66" s="205">
        <f>'3 - Monthly Unit Rates'!J66*('4 - Estimated Volumes'!J66*12)</f>
        <v>0</v>
      </c>
      <c r="K66" s="206">
        <f>('3 - Monthly Unit Rates'!K66*'4 - Estimated Volumes'!K66)*6</f>
        <v>0</v>
      </c>
      <c r="L66" s="560">
        <f>SUM(F66:K66)</f>
        <v>0</v>
      </c>
      <c r="N66" s="205">
        <f>'3 - Monthly Unit Rates'!N66*('4 - Estimated Volumes'!N66*12)</f>
        <v>0</v>
      </c>
      <c r="O66" s="205">
        <f>'3 - Monthly Unit Rates'!O66*('4 - Estimated Volumes'!O66*12)</f>
        <v>0</v>
      </c>
      <c r="P66" s="560">
        <f t="shared" ref="P66" si="35">N66+O66</f>
        <v>0</v>
      </c>
      <c r="R66" s="205">
        <f>'3 - Monthly Unit Rates'!R66*('4 - Estimated Volumes'!R66*12)</f>
        <v>0</v>
      </c>
      <c r="S66" s="205">
        <f>'3 - Monthly Unit Rates'!S66*('4 - Estimated Volumes'!S66*12)</f>
        <v>0</v>
      </c>
      <c r="T66" s="560">
        <f t="shared" ref="T66" si="36">R66+S66</f>
        <v>0</v>
      </c>
      <c r="U66" s="204"/>
    </row>
    <row r="67" spans="1:21" outlineLevel="2">
      <c r="A67" s="171"/>
      <c r="D67" s="725" t="s">
        <v>115</v>
      </c>
      <c r="E67" s="291" t="s">
        <v>70</v>
      </c>
      <c r="F67" s="205">
        <f>'3 - Monthly Unit Rates'!F67*('4 - Estimated Volumes'!F67*12)</f>
        <v>0</v>
      </c>
      <c r="G67" s="205">
        <f>'3 - Monthly Unit Rates'!G67*('4 - Estimated Volumes'!G67*12)</f>
        <v>0</v>
      </c>
      <c r="H67" s="205">
        <f>'3 - Monthly Unit Rates'!H67*('4 - Estimated Volumes'!H67*12)</f>
        <v>0</v>
      </c>
      <c r="I67" s="205">
        <f>'3 - Monthly Unit Rates'!I67*('4 - Estimated Volumes'!I67*12)</f>
        <v>0</v>
      </c>
      <c r="J67" s="205">
        <f>'3 - Monthly Unit Rates'!J67*('4 - Estimated Volumes'!J67*12)</f>
        <v>0</v>
      </c>
      <c r="K67" s="206">
        <f>('3 - Monthly Unit Rates'!K67*'4 - Estimated Volumes'!K67)*6</f>
        <v>0</v>
      </c>
      <c r="L67" s="560">
        <f t="shared" ref="L67:L79" si="37">SUM(F67:K67)</f>
        <v>0</v>
      </c>
      <c r="N67" s="205">
        <f>'3 - Monthly Unit Rates'!N67*('4 - Estimated Volumes'!N67*12)</f>
        <v>0</v>
      </c>
      <c r="O67" s="205">
        <f>'3 - Monthly Unit Rates'!O67*('4 - Estimated Volumes'!O67*12)</f>
        <v>0</v>
      </c>
      <c r="P67" s="560">
        <f t="shared" si="33"/>
        <v>0</v>
      </c>
      <c r="R67" s="205">
        <f>'3 - Monthly Unit Rates'!R67*('4 - Estimated Volumes'!R67*12)</f>
        <v>0</v>
      </c>
      <c r="S67" s="205">
        <f>'3 - Monthly Unit Rates'!S67*('4 - Estimated Volumes'!S67*12)</f>
        <v>0</v>
      </c>
      <c r="T67" s="560">
        <f t="shared" si="34"/>
        <v>0</v>
      </c>
      <c r="U67" s="204"/>
    </row>
    <row r="68" spans="1:21" outlineLevel="2">
      <c r="A68" s="171"/>
      <c r="D68" s="725" t="s">
        <v>116</v>
      </c>
      <c r="E68" s="291" t="s">
        <v>70</v>
      </c>
      <c r="F68" s="205">
        <f>'3 - Monthly Unit Rates'!F68*('4 - Estimated Volumes'!F68*12)</f>
        <v>0</v>
      </c>
      <c r="G68" s="205">
        <f>'3 - Monthly Unit Rates'!G68*('4 - Estimated Volumes'!G68*12)</f>
        <v>0</v>
      </c>
      <c r="H68" s="205">
        <f>'3 - Monthly Unit Rates'!H68*('4 - Estimated Volumes'!H68*12)</f>
        <v>0</v>
      </c>
      <c r="I68" s="205">
        <f>'3 - Monthly Unit Rates'!I68*('4 - Estimated Volumes'!I68*12)</f>
        <v>0</v>
      </c>
      <c r="J68" s="205">
        <f>'3 - Monthly Unit Rates'!J68*('4 - Estimated Volumes'!J68*12)</f>
        <v>0</v>
      </c>
      <c r="K68" s="206">
        <f>('3 - Monthly Unit Rates'!K68*'4 - Estimated Volumes'!K68)*6</f>
        <v>0</v>
      </c>
      <c r="L68" s="560">
        <f t="shared" si="37"/>
        <v>0</v>
      </c>
      <c r="N68" s="205">
        <f>'3 - Monthly Unit Rates'!N68*('4 - Estimated Volumes'!N68*12)</f>
        <v>0</v>
      </c>
      <c r="O68" s="205">
        <f>'3 - Monthly Unit Rates'!O68*('4 - Estimated Volumes'!O68*12)</f>
        <v>0</v>
      </c>
      <c r="P68" s="560">
        <f t="shared" si="33"/>
        <v>0</v>
      </c>
      <c r="R68" s="205">
        <f>'3 - Monthly Unit Rates'!R68*('4 - Estimated Volumes'!R68*12)</f>
        <v>0</v>
      </c>
      <c r="S68" s="205">
        <f>'3 - Monthly Unit Rates'!S68*('4 - Estimated Volumes'!S68*12)</f>
        <v>0</v>
      </c>
      <c r="T68" s="560">
        <f t="shared" si="34"/>
        <v>0</v>
      </c>
      <c r="U68" s="204"/>
    </row>
    <row r="69" spans="1:21" outlineLevel="2">
      <c r="A69" s="171"/>
      <c r="D69" s="725" t="s">
        <v>117</v>
      </c>
      <c r="E69" s="291" t="s">
        <v>70</v>
      </c>
      <c r="F69" s="205">
        <f>'3 - Monthly Unit Rates'!F69*('4 - Estimated Volumes'!F69*12)</f>
        <v>0</v>
      </c>
      <c r="G69" s="205">
        <f>'3 - Monthly Unit Rates'!G69*('4 - Estimated Volumes'!G69*12)</f>
        <v>0</v>
      </c>
      <c r="H69" s="205">
        <f>'3 - Monthly Unit Rates'!H69*('4 - Estimated Volumes'!H69*12)</f>
        <v>0</v>
      </c>
      <c r="I69" s="205">
        <f>'3 - Monthly Unit Rates'!I69*('4 - Estimated Volumes'!I69*12)</f>
        <v>0</v>
      </c>
      <c r="J69" s="205">
        <f>'3 - Monthly Unit Rates'!J69*('4 - Estimated Volumes'!J69*12)</f>
        <v>0</v>
      </c>
      <c r="K69" s="206">
        <f>('3 - Monthly Unit Rates'!K69*'4 - Estimated Volumes'!K69)*6</f>
        <v>0</v>
      </c>
      <c r="L69" s="560">
        <f t="shared" si="37"/>
        <v>0</v>
      </c>
      <c r="N69" s="205">
        <f>'3 - Monthly Unit Rates'!N69*('4 - Estimated Volumes'!N69*12)</f>
        <v>0</v>
      </c>
      <c r="O69" s="205">
        <f>'3 - Monthly Unit Rates'!O69*('4 - Estimated Volumes'!O69*12)</f>
        <v>0</v>
      </c>
      <c r="P69" s="560">
        <f t="shared" si="33"/>
        <v>0</v>
      </c>
      <c r="R69" s="205">
        <f>'3 - Monthly Unit Rates'!R69*('4 - Estimated Volumes'!R69*12)</f>
        <v>0</v>
      </c>
      <c r="S69" s="205">
        <f>'3 - Monthly Unit Rates'!S69*('4 - Estimated Volumes'!S69*12)</f>
        <v>0</v>
      </c>
      <c r="T69" s="560">
        <f t="shared" si="34"/>
        <v>0</v>
      </c>
      <c r="U69" s="204"/>
    </row>
    <row r="70" spans="1:21" outlineLevel="2">
      <c r="A70" s="171"/>
      <c r="D70" s="725" t="s">
        <v>118</v>
      </c>
      <c r="E70" s="291" t="s">
        <v>70</v>
      </c>
      <c r="F70" s="205">
        <f>'3 - Monthly Unit Rates'!F70*('4 - Estimated Volumes'!F70*12)</f>
        <v>0</v>
      </c>
      <c r="G70" s="205">
        <f>'3 - Monthly Unit Rates'!G70*('4 - Estimated Volumes'!G70*12)</f>
        <v>0</v>
      </c>
      <c r="H70" s="205">
        <f>'3 - Monthly Unit Rates'!H70*('4 - Estimated Volumes'!H70*12)</f>
        <v>0</v>
      </c>
      <c r="I70" s="205">
        <f>'3 - Monthly Unit Rates'!I70*('4 - Estimated Volumes'!I70*12)</f>
        <v>0</v>
      </c>
      <c r="J70" s="205">
        <f>'3 - Monthly Unit Rates'!J70*('4 - Estimated Volumes'!J70*12)</f>
        <v>0</v>
      </c>
      <c r="K70" s="206">
        <f>('3 - Monthly Unit Rates'!K70*'4 - Estimated Volumes'!K70)*6</f>
        <v>0</v>
      </c>
      <c r="L70" s="560">
        <f t="shared" si="37"/>
        <v>0</v>
      </c>
      <c r="N70" s="205">
        <f>'3 - Monthly Unit Rates'!N70*('4 - Estimated Volumes'!N70*12)</f>
        <v>0</v>
      </c>
      <c r="O70" s="205">
        <f>'3 - Monthly Unit Rates'!O70*('4 - Estimated Volumes'!O70*12)</f>
        <v>0</v>
      </c>
      <c r="P70" s="560">
        <f t="shared" si="33"/>
        <v>0</v>
      </c>
      <c r="R70" s="205">
        <f>'3 - Monthly Unit Rates'!R70*('4 - Estimated Volumes'!R70*12)</f>
        <v>0</v>
      </c>
      <c r="S70" s="205">
        <f>'3 - Monthly Unit Rates'!S70*('4 - Estimated Volumes'!S70*12)</f>
        <v>0</v>
      </c>
      <c r="T70" s="560">
        <f t="shared" si="34"/>
        <v>0</v>
      </c>
      <c r="U70" s="204"/>
    </row>
    <row r="71" spans="1:21" outlineLevel="2">
      <c r="A71" s="171"/>
      <c r="D71" s="725" t="s">
        <v>119</v>
      </c>
      <c r="E71" s="291" t="s">
        <v>70</v>
      </c>
      <c r="F71" s="205">
        <f>'3 - Monthly Unit Rates'!F71*('4 - Estimated Volumes'!F71*12)</f>
        <v>0</v>
      </c>
      <c r="G71" s="205">
        <f>'3 - Monthly Unit Rates'!G71*('4 - Estimated Volumes'!G71*12)</f>
        <v>0</v>
      </c>
      <c r="H71" s="205">
        <f>'3 - Monthly Unit Rates'!H71*('4 - Estimated Volumes'!H71*12)</f>
        <v>0</v>
      </c>
      <c r="I71" s="205">
        <f>'3 - Monthly Unit Rates'!I71*('4 - Estimated Volumes'!I71*12)</f>
        <v>0</v>
      </c>
      <c r="J71" s="205">
        <f>'3 - Monthly Unit Rates'!J71*('4 - Estimated Volumes'!J71*12)</f>
        <v>0</v>
      </c>
      <c r="K71" s="206">
        <f>('3 - Monthly Unit Rates'!K71*'4 - Estimated Volumes'!K71)*6</f>
        <v>0</v>
      </c>
      <c r="L71" s="560">
        <f t="shared" si="37"/>
        <v>0</v>
      </c>
      <c r="N71" s="205">
        <f>'3 - Monthly Unit Rates'!N71*('4 - Estimated Volumes'!N71*12)</f>
        <v>0</v>
      </c>
      <c r="O71" s="205">
        <f>'3 - Monthly Unit Rates'!O71*('4 - Estimated Volumes'!O71*12)</f>
        <v>0</v>
      </c>
      <c r="P71" s="560">
        <f t="shared" si="33"/>
        <v>0</v>
      </c>
      <c r="R71" s="205">
        <f>'3 - Monthly Unit Rates'!R71*('4 - Estimated Volumes'!R71*12)</f>
        <v>0</v>
      </c>
      <c r="S71" s="205">
        <f>'3 - Monthly Unit Rates'!S71*('4 - Estimated Volumes'!S71*12)</f>
        <v>0</v>
      </c>
      <c r="T71" s="560">
        <f t="shared" si="34"/>
        <v>0</v>
      </c>
      <c r="U71" s="204"/>
    </row>
    <row r="72" spans="1:21" outlineLevel="2">
      <c r="A72" s="171"/>
      <c r="D72" s="725" t="s">
        <v>120</v>
      </c>
      <c r="E72" s="291" t="s">
        <v>70</v>
      </c>
      <c r="F72" s="205">
        <f>'3 - Monthly Unit Rates'!F72*('4 - Estimated Volumes'!F72*12)</f>
        <v>0</v>
      </c>
      <c r="G72" s="205">
        <f>'3 - Monthly Unit Rates'!G72*('4 - Estimated Volumes'!G72*12)</f>
        <v>0</v>
      </c>
      <c r="H72" s="205">
        <f>'3 - Monthly Unit Rates'!H72*('4 - Estimated Volumes'!H72*12)</f>
        <v>0</v>
      </c>
      <c r="I72" s="205">
        <f>'3 - Monthly Unit Rates'!I72*('4 - Estimated Volumes'!I72*12)</f>
        <v>0</v>
      </c>
      <c r="J72" s="205">
        <f>'3 - Monthly Unit Rates'!J72*('4 - Estimated Volumes'!J72*12)</f>
        <v>0</v>
      </c>
      <c r="K72" s="206">
        <f>('3 - Monthly Unit Rates'!K72*'4 - Estimated Volumes'!K72)*6</f>
        <v>0</v>
      </c>
      <c r="L72" s="560">
        <f t="shared" si="37"/>
        <v>0</v>
      </c>
      <c r="N72" s="205">
        <f>'3 - Monthly Unit Rates'!N72*('4 - Estimated Volumes'!N72*12)</f>
        <v>0</v>
      </c>
      <c r="O72" s="205">
        <f>'3 - Monthly Unit Rates'!O72*('4 - Estimated Volumes'!O72*12)</f>
        <v>0</v>
      </c>
      <c r="P72" s="560">
        <f t="shared" si="33"/>
        <v>0</v>
      </c>
      <c r="R72" s="205">
        <f>'3 - Monthly Unit Rates'!R72*('4 - Estimated Volumes'!R72*12)</f>
        <v>0</v>
      </c>
      <c r="S72" s="205">
        <f>'3 - Monthly Unit Rates'!S72*('4 - Estimated Volumes'!S72*12)</f>
        <v>0</v>
      </c>
      <c r="T72" s="560">
        <f t="shared" si="34"/>
        <v>0</v>
      </c>
      <c r="U72" s="204"/>
    </row>
    <row r="73" spans="1:21" outlineLevel="2">
      <c r="A73" s="171"/>
      <c r="D73" s="725" t="s">
        <v>121</v>
      </c>
      <c r="E73" s="291" t="s">
        <v>70</v>
      </c>
      <c r="F73" s="205">
        <f>'3 - Monthly Unit Rates'!F73*('4 - Estimated Volumes'!F73*12)</f>
        <v>0</v>
      </c>
      <c r="G73" s="205">
        <f>'3 - Monthly Unit Rates'!G73*('4 - Estimated Volumes'!G73*12)</f>
        <v>0</v>
      </c>
      <c r="H73" s="205">
        <f>'3 - Monthly Unit Rates'!H73*('4 - Estimated Volumes'!H73*12)</f>
        <v>0</v>
      </c>
      <c r="I73" s="205">
        <f>'3 - Monthly Unit Rates'!I73*('4 - Estimated Volumes'!I73*12)</f>
        <v>0</v>
      </c>
      <c r="J73" s="205">
        <f>'3 - Monthly Unit Rates'!J73*('4 - Estimated Volumes'!J73*12)</f>
        <v>0</v>
      </c>
      <c r="K73" s="206">
        <f>('3 - Monthly Unit Rates'!K73*'4 - Estimated Volumes'!K73)*6</f>
        <v>0</v>
      </c>
      <c r="L73" s="560">
        <f t="shared" ref="L73:L74" si="38">SUM(F73:K73)</f>
        <v>0</v>
      </c>
      <c r="N73" s="205">
        <f>'3 - Monthly Unit Rates'!N73*('4 - Estimated Volumes'!N73*12)</f>
        <v>0</v>
      </c>
      <c r="O73" s="205">
        <f>'3 - Monthly Unit Rates'!O73*('4 - Estimated Volumes'!O73*12)</f>
        <v>0</v>
      </c>
      <c r="P73" s="560">
        <f t="shared" ref="P73:P74" si="39">N73+O73</f>
        <v>0</v>
      </c>
      <c r="R73" s="205">
        <f>'3 - Monthly Unit Rates'!R73*('4 - Estimated Volumes'!R73*12)</f>
        <v>0</v>
      </c>
      <c r="S73" s="205">
        <f>'3 - Monthly Unit Rates'!S73*('4 - Estimated Volumes'!S73*12)</f>
        <v>0</v>
      </c>
      <c r="T73" s="560">
        <f t="shared" ref="T73:T74" si="40">R73+S73</f>
        <v>0</v>
      </c>
      <c r="U73" s="204"/>
    </row>
    <row r="74" spans="1:21" outlineLevel="2">
      <c r="A74" s="171"/>
      <c r="D74" s="725" t="s">
        <v>122</v>
      </c>
      <c r="E74" s="291" t="s">
        <v>70</v>
      </c>
      <c r="F74" s="205">
        <f>'3 - Monthly Unit Rates'!F74*('4 - Estimated Volumes'!F74*12)</f>
        <v>0</v>
      </c>
      <c r="G74" s="205">
        <f>'3 - Monthly Unit Rates'!G74*('4 - Estimated Volumes'!G74*12)</f>
        <v>0</v>
      </c>
      <c r="H74" s="205">
        <f>'3 - Monthly Unit Rates'!H74*('4 - Estimated Volumes'!H74*12)</f>
        <v>0</v>
      </c>
      <c r="I74" s="205">
        <f>'3 - Monthly Unit Rates'!I74*('4 - Estimated Volumes'!I74*12)</f>
        <v>0</v>
      </c>
      <c r="J74" s="205">
        <f>'3 - Monthly Unit Rates'!J74*('4 - Estimated Volumes'!J74*12)</f>
        <v>0</v>
      </c>
      <c r="K74" s="206">
        <f>('3 - Monthly Unit Rates'!K74*'4 - Estimated Volumes'!K74)*6</f>
        <v>0</v>
      </c>
      <c r="L74" s="560">
        <f t="shared" si="38"/>
        <v>0</v>
      </c>
      <c r="N74" s="205">
        <f>'3 - Monthly Unit Rates'!N74*('4 - Estimated Volumes'!N74*12)</f>
        <v>0</v>
      </c>
      <c r="O74" s="205">
        <f>'3 - Monthly Unit Rates'!O74*('4 - Estimated Volumes'!O74*12)</f>
        <v>0</v>
      </c>
      <c r="P74" s="560">
        <f t="shared" si="39"/>
        <v>0</v>
      </c>
      <c r="R74" s="205">
        <f>'3 - Monthly Unit Rates'!R74*('4 - Estimated Volumes'!R74*12)</f>
        <v>0</v>
      </c>
      <c r="S74" s="205">
        <f>'3 - Monthly Unit Rates'!S74*('4 - Estimated Volumes'!S74*12)</f>
        <v>0</v>
      </c>
      <c r="T74" s="560">
        <f t="shared" si="40"/>
        <v>0</v>
      </c>
      <c r="U74" s="204"/>
    </row>
    <row r="75" spans="1:21" outlineLevel="2">
      <c r="A75" s="171"/>
      <c r="D75" s="725" t="s">
        <v>123</v>
      </c>
      <c r="E75" s="291" t="s">
        <v>70</v>
      </c>
      <c r="F75" s="205">
        <f>'3 - Monthly Unit Rates'!F75*('4 - Estimated Volumes'!F73*12)</f>
        <v>0</v>
      </c>
      <c r="G75" s="205">
        <f>'3 - Monthly Unit Rates'!G75*('4 - Estimated Volumes'!G73*12)</f>
        <v>0</v>
      </c>
      <c r="H75" s="205">
        <f>'3 - Monthly Unit Rates'!H75*('4 - Estimated Volumes'!H73*12)</f>
        <v>0</v>
      </c>
      <c r="I75" s="205">
        <f>'3 - Monthly Unit Rates'!I75*('4 - Estimated Volumes'!I73*12)</f>
        <v>0</v>
      </c>
      <c r="J75" s="205">
        <f>'3 - Monthly Unit Rates'!J75*('4 - Estimated Volumes'!J73*12)</f>
        <v>0</v>
      </c>
      <c r="K75" s="206">
        <f>('3 - Monthly Unit Rates'!K75*'4 - Estimated Volumes'!K73)*6</f>
        <v>0</v>
      </c>
      <c r="L75" s="560">
        <f t="shared" ref="L75:L76" si="41">SUM(F75:K75)</f>
        <v>0</v>
      </c>
      <c r="N75" s="205">
        <f>'3 - Monthly Unit Rates'!N75*('4 - Estimated Volumes'!N73*12)</f>
        <v>0</v>
      </c>
      <c r="O75" s="205">
        <f>'3 - Monthly Unit Rates'!O75*('4 - Estimated Volumes'!O73*12)</f>
        <v>0</v>
      </c>
      <c r="P75" s="560">
        <f t="shared" ref="P75:P76" si="42">N75+O75</f>
        <v>0</v>
      </c>
      <c r="R75" s="205">
        <f>'3 - Monthly Unit Rates'!R75*('4 - Estimated Volumes'!R73*12)</f>
        <v>0</v>
      </c>
      <c r="S75" s="205">
        <f>'3 - Monthly Unit Rates'!S75*('4 - Estimated Volumes'!S73*12)</f>
        <v>0</v>
      </c>
      <c r="T75" s="560">
        <f t="shared" ref="T75:T76" si="43">R75+S75</f>
        <v>0</v>
      </c>
      <c r="U75" s="204"/>
    </row>
    <row r="76" spans="1:21" outlineLevel="2">
      <c r="A76" s="171"/>
      <c r="D76" s="725" t="s">
        <v>124</v>
      </c>
      <c r="E76" s="291" t="s">
        <v>70</v>
      </c>
      <c r="F76" s="205">
        <f>'3 - Monthly Unit Rates'!F76*('4 - Estimated Volumes'!F74*12)</f>
        <v>0</v>
      </c>
      <c r="G76" s="205">
        <f>'3 - Monthly Unit Rates'!G76*('4 - Estimated Volumes'!G74*12)</f>
        <v>0</v>
      </c>
      <c r="H76" s="205">
        <f>'3 - Monthly Unit Rates'!H76*('4 - Estimated Volumes'!H74*12)</f>
        <v>0</v>
      </c>
      <c r="I76" s="205">
        <f>'3 - Monthly Unit Rates'!I76*('4 - Estimated Volumes'!I74*12)</f>
        <v>0</v>
      </c>
      <c r="J76" s="205">
        <f>'3 - Monthly Unit Rates'!J76*('4 - Estimated Volumes'!J74*12)</f>
        <v>0</v>
      </c>
      <c r="K76" s="206">
        <f>('3 - Monthly Unit Rates'!K76*'4 - Estimated Volumes'!K74)*6</f>
        <v>0</v>
      </c>
      <c r="L76" s="560">
        <f t="shared" si="41"/>
        <v>0</v>
      </c>
      <c r="N76" s="205">
        <f>'3 - Monthly Unit Rates'!N76*('4 - Estimated Volumes'!N74*12)</f>
        <v>0</v>
      </c>
      <c r="O76" s="205">
        <f>'3 - Monthly Unit Rates'!O76*('4 - Estimated Volumes'!O74*12)</f>
        <v>0</v>
      </c>
      <c r="P76" s="560">
        <f t="shared" si="42"/>
        <v>0</v>
      </c>
      <c r="R76" s="205">
        <f>'3 - Monthly Unit Rates'!R76*('4 - Estimated Volumes'!R74*12)</f>
        <v>0</v>
      </c>
      <c r="S76" s="205">
        <f>'3 - Monthly Unit Rates'!S76*('4 - Estimated Volumes'!S74*12)</f>
        <v>0</v>
      </c>
      <c r="T76" s="560">
        <f t="shared" si="43"/>
        <v>0</v>
      </c>
      <c r="U76" s="204"/>
    </row>
    <row r="77" spans="1:21" outlineLevel="2">
      <c r="A77" s="171"/>
      <c r="D77" s="725" t="s">
        <v>125</v>
      </c>
      <c r="E77" s="291" t="s">
        <v>70</v>
      </c>
      <c r="F77" s="205">
        <f>'3 - Monthly Unit Rates'!F77*('4 - Estimated Volumes'!F77*12)</f>
        <v>149197.56</v>
      </c>
      <c r="G77" s="205">
        <f>'3 - Monthly Unit Rates'!G77*('4 - Estimated Volumes'!G77*12)</f>
        <v>149197.56</v>
      </c>
      <c r="H77" s="205">
        <f>'3 - Monthly Unit Rates'!H77*('4 - Estimated Volumes'!H77*12)</f>
        <v>149197.56</v>
      </c>
      <c r="I77" s="205">
        <f>'3 - Monthly Unit Rates'!I77*('4 - Estimated Volumes'!I77*12)</f>
        <v>149197.56</v>
      </c>
      <c r="J77" s="205">
        <f>'3 - Monthly Unit Rates'!J77*('4 - Estimated Volumes'!J77*12)</f>
        <v>149197.56</v>
      </c>
      <c r="K77" s="206">
        <f>('3 - Monthly Unit Rates'!K77*'4 - Estimated Volumes'!K77)*6</f>
        <v>74598.78</v>
      </c>
      <c r="L77" s="560">
        <f t="shared" si="37"/>
        <v>820586.58000000007</v>
      </c>
      <c r="N77" s="205">
        <f>'3 - Monthly Unit Rates'!N77*('4 - Estimated Volumes'!N77*12)</f>
        <v>149197.56</v>
      </c>
      <c r="O77" s="205">
        <f>'3 - Monthly Unit Rates'!O77*('4 - Estimated Volumes'!O77*12)</f>
        <v>149197.56</v>
      </c>
      <c r="P77" s="560">
        <f t="shared" si="33"/>
        <v>298395.12</v>
      </c>
      <c r="R77" s="205">
        <f>'3 - Monthly Unit Rates'!R77*('4 - Estimated Volumes'!R77*12)</f>
        <v>149197.56</v>
      </c>
      <c r="S77" s="205">
        <f>'3 - Monthly Unit Rates'!S77*('4 - Estimated Volumes'!S77*12)</f>
        <v>149197.56</v>
      </c>
      <c r="T77" s="560">
        <f t="shared" si="34"/>
        <v>298395.12</v>
      </c>
      <c r="U77" s="204"/>
    </row>
    <row r="78" spans="1:21" outlineLevel="2">
      <c r="A78" s="171"/>
      <c r="D78" s="725" t="s">
        <v>126</v>
      </c>
      <c r="E78" s="291" t="s">
        <v>70</v>
      </c>
      <c r="F78" s="205">
        <f>'3 - Monthly Unit Rates'!F78*('4 - Estimated Volumes'!F78*12)</f>
        <v>0</v>
      </c>
      <c r="G78" s="205">
        <f>'3 - Monthly Unit Rates'!G78*('4 - Estimated Volumes'!G78*12)</f>
        <v>0</v>
      </c>
      <c r="H78" s="205">
        <f>'3 - Monthly Unit Rates'!H78*('4 - Estimated Volumes'!H78*12)</f>
        <v>0</v>
      </c>
      <c r="I78" s="205">
        <f>'3 - Monthly Unit Rates'!I78*('4 - Estimated Volumes'!I78*12)</f>
        <v>0</v>
      </c>
      <c r="J78" s="205">
        <f>'3 - Monthly Unit Rates'!J78*('4 - Estimated Volumes'!J78*12)</f>
        <v>0</v>
      </c>
      <c r="K78" s="206">
        <f>('3 - Monthly Unit Rates'!K78*'4 - Estimated Volumes'!K78)*6</f>
        <v>0</v>
      </c>
      <c r="L78" s="560">
        <f t="shared" si="37"/>
        <v>0</v>
      </c>
      <c r="N78" s="205">
        <f>'3 - Monthly Unit Rates'!N78*('4 - Estimated Volumes'!N78*12)</f>
        <v>0</v>
      </c>
      <c r="O78" s="205">
        <f>'3 - Monthly Unit Rates'!O78*('4 - Estimated Volumes'!O78*12)</f>
        <v>0</v>
      </c>
      <c r="P78" s="560">
        <f t="shared" si="33"/>
        <v>0</v>
      </c>
      <c r="R78" s="205">
        <f>'3 - Monthly Unit Rates'!R78*('4 - Estimated Volumes'!R78*12)</f>
        <v>0</v>
      </c>
      <c r="S78" s="205">
        <f>'3 - Monthly Unit Rates'!S78*('4 - Estimated Volumes'!S78*12)</f>
        <v>0</v>
      </c>
      <c r="T78" s="560">
        <f t="shared" si="34"/>
        <v>0</v>
      </c>
      <c r="U78" s="204"/>
    </row>
    <row r="79" spans="1:21" outlineLevel="2">
      <c r="A79" s="171"/>
      <c r="D79" s="725" t="s">
        <v>127</v>
      </c>
      <c r="E79" s="291" t="s">
        <v>70</v>
      </c>
      <c r="F79" s="205">
        <f>'3 - Monthly Unit Rates'!F79*('4 - Estimated Volumes'!F79*12)</f>
        <v>0</v>
      </c>
      <c r="G79" s="205">
        <f>'3 - Monthly Unit Rates'!G79*('4 - Estimated Volumes'!G79*12)</f>
        <v>0</v>
      </c>
      <c r="H79" s="205">
        <f>'3 - Monthly Unit Rates'!H79*('4 - Estimated Volumes'!H79*12)</f>
        <v>0</v>
      </c>
      <c r="I79" s="205">
        <f>'3 - Monthly Unit Rates'!I79*('4 - Estimated Volumes'!I79*12)</f>
        <v>0</v>
      </c>
      <c r="J79" s="205">
        <f>'3 - Monthly Unit Rates'!J79*('4 - Estimated Volumes'!J79*12)</f>
        <v>0</v>
      </c>
      <c r="K79" s="206">
        <f>('3 - Monthly Unit Rates'!K79*'4 - Estimated Volumes'!K79)*6</f>
        <v>0</v>
      </c>
      <c r="L79" s="560">
        <f t="shared" si="37"/>
        <v>0</v>
      </c>
      <c r="N79" s="205">
        <f>'3 - Monthly Unit Rates'!N79*('4 - Estimated Volumes'!N79*12)</f>
        <v>0</v>
      </c>
      <c r="O79" s="205">
        <f>'3 - Monthly Unit Rates'!O79*('4 - Estimated Volumes'!O79*12)</f>
        <v>0</v>
      </c>
      <c r="P79" s="560">
        <f t="shared" si="33"/>
        <v>0</v>
      </c>
      <c r="R79" s="205">
        <f>'3 - Monthly Unit Rates'!R79*('4 - Estimated Volumes'!R79*12)</f>
        <v>0</v>
      </c>
      <c r="S79" s="205">
        <f>'3 - Monthly Unit Rates'!S79*('4 - Estimated Volumes'!S79*12)</f>
        <v>0</v>
      </c>
      <c r="T79" s="560">
        <f t="shared" si="34"/>
        <v>0</v>
      </c>
      <c r="U79" s="204"/>
    </row>
    <row r="80" spans="1:21" outlineLevel="2">
      <c r="A80" s="171"/>
      <c r="D80" s="725" t="s">
        <v>128</v>
      </c>
      <c r="E80" s="291" t="s">
        <v>70</v>
      </c>
      <c r="F80" s="205">
        <f>'3 - Monthly Unit Rates'!F80*('4 - Estimated Volumes'!F80*12)</f>
        <v>0</v>
      </c>
      <c r="G80" s="205">
        <f>'3 - Monthly Unit Rates'!G80*('4 - Estimated Volumes'!G80*12)</f>
        <v>0</v>
      </c>
      <c r="H80" s="205">
        <f>'3 - Monthly Unit Rates'!H80*('4 - Estimated Volumes'!H80*12)</f>
        <v>0</v>
      </c>
      <c r="I80" s="205">
        <f>'3 - Monthly Unit Rates'!I80*('4 - Estimated Volumes'!I80*12)</f>
        <v>0</v>
      </c>
      <c r="J80" s="205">
        <f>'3 - Monthly Unit Rates'!J80*('4 - Estimated Volumes'!J80*12)</f>
        <v>0</v>
      </c>
      <c r="K80" s="206">
        <f>('3 - Monthly Unit Rates'!K80*'4 - Estimated Volumes'!K80)*6</f>
        <v>0</v>
      </c>
      <c r="L80" s="560">
        <f t="shared" ref="L80:L82" si="44">SUM(F80:K80)</f>
        <v>0</v>
      </c>
      <c r="N80" s="205">
        <f>'3 - Monthly Unit Rates'!N80*('4 - Estimated Volumes'!N80*12)</f>
        <v>0</v>
      </c>
      <c r="O80" s="205">
        <f>'3 - Monthly Unit Rates'!O80*('4 - Estimated Volumes'!O80*12)</f>
        <v>0</v>
      </c>
      <c r="P80" s="560">
        <f t="shared" ref="P80:P82" si="45">N80+O80</f>
        <v>0</v>
      </c>
      <c r="R80" s="205">
        <f>'3 - Monthly Unit Rates'!R80*('4 - Estimated Volumes'!R80*12)</f>
        <v>0</v>
      </c>
      <c r="S80" s="205">
        <f>'3 - Monthly Unit Rates'!S80*('4 - Estimated Volumes'!S80*12)</f>
        <v>0</v>
      </c>
      <c r="T80" s="560">
        <f t="shared" ref="T80:T82" si="46">R80+S80</f>
        <v>0</v>
      </c>
      <c r="U80" s="204"/>
    </row>
    <row r="81" spans="1:21" outlineLevel="2">
      <c r="A81" s="171"/>
      <c r="D81" s="725" t="s">
        <v>129</v>
      </c>
      <c r="E81" s="291" t="s">
        <v>70</v>
      </c>
      <c r="F81" s="205">
        <f>'3 - Monthly Unit Rates'!F81*('4 - Estimated Volumes'!F81*12)</f>
        <v>0</v>
      </c>
      <c r="G81" s="205">
        <f>'3 - Monthly Unit Rates'!G81*('4 - Estimated Volumes'!G81*12)</f>
        <v>0</v>
      </c>
      <c r="H81" s="205">
        <f>'3 - Monthly Unit Rates'!H81*('4 - Estimated Volumes'!H81*12)</f>
        <v>0</v>
      </c>
      <c r="I81" s="205">
        <f>'3 - Monthly Unit Rates'!I81*('4 - Estimated Volumes'!I81*12)</f>
        <v>0</v>
      </c>
      <c r="J81" s="205">
        <f>'3 - Monthly Unit Rates'!J81*('4 - Estimated Volumes'!J81*12)</f>
        <v>0</v>
      </c>
      <c r="K81" s="206">
        <f>('3 - Monthly Unit Rates'!K81*'4 - Estimated Volumes'!K81)*6</f>
        <v>0</v>
      </c>
      <c r="L81" s="560">
        <f t="shared" si="44"/>
        <v>0</v>
      </c>
      <c r="N81" s="205">
        <f>'3 - Monthly Unit Rates'!N81*('4 - Estimated Volumes'!N81*12)</f>
        <v>0</v>
      </c>
      <c r="O81" s="205">
        <f>'3 - Monthly Unit Rates'!O81*('4 - Estimated Volumes'!O81*12)</f>
        <v>0</v>
      </c>
      <c r="P81" s="560">
        <f t="shared" si="45"/>
        <v>0</v>
      </c>
      <c r="R81" s="205">
        <f>'3 - Monthly Unit Rates'!R81*('4 - Estimated Volumes'!R81*12)</f>
        <v>0</v>
      </c>
      <c r="S81" s="205">
        <f>'3 - Monthly Unit Rates'!S81*('4 - Estimated Volumes'!S81*12)</f>
        <v>0</v>
      </c>
      <c r="T81" s="560">
        <f t="shared" si="46"/>
        <v>0</v>
      </c>
      <c r="U81" s="204"/>
    </row>
    <row r="82" spans="1:21" outlineLevel="2">
      <c r="A82" s="171"/>
      <c r="D82" s="725" t="s">
        <v>130</v>
      </c>
      <c r="E82" s="291" t="s">
        <v>70</v>
      </c>
      <c r="F82" s="205">
        <f>'3 - Monthly Unit Rates'!F82*('4 - Estimated Volumes'!F82*12)</f>
        <v>0</v>
      </c>
      <c r="G82" s="205">
        <f>'3 - Monthly Unit Rates'!G82*('4 - Estimated Volumes'!G82*12)</f>
        <v>0</v>
      </c>
      <c r="H82" s="205">
        <f>'3 - Monthly Unit Rates'!H82*('4 - Estimated Volumes'!H82*12)</f>
        <v>0</v>
      </c>
      <c r="I82" s="205">
        <f>'3 - Monthly Unit Rates'!I82*('4 - Estimated Volumes'!I82*12)</f>
        <v>0</v>
      </c>
      <c r="J82" s="205">
        <f>'3 - Monthly Unit Rates'!J82*('4 - Estimated Volumes'!J82*12)</f>
        <v>0</v>
      </c>
      <c r="K82" s="206">
        <f>('3 - Monthly Unit Rates'!K82*'4 - Estimated Volumes'!K82)*6</f>
        <v>0</v>
      </c>
      <c r="L82" s="560">
        <f t="shared" si="44"/>
        <v>0</v>
      </c>
      <c r="N82" s="205">
        <f>'3 - Monthly Unit Rates'!N82*('4 - Estimated Volumes'!N82*12)</f>
        <v>0</v>
      </c>
      <c r="O82" s="205">
        <f>'3 - Monthly Unit Rates'!O82*('4 - Estimated Volumes'!O82*12)</f>
        <v>0</v>
      </c>
      <c r="P82" s="560">
        <f t="shared" si="45"/>
        <v>0</v>
      </c>
      <c r="R82" s="205">
        <f>'3 - Monthly Unit Rates'!R82*('4 - Estimated Volumes'!R82*12)</f>
        <v>0</v>
      </c>
      <c r="S82" s="205">
        <f>'3 - Monthly Unit Rates'!S82*('4 - Estimated Volumes'!S82*12)</f>
        <v>0</v>
      </c>
      <c r="T82" s="560">
        <f t="shared" si="46"/>
        <v>0</v>
      </c>
      <c r="U82" s="204"/>
    </row>
    <row r="83" spans="1:21" ht="12.75" customHeight="1" outlineLevel="2">
      <c r="A83" s="171"/>
      <c r="D83" s="924" t="s">
        <v>131</v>
      </c>
      <c r="E83" s="185"/>
      <c r="F83" s="202"/>
      <c r="G83" s="202"/>
      <c r="H83" s="202"/>
      <c r="I83" s="202"/>
      <c r="J83" s="202"/>
      <c r="K83" s="202"/>
      <c r="L83" s="303"/>
      <c r="N83" s="293"/>
      <c r="O83" s="306"/>
      <c r="P83" s="674"/>
      <c r="R83" s="293"/>
      <c r="S83" s="306"/>
      <c r="T83" s="674"/>
      <c r="U83" s="204"/>
    </row>
    <row r="84" spans="1:21" ht="12.75" customHeight="1" outlineLevel="2">
      <c r="A84" s="171"/>
      <c r="D84" s="733" t="s">
        <v>132</v>
      </c>
      <c r="E84" s="329"/>
      <c r="F84" s="205">
        <f>'3 - Monthly Unit Rates'!F84*('4 - Estimated Volumes'!F84*12)</f>
        <v>0</v>
      </c>
      <c r="G84" s="205">
        <f>'3 - Monthly Unit Rates'!G84*('4 - Estimated Volumes'!G84*12)</f>
        <v>0</v>
      </c>
      <c r="H84" s="205">
        <f>'3 - Monthly Unit Rates'!H84*('4 - Estimated Volumes'!H84*12)</f>
        <v>0</v>
      </c>
      <c r="I84" s="205">
        <f>'3 - Monthly Unit Rates'!I84*('4 - Estimated Volumes'!I84*12)</f>
        <v>0</v>
      </c>
      <c r="J84" s="205">
        <f>'3 - Monthly Unit Rates'!J84*('4 - Estimated Volumes'!J84*12)</f>
        <v>0</v>
      </c>
      <c r="K84" s="206">
        <f>'3 - Monthly Unit Rates'!K84*('4 - Estimated Volumes'!K84*6)</f>
        <v>0</v>
      </c>
      <c r="L84" s="560">
        <f t="shared" ref="L84" si="47">SUM(F84:K84)</f>
        <v>0</v>
      </c>
      <c r="N84" s="205">
        <f>'3 - Monthly Unit Rates'!N84*('4 - Estimated Volumes'!N84*12)</f>
        <v>0</v>
      </c>
      <c r="O84" s="205">
        <f>'3 - Monthly Unit Rates'!O84*('4 - Estimated Volumes'!O84*12)</f>
        <v>0</v>
      </c>
      <c r="P84" s="560">
        <f t="shared" ref="P84" si="48">N84+O84</f>
        <v>0</v>
      </c>
      <c r="R84" s="205">
        <f>'3 - Monthly Unit Rates'!R84*('4 - Estimated Volumes'!R84*12)</f>
        <v>0</v>
      </c>
      <c r="S84" s="205">
        <f>'3 - Monthly Unit Rates'!S84*('4 - Estimated Volumes'!S84*12)</f>
        <v>0</v>
      </c>
      <c r="T84" s="560">
        <f t="shared" ref="T84" si="49">R84+S84</f>
        <v>0</v>
      </c>
      <c r="U84" s="204"/>
    </row>
    <row r="85" spans="1:21" ht="12.75" customHeight="1" outlineLevel="2">
      <c r="A85" s="171"/>
      <c r="D85" s="733" t="s">
        <v>133</v>
      </c>
      <c r="E85" s="329" t="s">
        <v>70</v>
      </c>
      <c r="F85" s="205">
        <f>'3 - Monthly Unit Rates'!F84*('4 - Estimated Volumes'!F84*12)</f>
        <v>0</v>
      </c>
      <c r="G85" s="205">
        <f>'3 - Monthly Unit Rates'!G84*('4 - Estimated Volumes'!G84*12)</f>
        <v>0</v>
      </c>
      <c r="H85" s="205">
        <f>'3 - Monthly Unit Rates'!H84*('4 - Estimated Volumes'!H84*12)</f>
        <v>0</v>
      </c>
      <c r="I85" s="205">
        <f>'3 - Monthly Unit Rates'!I84*('4 - Estimated Volumes'!I84*12)</f>
        <v>0</v>
      </c>
      <c r="J85" s="205">
        <f>'3 - Monthly Unit Rates'!J84*('4 - Estimated Volumes'!J84*12)</f>
        <v>0</v>
      </c>
      <c r="K85" s="206">
        <f>('3 - Monthly Unit Rates'!K84*'4 - Estimated Volumes'!K84)*6</f>
        <v>0</v>
      </c>
      <c r="L85" s="560">
        <f t="shared" ref="L85:L99" si="50">SUM(F85:K85)</f>
        <v>0</v>
      </c>
      <c r="N85" s="205">
        <f>'3 - Monthly Unit Rates'!N84*('4 - Estimated Volumes'!N84*12)</f>
        <v>0</v>
      </c>
      <c r="O85" s="205">
        <f>'3 - Monthly Unit Rates'!O84*('4 - Estimated Volumes'!O84*12)</f>
        <v>0</v>
      </c>
      <c r="P85" s="560">
        <f t="shared" ref="P85:P99" si="51">N85+O85</f>
        <v>0</v>
      </c>
      <c r="R85" s="205">
        <f>'3 - Monthly Unit Rates'!R84*('4 - Estimated Volumes'!R84*12)</f>
        <v>0</v>
      </c>
      <c r="S85" s="205">
        <f>'3 - Monthly Unit Rates'!S84*('4 - Estimated Volumes'!S84*12)</f>
        <v>0</v>
      </c>
      <c r="T85" s="560">
        <f t="shared" ref="T85:T99" si="52">R85+S85</f>
        <v>0</v>
      </c>
      <c r="U85" s="204"/>
    </row>
    <row r="86" spans="1:21" outlineLevel="2">
      <c r="A86" s="171"/>
      <c r="D86" s="734" t="s">
        <v>134</v>
      </c>
      <c r="E86" s="291" t="s">
        <v>70</v>
      </c>
      <c r="F86" s="205">
        <f>'3 - Monthly Unit Rates'!F85*('4 - Estimated Volumes'!F85*12)</f>
        <v>0</v>
      </c>
      <c r="G86" s="205">
        <f>'3 - Monthly Unit Rates'!G85*('4 - Estimated Volumes'!G85*12)</f>
        <v>0</v>
      </c>
      <c r="H86" s="205">
        <f>'3 - Monthly Unit Rates'!H85*('4 - Estimated Volumes'!H85*12)</f>
        <v>0</v>
      </c>
      <c r="I86" s="205">
        <f>'3 - Monthly Unit Rates'!I85*('4 - Estimated Volumes'!I85*12)</f>
        <v>0</v>
      </c>
      <c r="J86" s="205">
        <f>'3 - Monthly Unit Rates'!J85*('4 - Estimated Volumes'!J85*12)</f>
        <v>0</v>
      </c>
      <c r="K86" s="206">
        <f>('3 - Monthly Unit Rates'!K85*'4 - Estimated Volumes'!K85)*6</f>
        <v>0</v>
      </c>
      <c r="L86" s="560">
        <f t="shared" si="50"/>
        <v>0</v>
      </c>
      <c r="N86" s="205">
        <f>'3 - Monthly Unit Rates'!N85*('4 - Estimated Volumes'!N85*12)</f>
        <v>0</v>
      </c>
      <c r="O86" s="205">
        <f>'3 - Monthly Unit Rates'!O85*('4 - Estimated Volumes'!O85*12)</f>
        <v>0</v>
      </c>
      <c r="P86" s="560">
        <f t="shared" si="51"/>
        <v>0</v>
      </c>
      <c r="R86" s="205">
        <f>'3 - Monthly Unit Rates'!R85*('4 - Estimated Volumes'!R85*12)</f>
        <v>0</v>
      </c>
      <c r="S86" s="205">
        <f>'3 - Monthly Unit Rates'!S85*('4 - Estimated Volumes'!S85*12)</f>
        <v>0</v>
      </c>
      <c r="T86" s="560">
        <f t="shared" si="52"/>
        <v>0</v>
      </c>
      <c r="U86" s="204"/>
    </row>
    <row r="87" spans="1:21" outlineLevel="2">
      <c r="A87" s="171"/>
      <c r="D87" s="728" t="s">
        <v>135</v>
      </c>
      <c r="E87" s="291" t="s">
        <v>70</v>
      </c>
      <c r="F87" s="205">
        <f>'3 - Monthly Unit Rates'!F86*('4 - Estimated Volumes'!F86*12)</f>
        <v>545381.76</v>
      </c>
      <c r="G87" s="205">
        <f>'3 - Monthly Unit Rates'!G86*('4 - Estimated Volumes'!G86*12)</f>
        <v>545381.76</v>
      </c>
      <c r="H87" s="205">
        <f>'3 - Monthly Unit Rates'!H86*('4 - Estimated Volumes'!H86*12)</f>
        <v>545381.76</v>
      </c>
      <c r="I87" s="205">
        <f>'3 - Monthly Unit Rates'!I86*('4 - Estimated Volumes'!I86*12)</f>
        <v>545381.76</v>
      </c>
      <c r="J87" s="205">
        <f>'3 - Monthly Unit Rates'!J86*('4 - Estimated Volumes'!J86*12)</f>
        <v>545381.76</v>
      </c>
      <c r="K87" s="206">
        <f>('3 - Monthly Unit Rates'!K86*'4 - Estimated Volumes'!K86)*6</f>
        <v>272690.88</v>
      </c>
      <c r="L87" s="560">
        <f t="shared" si="50"/>
        <v>2999599.6799999997</v>
      </c>
      <c r="N87" s="205">
        <f>'3 - Monthly Unit Rates'!N86*('4 - Estimated Volumes'!N86*12)</f>
        <v>545381.76</v>
      </c>
      <c r="O87" s="205">
        <f>'3 - Monthly Unit Rates'!O86*('4 - Estimated Volumes'!O86*12)</f>
        <v>545381.76</v>
      </c>
      <c r="P87" s="560">
        <f t="shared" si="51"/>
        <v>1090763.52</v>
      </c>
      <c r="R87" s="205">
        <f>'3 - Monthly Unit Rates'!R86*('4 - Estimated Volumes'!R86*12)</f>
        <v>545381.76</v>
      </c>
      <c r="S87" s="205">
        <f>'3 - Monthly Unit Rates'!S86*('4 - Estimated Volumes'!S86*12)</f>
        <v>545381.76</v>
      </c>
      <c r="T87" s="560">
        <f t="shared" si="52"/>
        <v>1090763.52</v>
      </c>
      <c r="U87" s="204"/>
    </row>
    <row r="88" spans="1:21" outlineLevel="2">
      <c r="A88" s="171"/>
      <c r="D88" s="728" t="s">
        <v>136</v>
      </c>
      <c r="E88" s="291" t="s">
        <v>70</v>
      </c>
      <c r="F88" s="205">
        <f>'3 - Monthly Unit Rates'!F87*('4 - Estimated Volumes'!F87*12)</f>
        <v>0</v>
      </c>
      <c r="G88" s="205">
        <f>'3 - Monthly Unit Rates'!G87*('4 - Estimated Volumes'!G87*12)</f>
        <v>0</v>
      </c>
      <c r="H88" s="205">
        <f>'3 - Monthly Unit Rates'!H87*('4 - Estimated Volumes'!H87*12)</f>
        <v>0</v>
      </c>
      <c r="I88" s="205">
        <f>'3 - Monthly Unit Rates'!I87*('4 - Estimated Volumes'!I87*12)</f>
        <v>0</v>
      </c>
      <c r="J88" s="205">
        <f>'3 - Monthly Unit Rates'!J87*('4 - Estimated Volumes'!J87*12)</f>
        <v>0</v>
      </c>
      <c r="K88" s="206">
        <f>'3 - Monthly Unit Rates'!K87*('4 - Estimated Volumes'!K87*12)</f>
        <v>0</v>
      </c>
      <c r="L88" s="560">
        <f t="shared" si="50"/>
        <v>0</v>
      </c>
      <c r="N88" s="205">
        <f>'3 - Monthly Unit Rates'!N87*('4 - Estimated Volumes'!N87*12)</f>
        <v>0</v>
      </c>
      <c r="O88" s="205">
        <f>'3 - Monthly Unit Rates'!O87*('4 - Estimated Volumes'!O87*12)</f>
        <v>0</v>
      </c>
      <c r="P88" s="560">
        <f t="shared" si="51"/>
        <v>0</v>
      </c>
      <c r="R88" s="205">
        <f>'3 - Monthly Unit Rates'!R87*('4 - Estimated Volumes'!R87*12)</f>
        <v>0</v>
      </c>
      <c r="S88" s="205">
        <f>'3 - Monthly Unit Rates'!S87*('4 - Estimated Volumes'!S87*12)</f>
        <v>0</v>
      </c>
      <c r="T88" s="560">
        <f t="shared" si="52"/>
        <v>0</v>
      </c>
      <c r="U88" s="204"/>
    </row>
    <row r="89" spans="1:21" outlineLevel="2">
      <c r="A89" s="171"/>
      <c r="D89" s="728" t="s">
        <v>137</v>
      </c>
      <c r="E89" s="291" t="s">
        <v>70</v>
      </c>
      <c r="F89" s="205">
        <f>'3 - Monthly Unit Rates'!F88*('4 - Estimated Volumes'!F88*12)</f>
        <v>238422.24</v>
      </c>
      <c r="G89" s="205">
        <f>'3 - Monthly Unit Rates'!G88*('4 - Estimated Volumes'!G88*12)</f>
        <v>238422.24</v>
      </c>
      <c r="H89" s="205">
        <f>'3 - Monthly Unit Rates'!H88*('4 - Estimated Volumes'!H88*12)</f>
        <v>238422.24</v>
      </c>
      <c r="I89" s="205">
        <f>'3 - Monthly Unit Rates'!I88*('4 - Estimated Volumes'!I88*12)</f>
        <v>238422.24</v>
      </c>
      <c r="J89" s="205">
        <f>'3 - Monthly Unit Rates'!J88*('4 - Estimated Volumes'!J88*12)</f>
        <v>238422.24</v>
      </c>
      <c r="K89" s="206">
        <f>('3 - Monthly Unit Rates'!K88*'4 - Estimated Volumes'!K88)*6</f>
        <v>119211.12</v>
      </c>
      <c r="L89" s="560">
        <f t="shared" si="50"/>
        <v>1311322.3199999998</v>
      </c>
      <c r="N89" s="205">
        <f>'3 - Monthly Unit Rates'!N88*('4 - Estimated Volumes'!N88*12)</f>
        <v>238422.24</v>
      </c>
      <c r="O89" s="205">
        <f>'3 - Monthly Unit Rates'!O88*('4 - Estimated Volumes'!O88*12)</f>
        <v>238422.24</v>
      </c>
      <c r="P89" s="560">
        <f t="shared" si="51"/>
        <v>476844.48</v>
      </c>
      <c r="R89" s="205">
        <f>'3 - Monthly Unit Rates'!R88*('4 - Estimated Volumes'!R88*12)</f>
        <v>238422.24</v>
      </c>
      <c r="S89" s="205">
        <f>'3 - Monthly Unit Rates'!S88*('4 - Estimated Volumes'!S88*12)</f>
        <v>238422.24</v>
      </c>
      <c r="T89" s="560">
        <f t="shared" si="52"/>
        <v>476844.48</v>
      </c>
      <c r="U89" s="204"/>
    </row>
    <row r="90" spans="1:21" outlineLevel="2">
      <c r="A90" s="171"/>
      <c r="D90" s="728" t="s">
        <v>138</v>
      </c>
      <c r="E90" s="291" t="s">
        <v>70</v>
      </c>
      <c r="F90" s="205">
        <f>'3 - Monthly Unit Rates'!F89*('4 - Estimated Volumes'!F89*12)</f>
        <v>0</v>
      </c>
      <c r="G90" s="205">
        <f>'3 - Monthly Unit Rates'!G89*('4 - Estimated Volumes'!G89*12)</f>
        <v>0</v>
      </c>
      <c r="H90" s="205">
        <f>'3 - Monthly Unit Rates'!H89*('4 - Estimated Volumes'!H89*12)</f>
        <v>0</v>
      </c>
      <c r="I90" s="205">
        <f>'3 - Monthly Unit Rates'!I89*('4 - Estimated Volumes'!I89*12)</f>
        <v>0</v>
      </c>
      <c r="J90" s="205">
        <f>'3 - Monthly Unit Rates'!J89*('4 - Estimated Volumes'!J89*12)</f>
        <v>0</v>
      </c>
      <c r="K90" s="206">
        <f>('3 - Monthly Unit Rates'!K89*'4 - Estimated Volumes'!K89)*6</f>
        <v>0</v>
      </c>
      <c r="L90" s="560">
        <f t="shared" si="50"/>
        <v>0</v>
      </c>
      <c r="N90" s="205">
        <f>'3 - Monthly Unit Rates'!N89*('4 - Estimated Volumes'!N89*12)</f>
        <v>0</v>
      </c>
      <c r="O90" s="205">
        <f>'3 - Monthly Unit Rates'!O89*('4 - Estimated Volumes'!O89*12)</f>
        <v>0</v>
      </c>
      <c r="P90" s="560">
        <f t="shared" si="51"/>
        <v>0</v>
      </c>
      <c r="R90" s="205">
        <f>'3 - Monthly Unit Rates'!R89*('4 - Estimated Volumes'!R89*12)</f>
        <v>0</v>
      </c>
      <c r="S90" s="205">
        <f>'3 - Monthly Unit Rates'!S89*('4 - Estimated Volumes'!S89*12)</f>
        <v>0</v>
      </c>
      <c r="T90" s="560">
        <f t="shared" si="52"/>
        <v>0</v>
      </c>
      <c r="U90" s="204"/>
    </row>
    <row r="91" spans="1:21" outlineLevel="2">
      <c r="A91" s="171"/>
      <c r="D91" s="728" t="s">
        <v>139</v>
      </c>
      <c r="E91" s="291" t="s">
        <v>70</v>
      </c>
      <c r="F91" s="205">
        <f>'3 - Monthly Unit Rates'!F90*('4 - Estimated Volumes'!F90*12)</f>
        <v>0</v>
      </c>
      <c r="G91" s="205">
        <f>'3 - Monthly Unit Rates'!G90*('4 - Estimated Volumes'!G90*12)</f>
        <v>0</v>
      </c>
      <c r="H91" s="205">
        <f>'3 - Monthly Unit Rates'!H90*('4 - Estimated Volumes'!H90*12)</f>
        <v>0</v>
      </c>
      <c r="I91" s="205">
        <f>'3 - Monthly Unit Rates'!I90*('4 - Estimated Volumes'!I90*12)</f>
        <v>0</v>
      </c>
      <c r="J91" s="205">
        <f>'3 - Monthly Unit Rates'!J90*('4 - Estimated Volumes'!J90*12)</f>
        <v>0</v>
      </c>
      <c r="K91" s="206">
        <f>('3 - Monthly Unit Rates'!K90*'4 - Estimated Volumes'!K90)*6</f>
        <v>0</v>
      </c>
      <c r="L91" s="560">
        <f t="shared" si="50"/>
        <v>0</v>
      </c>
      <c r="N91" s="205">
        <f>'3 - Monthly Unit Rates'!N90*('4 - Estimated Volumes'!N90*12)</f>
        <v>0</v>
      </c>
      <c r="O91" s="205">
        <f>'3 - Monthly Unit Rates'!O90*('4 - Estimated Volumes'!O90*12)</f>
        <v>0</v>
      </c>
      <c r="P91" s="560">
        <f t="shared" si="51"/>
        <v>0</v>
      </c>
      <c r="R91" s="205">
        <f>'3 - Monthly Unit Rates'!R90*('4 - Estimated Volumes'!R90*12)</f>
        <v>0</v>
      </c>
      <c r="S91" s="205">
        <f>'3 - Monthly Unit Rates'!S90*('4 - Estimated Volumes'!S90*12)</f>
        <v>0</v>
      </c>
      <c r="T91" s="560">
        <f t="shared" si="52"/>
        <v>0</v>
      </c>
      <c r="U91" s="204"/>
    </row>
    <row r="92" spans="1:21" outlineLevel="2">
      <c r="A92" s="171"/>
      <c r="D92" s="728" t="s">
        <v>140</v>
      </c>
      <c r="E92" s="291" t="s">
        <v>70</v>
      </c>
      <c r="F92" s="205">
        <f>'3 - Monthly Unit Rates'!F91*('4 - Estimated Volumes'!F91*12)</f>
        <v>0</v>
      </c>
      <c r="G92" s="205">
        <f>'3 - Monthly Unit Rates'!G91*('4 - Estimated Volumes'!G91*12)</f>
        <v>0</v>
      </c>
      <c r="H92" s="205">
        <f>'3 - Monthly Unit Rates'!H91*('4 - Estimated Volumes'!H91*12)</f>
        <v>0</v>
      </c>
      <c r="I92" s="205">
        <f>'3 - Monthly Unit Rates'!I91*('4 - Estimated Volumes'!I91*12)</f>
        <v>0</v>
      </c>
      <c r="J92" s="205">
        <f>'3 - Monthly Unit Rates'!J91*('4 - Estimated Volumes'!J91*12)</f>
        <v>0</v>
      </c>
      <c r="K92" s="206">
        <f>('3 - Monthly Unit Rates'!K91*'4 - Estimated Volumes'!K91)*6</f>
        <v>0</v>
      </c>
      <c r="L92" s="560">
        <f t="shared" si="50"/>
        <v>0</v>
      </c>
      <c r="N92" s="205">
        <f>'3 - Monthly Unit Rates'!N91*('4 - Estimated Volumes'!N91*12)</f>
        <v>0</v>
      </c>
      <c r="O92" s="205">
        <f>'3 - Monthly Unit Rates'!O91*('4 - Estimated Volumes'!O91*12)</f>
        <v>0</v>
      </c>
      <c r="P92" s="560">
        <f t="shared" si="51"/>
        <v>0</v>
      </c>
      <c r="R92" s="205">
        <f>'3 - Monthly Unit Rates'!R91*('4 - Estimated Volumes'!R91*12)</f>
        <v>0</v>
      </c>
      <c r="S92" s="205">
        <f>'3 - Monthly Unit Rates'!S91*('4 - Estimated Volumes'!S91*12)</f>
        <v>0</v>
      </c>
      <c r="T92" s="560">
        <f t="shared" si="52"/>
        <v>0</v>
      </c>
      <c r="U92" s="204"/>
    </row>
    <row r="93" spans="1:21" outlineLevel="2">
      <c r="A93" s="171"/>
      <c r="D93" s="728" t="s">
        <v>141</v>
      </c>
      <c r="E93" s="291" t="s">
        <v>70</v>
      </c>
      <c r="F93" s="205">
        <f>'3 - Monthly Unit Rates'!F92*('4 - Estimated Volumes'!F92*12)</f>
        <v>0</v>
      </c>
      <c r="G93" s="205">
        <f>'3 - Monthly Unit Rates'!G92*('4 - Estimated Volumes'!G92*12)</f>
        <v>0</v>
      </c>
      <c r="H93" s="205">
        <f>'3 - Monthly Unit Rates'!H92*('4 - Estimated Volumes'!H92*12)</f>
        <v>0</v>
      </c>
      <c r="I93" s="205">
        <f>'3 - Monthly Unit Rates'!I92*('4 - Estimated Volumes'!I92*12)</f>
        <v>0</v>
      </c>
      <c r="J93" s="205">
        <f>'3 - Monthly Unit Rates'!J92*('4 - Estimated Volumes'!J92*12)</f>
        <v>0</v>
      </c>
      <c r="K93" s="206">
        <f>('3 - Monthly Unit Rates'!K92*'4 - Estimated Volumes'!K92)*6</f>
        <v>0</v>
      </c>
      <c r="L93" s="560">
        <f t="shared" si="50"/>
        <v>0</v>
      </c>
      <c r="N93" s="205">
        <f>'3 - Monthly Unit Rates'!N92*('4 - Estimated Volumes'!N92*12)</f>
        <v>0</v>
      </c>
      <c r="O93" s="205">
        <f>'3 - Monthly Unit Rates'!O92*('4 - Estimated Volumes'!O92*12)</f>
        <v>0</v>
      </c>
      <c r="P93" s="560">
        <f t="shared" si="51"/>
        <v>0</v>
      </c>
      <c r="R93" s="205">
        <f>'3 - Monthly Unit Rates'!R92*('4 - Estimated Volumes'!R92*12)</f>
        <v>0</v>
      </c>
      <c r="S93" s="205">
        <f>'3 - Monthly Unit Rates'!S92*('4 - Estimated Volumes'!S92*12)</f>
        <v>0</v>
      </c>
      <c r="T93" s="560">
        <f t="shared" si="52"/>
        <v>0</v>
      </c>
      <c r="U93" s="204"/>
    </row>
    <row r="94" spans="1:21" outlineLevel="2">
      <c r="A94" s="171"/>
      <c r="D94" s="728" t="s">
        <v>142</v>
      </c>
      <c r="E94" s="291" t="s">
        <v>70</v>
      </c>
      <c r="F94" s="205">
        <f>'3 - Monthly Unit Rates'!F93*('4 - Estimated Volumes'!F93*12)</f>
        <v>0</v>
      </c>
      <c r="G94" s="205">
        <f>'3 - Monthly Unit Rates'!G93*('4 - Estimated Volumes'!G93*12)</f>
        <v>0</v>
      </c>
      <c r="H94" s="205">
        <f>'3 - Monthly Unit Rates'!H93*('4 - Estimated Volumes'!H93*12)</f>
        <v>0</v>
      </c>
      <c r="I94" s="205">
        <f>'3 - Monthly Unit Rates'!I93*('4 - Estimated Volumes'!I93*12)</f>
        <v>0</v>
      </c>
      <c r="J94" s="205">
        <f>'3 - Monthly Unit Rates'!J93*('4 - Estimated Volumes'!J93*12)</f>
        <v>0</v>
      </c>
      <c r="K94" s="206">
        <f>('3 - Monthly Unit Rates'!K93*'4 - Estimated Volumes'!K93)*6</f>
        <v>0</v>
      </c>
      <c r="L94" s="560">
        <f t="shared" si="50"/>
        <v>0</v>
      </c>
      <c r="N94" s="205">
        <f>'3 - Monthly Unit Rates'!N93*('4 - Estimated Volumes'!N93*12)</f>
        <v>0</v>
      </c>
      <c r="O94" s="205">
        <f>'3 - Monthly Unit Rates'!O93*('4 - Estimated Volumes'!O93*12)</f>
        <v>0</v>
      </c>
      <c r="P94" s="560">
        <f t="shared" si="51"/>
        <v>0</v>
      </c>
      <c r="R94" s="205">
        <f>'3 - Monthly Unit Rates'!R93*('4 - Estimated Volumes'!R93*12)</f>
        <v>0</v>
      </c>
      <c r="S94" s="205">
        <f>'3 - Monthly Unit Rates'!S93*('4 - Estimated Volumes'!S93*12)</f>
        <v>0</v>
      </c>
      <c r="T94" s="560">
        <f t="shared" si="52"/>
        <v>0</v>
      </c>
      <c r="U94" s="204"/>
    </row>
    <row r="95" spans="1:21" outlineLevel="2">
      <c r="A95" s="171"/>
      <c r="D95" s="728" t="s">
        <v>143</v>
      </c>
      <c r="E95" s="291" t="s">
        <v>70</v>
      </c>
      <c r="F95" s="205">
        <f>'3 - Monthly Unit Rates'!F94*('4 - Estimated Volumes'!F94*12)</f>
        <v>0</v>
      </c>
      <c r="G95" s="205">
        <f>'3 - Monthly Unit Rates'!G94*('4 - Estimated Volumes'!G94*12)</f>
        <v>0</v>
      </c>
      <c r="H95" s="205">
        <f>'3 - Monthly Unit Rates'!H94*('4 - Estimated Volumes'!H94*12)</f>
        <v>0</v>
      </c>
      <c r="I95" s="205">
        <f>'3 - Monthly Unit Rates'!I94*('4 - Estimated Volumes'!I94*12)</f>
        <v>0</v>
      </c>
      <c r="J95" s="205">
        <f>'3 - Monthly Unit Rates'!J94*('4 - Estimated Volumes'!J94*12)</f>
        <v>0</v>
      </c>
      <c r="K95" s="206">
        <f>('3 - Monthly Unit Rates'!K94*'4 - Estimated Volumes'!K94)*6</f>
        <v>0</v>
      </c>
      <c r="L95" s="560">
        <f t="shared" si="50"/>
        <v>0</v>
      </c>
      <c r="N95" s="205">
        <f>'3 - Monthly Unit Rates'!N94*('4 - Estimated Volumes'!N94*12)</f>
        <v>0</v>
      </c>
      <c r="O95" s="205">
        <f>'3 - Monthly Unit Rates'!O94*('4 - Estimated Volumes'!O94*12)</f>
        <v>0</v>
      </c>
      <c r="P95" s="560">
        <f t="shared" si="51"/>
        <v>0</v>
      </c>
      <c r="R95" s="205">
        <f>'3 - Monthly Unit Rates'!R94*('4 - Estimated Volumes'!R94*12)</f>
        <v>0</v>
      </c>
      <c r="S95" s="205">
        <f>'3 - Monthly Unit Rates'!S94*('4 - Estimated Volumes'!S94*12)</f>
        <v>0</v>
      </c>
      <c r="T95" s="560">
        <f t="shared" si="52"/>
        <v>0</v>
      </c>
      <c r="U95" s="204"/>
    </row>
    <row r="96" spans="1:21" outlineLevel="2">
      <c r="A96" s="171"/>
      <c r="D96" s="728" t="s">
        <v>144</v>
      </c>
      <c r="E96" s="291" t="s">
        <v>70</v>
      </c>
      <c r="F96" s="205">
        <f>'3 - Monthly Unit Rates'!F95*('4 - Estimated Volumes'!F95*12)</f>
        <v>0</v>
      </c>
      <c r="G96" s="205">
        <f>'3 - Monthly Unit Rates'!G95*('4 - Estimated Volumes'!G95*12)</f>
        <v>0</v>
      </c>
      <c r="H96" s="205">
        <f>'3 - Monthly Unit Rates'!H95*('4 - Estimated Volumes'!H95*12)</f>
        <v>0</v>
      </c>
      <c r="I96" s="205">
        <f>'3 - Monthly Unit Rates'!I95*('4 - Estimated Volumes'!I95*12)</f>
        <v>0</v>
      </c>
      <c r="J96" s="205">
        <f>'3 - Monthly Unit Rates'!J95*('4 - Estimated Volumes'!J95*12)</f>
        <v>0</v>
      </c>
      <c r="K96" s="206">
        <f>('3 - Monthly Unit Rates'!K95*'4 - Estimated Volumes'!K95)*6</f>
        <v>0</v>
      </c>
      <c r="L96" s="560">
        <f t="shared" si="50"/>
        <v>0</v>
      </c>
      <c r="N96" s="205">
        <f>'3 - Monthly Unit Rates'!N95*('4 - Estimated Volumes'!N95*12)</f>
        <v>0</v>
      </c>
      <c r="O96" s="205">
        <f>'3 - Monthly Unit Rates'!O95*('4 - Estimated Volumes'!O95*12)</f>
        <v>0</v>
      </c>
      <c r="P96" s="560">
        <f t="shared" si="51"/>
        <v>0</v>
      </c>
      <c r="R96" s="205">
        <f>'3 - Monthly Unit Rates'!R95*('4 - Estimated Volumes'!R95*12)</f>
        <v>0</v>
      </c>
      <c r="S96" s="205">
        <f>'3 - Monthly Unit Rates'!S95*('4 - Estimated Volumes'!S95*12)</f>
        <v>0</v>
      </c>
      <c r="T96" s="560">
        <f t="shared" si="52"/>
        <v>0</v>
      </c>
      <c r="U96" s="204"/>
    </row>
    <row r="97" spans="1:22" outlineLevel="2">
      <c r="A97" s="171"/>
      <c r="D97" s="728" t="s">
        <v>128</v>
      </c>
      <c r="E97" s="291" t="s">
        <v>70</v>
      </c>
      <c r="F97" s="205">
        <f>'3 - Monthly Unit Rates'!F96*('4 - Estimated Volumes'!F96*12)</f>
        <v>0</v>
      </c>
      <c r="G97" s="205">
        <f>'3 - Monthly Unit Rates'!G96*('4 - Estimated Volumes'!G96*12)</f>
        <v>0</v>
      </c>
      <c r="H97" s="205">
        <f>'3 - Monthly Unit Rates'!H96*('4 - Estimated Volumes'!H96*12)</f>
        <v>0</v>
      </c>
      <c r="I97" s="205">
        <f>'3 - Monthly Unit Rates'!I96*('4 - Estimated Volumes'!I96*12)</f>
        <v>0</v>
      </c>
      <c r="J97" s="205">
        <f>'3 - Monthly Unit Rates'!J96*('4 - Estimated Volumes'!J96*12)</f>
        <v>0</v>
      </c>
      <c r="K97" s="206">
        <f>('3 - Monthly Unit Rates'!K96*'4 - Estimated Volumes'!K96)*6</f>
        <v>0</v>
      </c>
      <c r="L97" s="560">
        <f t="shared" si="50"/>
        <v>0</v>
      </c>
      <c r="N97" s="205">
        <f>'3 - Monthly Unit Rates'!N96*('4 - Estimated Volumes'!N96*12)</f>
        <v>0</v>
      </c>
      <c r="O97" s="205">
        <f>'3 - Monthly Unit Rates'!O96*('4 - Estimated Volumes'!O96*12)</f>
        <v>0</v>
      </c>
      <c r="P97" s="560">
        <f t="shared" si="51"/>
        <v>0</v>
      </c>
      <c r="R97" s="205">
        <f>'3 - Monthly Unit Rates'!R96*('4 - Estimated Volumes'!R96*12)</f>
        <v>0</v>
      </c>
      <c r="S97" s="205">
        <f>'3 - Monthly Unit Rates'!S96*('4 - Estimated Volumes'!S96*12)</f>
        <v>0</v>
      </c>
      <c r="T97" s="560">
        <f t="shared" si="52"/>
        <v>0</v>
      </c>
      <c r="U97" s="204"/>
    </row>
    <row r="98" spans="1:22" outlineLevel="2">
      <c r="A98" s="171"/>
      <c r="D98" s="728" t="s">
        <v>129</v>
      </c>
      <c r="E98" s="291" t="s">
        <v>70</v>
      </c>
      <c r="F98" s="205">
        <f>'3 - Monthly Unit Rates'!F97*('4 - Estimated Volumes'!F97*12)</f>
        <v>0</v>
      </c>
      <c r="G98" s="205">
        <f>'3 - Monthly Unit Rates'!G97*('4 - Estimated Volumes'!G97*12)</f>
        <v>0</v>
      </c>
      <c r="H98" s="205">
        <f>'3 - Monthly Unit Rates'!H97*('4 - Estimated Volumes'!H97*12)</f>
        <v>0</v>
      </c>
      <c r="I98" s="205">
        <f>'3 - Monthly Unit Rates'!I97*('4 - Estimated Volumes'!I97*12)</f>
        <v>0</v>
      </c>
      <c r="J98" s="205">
        <f>'3 - Monthly Unit Rates'!J97*('4 - Estimated Volumes'!J97*12)</f>
        <v>0</v>
      </c>
      <c r="K98" s="206">
        <f>('3 - Monthly Unit Rates'!K97*'4 - Estimated Volumes'!K97)*6</f>
        <v>0</v>
      </c>
      <c r="L98" s="560">
        <f t="shared" si="50"/>
        <v>0</v>
      </c>
      <c r="N98" s="205">
        <f>'3 - Monthly Unit Rates'!N97*('4 - Estimated Volumes'!N97*12)</f>
        <v>0</v>
      </c>
      <c r="O98" s="205">
        <f>'3 - Monthly Unit Rates'!O97*('4 - Estimated Volumes'!O97*12)</f>
        <v>0</v>
      </c>
      <c r="P98" s="560">
        <f t="shared" si="51"/>
        <v>0</v>
      </c>
      <c r="R98" s="205">
        <f>'3 - Monthly Unit Rates'!R97*('4 - Estimated Volumes'!R97*12)</f>
        <v>0</v>
      </c>
      <c r="S98" s="205">
        <f>'3 - Monthly Unit Rates'!S97*('4 - Estimated Volumes'!S97*12)</f>
        <v>0</v>
      </c>
      <c r="T98" s="560">
        <f t="shared" si="52"/>
        <v>0</v>
      </c>
      <c r="U98" s="204"/>
    </row>
    <row r="99" spans="1:22" ht="13.8" outlineLevel="2" thickBot="1">
      <c r="A99" s="171"/>
      <c r="D99" s="735" t="s">
        <v>130</v>
      </c>
      <c r="E99" s="328" t="s">
        <v>70</v>
      </c>
      <c r="F99" s="205">
        <f>'3 - Monthly Unit Rates'!F98*('4 - Estimated Volumes'!F98*12)</f>
        <v>0</v>
      </c>
      <c r="G99" s="205">
        <f>'3 - Monthly Unit Rates'!G98*('4 - Estimated Volumes'!G98*12)</f>
        <v>0</v>
      </c>
      <c r="H99" s="205">
        <f>'3 - Monthly Unit Rates'!H98*('4 - Estimated Volumes'!H98*12)</f>
        <v>0</v>
      </c>
      <c r="I99" s="205">
        <f>'3 - Monthly Unit Rates'!I98*('4 - Estimated Volumes'!I98*12)</f>
        <v>0</v>
      </c>
      <c r="J99" s="205">
        <f>'3 - Monthly Unit Rates'!J98*('4 - Estimated Volumes'!J98*12)</f>
        <v>0</v>
      </c>
      <c r="K99" s="206">
        <f>('3 - Monthly Unit Rates'!K98*'4 - Estimated Volumes'!K98)*6</f>
        <v>0</v>
      </c>
      <c r="L99" s="560">
        <f t="shared" si="50"/>
        <v>0</v>
      </c>
      <c r="N99" s="205">
        <f>'3 - Monthly Unit Rates'!N98*('4 - Estimated Volumes'!N98*12)</f>
        <v>0</v>
      </c>
      <c r="O99" s="205">
        <f>'3 - Monthly Unit Rates'!O98*('4 - Estimated Volumes'!O98*12)</f>
        <v>0</v>
      </c>
      <c r="P99" s="560">
        <f t="shared" si="51"/>
        <v>0</v>
      </c>
      <c r="R99" s="205">
        <f>'3 - Monthly Unit Rates'!R98*('4 - Estimated Volumes'!R98*12)</f>
        <v>0</v>
      </c>
      <c r="S99" s="205">
        <f>'3 - Monthly Unit Rates'!S98*('4 - Estimated Volumes'!S98*12)</f>
        <v>0</v>
      </c>
      <c r="T99" s="560">
        <f t="shared" si="52"/>
        <v>0</v>
      </c>
      <c r="U99" s="204"/>
    </row>
    <row r="100" spans="1:22" ht="13.8" thickBot="1">
      <c r="A100" s="171"/>
      <c r="C100" s="367" t="s">
        <v>67</v>
      </c>
      <c r="D100" s="279"/>
      <c r="E100" s="368"/>
      <c r="F100" s="368">
        <f t="shared" ref="F100:L100" si="53">SUM(F21:F99)</f>
        <v>12638412.960000005</v>
      </c>
      <c r="G100" s="368">
        <f t="shared" si="53"/>
        <v>12638412.960000005</v>
      </c>
      <c r="H100" s="368">
        <f t="shared" si="53"/>
        <v>12638412.960000005</v>
      </c>
      <c r="I100" s="368">
        <f t="shared" si="53"/>
        <v>12638412.960000005</v>
      </c>
      <c r="J100" s="368">
        <f t="shared" si="53"/>
        <v>12638412.960000005</v>
      </c>
      <c r="K100" s="368">
        <f t="shared" si="53"/>
        <v>6319206.4800000014</v>
      </c>
      <c r="L100" s="376">
        <f t="shared" si="53"/>
        <v>69511271.279999986</v>
      </c>
      <c r="N100" s="369">
        <f>SUM(N21:N99)</f>
        <v>12638412.960000005</v>
      </c>
      <c r="O100" s="368">
        <f>SUM(O21:O99)</f>
        <v>12638412.960000005</v>
      </c>
      <c r="P100" s="376">
        <f>SUM(P21:P99)</f>
        <v>25276825.920000009</v>
      </c>
      <c r="R100" s="369">
        <f>SUM(R21:R99)</f>
        <v>12638412.960000005</v>
      </c>
      <c r="S100" s="368">
        <f>SUM(S21:S99)</f>
        <v>12638412.960000005</v>
      </c>
      <c r="T100" s="376">
        <f>SUM(T21:T99)</f>
        <v>25276825.920000009</v>
      </c>
      <c r="U100" s="204"/>
      <c r="V100" s="204"/>
    </row>
    <row r="101" spans="1:22" ht="13.8" thickBot="1">
      <c r="A101" s="171"/>
      <c r="U101" s="204"/>
    </row>
    <row r="102" spans="1:22" ht="14.4" thickBot="1">
      <c r="A102" s="875">
        <v>2.2999999999999998</v>
      </c>
      <c r="B102" s="311" t="s">
        <v>145</v>
      </c>
      <c r="C102" s="665"/>
      <c r="D102" s="665"/>
      <c r="E102" s="665"/>
      <c r="F102" s="665"/>
      <c r="G102" s="665"/>
      <c r="H102" s="665"/>
      <c r="I102" s="665"/>
      <c r="J102" s="665"/>
      <c r="K102" s="665"/>
      <c r="L102" s="666"/>
      <c r="N102" s="373"/>
      <c r="O102" s="374"/>
      <c r="P102" s="583"/>
      <c r="R102" s="373"/>
      <c r="S102" s="374"/>
      <c r="T102" s="583"/>
      <c r="U102" s="204"/>
    </row>
    <row r="103" spans="1:22" ht="15" customHeight="1" outlineLevel="2" collapsed="1">
      <c r="C103" s="304" t="s">
        <v>146</v>
      </c>
      <c r="D103" s="384"/>
      <c r="E103" s="325"/>
      <c r="F103" s="200"/>
      <c r="G103" s="200"/>
      <c r="H103" s="200"/>
      <c r="I103" s="200"/>
      <c r="J103" s="200"/>
      <c r="K103" s="200"/>
      <c r="L103" s="668"/>
      <c r="N103" s="201"/>
      <c r="O103" s="202"/>
      <c r="P103" s="203"/>
      <c r="Q103" s="195"/>
      <c r="R103" s="201"/>
      <c r="S103" s="284"/>
      <c r="T103" s="203"/>
      <c r="U103" s="204"/>
    </row>
    <row r="104" spans="1:22" ht="12.75" customHeight="1" outlineLevel="2">
      <c r="A104" s="171" t="s">
        <v>147</v>
      </c>
      <c r="D104" s="178" t="s">
        <v>148</v>
      </c>
      <c r="E104" s="568" t="s">
        <v>149</v>
      </c>
      <c r="F104" s="205">
        <f>'3a - Non-Recurring Unit Rates'!F104*'4 - Estimated Volumes'!F103</f>
        <v>0</v>
      </c>
      <c r="G104" s="205">
        <f>'3a - Non-Recurring Unit Rates'!G104*'4 - Estimated Volumes'!G103</f>
        <v>0</v>
      </c>
      <c r="H104" s="205">
        <f>'3a - Non-Recurring Unit Rates'!H104*'4 - Estimated Volumes'!H103</f>
        <v>0</v>
      </c>
      <c r="I104" s="205">
        <f>'3a - Non-Recurring Unit Rates'!I104*'4 - Estimated Volumes'!I103</f>
        <v>0</v>
      </c>
      <c r="J104" s="205">
        <f>'3a - Non-Recurring Unit Rates'!J104*'4 - Estimated Volumes'!J103</f>
        <v>0</v>
      </c>
      <c r="K104" s="206">
        <f>('3a - Non-Recurring Unit Rates'!J104*'4 - Estimated Volumes'!J103)</f>
        <v>0</v>
      </c>
      <c r="L104" s="569">
        <f t="shared" ref="L104" si="54">SUM(F104:K104)</f>
        <v>0</v>
      </c>
      <c r="N104" s="205">
        <f>'3a - Non-Recurring Unit Rates'!O104*'4 - Estimated Volumes'!O103</f>
        <v>0</v>
      </c>
      <c r="O104" s="205">
        <f>'3a - Non-Recurring Unit Rates'!P104*'4 - Estimated Volumes'!P103</f>
        <v>0</v>
      </c>
      <c r="P104" s="569">
        <f t="shared" ref="P104" si="55">N104+O104</f>
        <v>0</v>
      </c>
      <c r="R104" s="205">
        <f>'3a - Non-Recurring Unit Rates'!S104*'4 - Estimated Volumes'!S103</f>
        <v>0</v>
      </c>
      <c r="S104" s="205">
        <f>'3a - Non-Recurring Unit Rates'!T104*'4 - Estimated Volumes'!T103</f>
        <v>0</v>
      </c>
      <c r="T104" s="569">
        <f t="shared" ref="T104" si="56">R104+S104</f>
        <v>0</v>
      </c>
      <c r="U104" s="204"/>
    </row>
    <row r="105" spans="1:22" ht="15" customHeight="1" outlineLevel="2" collapsed="1">
      <c r="A105" s="171" t="s">
        <v>150</v>
      </c>
      <c r="C105" s="304" t="s">
        <v>151</v>
      </c>
      <c r="D105" s="384"/>
      <c r="E105" s="325"/>
      <c r="F105" s="200"/>
      <c r="G105" s="200"/>
      <c r="H105" s="200"/>
      <c r="I105" s="200"/>
      <c r="J105" s="200"/>
      <c r="K105" s="200"/>
      <c r="L105" s="668"/>
      <c r="N105" s="201"/>
      <c r="O105" s="202"/>
      <c r="P105" s="203"/>
      <c r="Q105" s="195"/>
      <c r="R105" s="201"/>
      <c r="S105" s="284"/>
      <c r="T105" s="203"/>
      <c r="U105" s="204"/>
    </row>
    <row r="106" spans="1:22" ht="12.75" customHeight="1" outlineLevel="2">
      <c r="A106" s="171"/>
      <c r="D106" s="178" t="s">
        <v>152</v>
      </c>
      <c r="E106" s="280" t="s">
        <v>149</v>
      </c>
      <c r="F106" s="205">
        <f>'3 - Monthly Unit Rates'!F105*('4 - Estimated Volumes'!F105*12)</f>
        <v>882</v>
      </c>
      <c r="G106" s="205">
        <f>'3 - Monthly Unit Rates'!G105*('4 - Estimated Volumes'!G105*12)</f>
        <v>882</v>
      </c>
      <c r="H106" s="205">
        <f>'3 - Monthly Unit Rates'!H105*('4 - Estimated Volumes'!H105*12)</f>
        <v>882</v>
      </c>
      <c r="I106" s="205">
        <f>'3 - Monthly Unit Rates'!I105*('4 - Estimated Volumes'!I105*12)</f>
        <v>882</v>
      </c>
      <c r="J106" s="205">
        <f>'3 - Monthly Unit Rates'!J105*('4 - Estimated Volumes'!J105*12)</f>
        <v>882</v>
      </c>
      <c r="K106" s="206">
        <f>('3 - Monthly Unit Rates'!K105*'4 - Estimated Volumes'!K105)*6</f>
        <v>441</v>
      </c>
      <c r="L106" s="560">
        <f t="shared" ref="L106:L147" si="57">SUM(F106:K106)</f>
        <v>4851</v>
      </c>
      <c r="N106" s="205">
        <f>'3 - Monthly Unit Rates'!N105*('4 - Estimated Volumes'!N105*12)</f>
        <v>882</v>
      </c>
      <c r="O106" s="205">
        <f>'3 - Monthly Unit Rates'!O105*('4 - Estimated Volumes'!O105*12)</f>
        <v>882</v>
      </c>
      <c r="P106" s="560">
        <f t="shared" ref="P106:P147" si="58">N106+O106</f>
        <v>1764</v>
      </c>
      <c r="R106" s="205">
        <f>'3 - Monthly Unit Rates'!R105*('4 - Estimated Volumes'!R105*12)</f>
        <v>882</v>
      </c>
      <c r="S106" s="205">
        <f>'3 - Monthly Unit Rates'!S105*('4 - Estimated Volumes'!S105*12)</f>
        <v>882</v>
      </c>
      <c r="T106" s="560">
        <f t="shared" ref="T106:T147" si="59">R106+S106</f>
        <v>1764</v>
      </c>
      <c r="U106" s="204"/>
    </row>
    <row r="107" spans="1:22" ht="12.75" customHeight="1" outlineLevel="2">
      <c r="A107" s="171"/>
      <c r="D107" s="178" t="s">
        <v>153</v>
      </c>
      <c r="E107" s="280" t="s">
        <v>149</v>
      </c>
      <c r="F107" s="205">
        <f>'3 - Monthly Unit Rates'!F106*('4 - Estimated Volumes'!F106*12)</f>
        <v>0</v>
      </c>
      <c r="G107" s="205">
        <f>'3 - Monthly Unit Rates'!G106*('4 - Estimated Volumes'!G106*12)</f>
        <v>0</v>
      </c>
      <c r="H107" s="205">
        <f>'3 - Monthly Unit Rates'!H106*('4 - Estimated Volumes'!H106*12)</f>
        <v>0</v>
      </c>
      <c r="I107" s="205">
        <f>'3 - Monthly Unit Rates'!I106*('4 - Estimated Volumes'!I106*12)</f>
        <v>0</v>
      </c>
      <c r="J107" s="205">
        <f>'3 - Monthly Unit Rates'!J106*('4 - Estimated Volumes'!J106*12)</f>
        <v>0</v>
      </c>
      <c r="K107" s="206">
        <f>('3 - Monthly Unit Rates'!K106*'4 - Estimated Volumes'!K106)*6</f>
        <v>0</v>
      </c>
      <c r="L107" s="560">
        <f t="shared" si="57"/>
        <v>0</v>
      </c>
      <c r="N107" s="205">
        <f>'3 - Monthly Unit Rates'!N106*('4 - Estimated Volumes'!N106*12)</f>
        <v>0</v>
      </c>
      <c r="O107" s="205">
        <f>'3 - Monthly Unit Rates'!O106*('4 - Estimated Volumes'!O106*12)</f>
        <v>0</v>
      </c>
      <c r="P107" s="560">
        <f t="shared" si="58"/>
        <v>0</v>
      </c>
      <c r="R107" s="205">
        <f>'3 - Monthly Unit Rates'!R106*('4 - Estimated Volumes'!R106*12)</f>
        <v>0</v>
      </c>
      <c r="S107" s="205">
        <f>'3 - Monthly Unit Rates'!S106*('4 - Estimated Volumes'!S106*12)</f>
        <v>0</v>
      </c>
      <c r="T107" s="560">
        <f t="shared" si="59"/>
        <v>0</v>
      </c>
      <c r="U107" s="204"/>
    </row>
    <row r="108" spans="1:22" ht="12.75" customHeight="1" outlineLevel="2">
      <c r="A108" s="171"/>
      <c r="D108" s="178" t="s">
        <v>154</v>
      </c>
      <c r="E108" s="280" t="s">
        <v>149</v>
      </c>
      <c r="F108" s="205">
        <f>'3 - Monthly Unit Rates'!F107*('4 - Estimated Volumes'!F107*12)</f>
        <v>939.96</v>
      </c>
      <c r="G108" s="205">
        <f>'3 - Monthly Unit Rates'!G107*('4 - Estimated Volumes'!G107*12)</f>
        <v>939.96</v>
      </c>
      <c r="H108" s="205">
        <f>'3 - Monthly Unit Rates'!H107*('4 - Estimated Volumes'!H107*12)</f>
        <v>939.96</v>
      </c>
      <c r="I108" s="205">
        <f>'3 - Monthly Unit Rates'!I107*('4 - Estimated Volumes'!I107*12)</f>
        <v>939.96</v>
      </c>
      <c r="J108" s="205">
        <f>'3 - Monthly Unit Rates'!J107*('4 - Estimated Volumes'!J107*12)</f>
        <v>939.96</v>
      </c>
      <c r="K108" s="206">
        <f>('3 - Monthly Unit Rates'!K107*'4 - Estimated Volumes'!K107)*6</f>
        <v>469.98</v>
      </c>
      <c r="L108" s="560">
        <f t="shared" si="57"/>
        <v>5169.7800000000007</v>
      </c>
      <c r="N108" s="205">
        <f>'3 - Monthly Unit Rates'!N107*('4 - Estimated Volumes'!N107*12)</f>
        <v>939.96</v>
      </c>
      <c r="O108" s="205">
        <f>'3 - Monthly Unit Rates'!O107*('4 - Estimated Volumes'!O107*12)</f>
        <v>939.96</v>
      </c>
      <c r="P108" s="560">
        <f t="shared" si="58"/>
        <v>1879.92</v>
      </c>
      <c r="R108" s="205">
        <f>'3 - Monthly Unit Rates'!R107*('4 - Estimated Volumes'!R107*12)</f>
        <v>939.96</v>
      </c>
      <c r="S108" s="205">
        <f>'3 - Monthly Unit Rates'!S107*('4 - Estimated Volumes'!S107*12)</f>
        <v>939.96</v>
      </c>
      <c r="T108" s="560">
        <f t="shared" si="59"/>
        <v>1879.92</v>
      </c>
      <c r="U108" s="204"/>
    </row>
    <row r="109" spans="1:22" ht="12.75" customHeight="1" outlineLevel="2">
      <c r="A109" s="171"/>
      <c r="D109" s="178" t="s">
        <v>155</v>
      </c>
      <c r="E109" s="280" t="s">
        <v>149</v>
      </c>
      <c r="F109" s="205">
        <f>'3 - Monthly Unit Rates'!F108*('4 - Estimated Volumes'!F108*12)</f>
        <v>41559.839999999997</v>
      </c>
      <c r="G109" s="205">
        <f>'3 - Monthly Unit Rates'!G108*('4 - Estimated Volumes'!G108*12)</f>
        <v>41559.839999999997</v>
      </c>
      <c r="H109" s="205">
        <f>'3 - Monthly Unit Rates'!H108*('4 - Estimated Volumes'!H108*12)</f>
        <v>41559.839999999997</v>
      </c>
      <c r="I109" s="205">
        <f>'3 - Monthly Unit Rates'!I108*('4 - Estimated Volumes'!I108*12)</f>
        <v>41559.839999999997</v>
      </c>
      <c r="J109" s="205">
        <f>'3 - Monthly Unit Rates'!J108*('4 - Estimated Volumes'!J108*12)</f>
        <v>41559.839999999997</v>
      </c>
      <c r="K109" s="206">
        <f>('3 - Monthly Unit Rates'!K108*'4 - Estimated Volumes'!K108)*6</f>
        <v>20779.919999999998</v>
      </c>
      <c r="L109" s="560">
        <f t="shared" si="57"/>
        <v>228579.12</v>
      </c>
      <c r="N109" s="205">
        <f>'3 - Monthly Unit Rates'!N108*('4 - Estimated Volumes'!N108*12)</f>
        <v>41559.839999999997</v>
      </c>
      <c r="O109" s="205">
        <f>'3 - Monthly Unit Rates'!O108*('4 - Estimated Volumes'!O108*12)</f>
        <v>41559.839999999997</v>
      </c>
      <c r="P109" s="560">
        <f t="shared" si="58"/>
        <v>83119.679999999993</v>
      </c>
      <c r="R109" s="205">
        <f>'3 - Monthly Unit Rates'!R108*('4 - Estimated Volumes'!R108*12)</f>
        <v>41559.839999999997</v>
      </c>
      <c r="S109" s="205">
        <f>'3 - Monthly Unit Rates'!S108*('4 - Estimated Volumes'!S108*12)</f>
        <v>41559.839999999997</v>
      </c>
      <c r="T109" s="560">
        <f t="shared" si="59"/>
        <v>83119.679999999993</v>
      </c>
      <c r="U109" s="204"/>
    </row>
    <row r="110" spans="1:22" ht="12.75" customHeight="1" outlineLevel="2">
      <c r="A110" s="171"/>
      <c r="D110" s="175" t="s">
        <v>156</v>
      </c>
      <c r="E110" s="280" t="s">
        <v>149</v>
      </c>
      <c r="F110" s="205">
        <f>'3 - Monthly Unit Rates'!F109*('4 - Estimated Volumes'!F109*12)</f>
        <v>7800</v>
      </c>
      <c r="G110" s="205">
        <f>'3 - Monthly Unit Rates'!G109*('4 - Estimated Volumes'!G109*12)</f>
        <v>7800</v>
      </c>
      <c r="H110" s="205">
        <f>'3 - Monthly Unit Rates'!H109*('4 - Estimated Volumes'!H109*12)</f>
        <v>7800</v>
      </c>
      <c r="I110" s="205">
        <f>'3 - Monthly Unit Rates'!I109*('4 - Estimated Volumes'!I109*12)</f>
        <v>7800</v>
      </c>
      <c r="J110" s="205">
        <f>'3 - Monthly Unit Rates'!J109*('4 - Estimated Volumes'!J109*12)</f>
        <v>7800</v>
      </c>
      <c r="K110" s="206">
        <f>('3 - Monthly Unit Rates'!K109*'4 - Estimated Volumes'!K109)*6</f>
        <v>3900</v>
      </c>
      <c r="L110" s="560">
        <f t="shared" si="57"/>
        <v>42900</v>
      </c>
      <c r="N110" s="205">
        <f>'3 - Monthly Unit Rates'!N109*('4 - Estimated Volumes'!N109*12)</f>
        <v>7800</v>
      </c>
      <c r="O110" s="205">
        <f>'3 - Monthly Unit Rates'!O109*('4 - Estimated Volumes'!O109*12)</f>
        <v>7800</v>
      </c>
      <c r="P110" s="560">
        <f t="shared" si="58"/>
        <v>15600</v>
      </c>
      <c r="R110" s="205">
        <f>'3 - Monthly Unit Rates'!R109*('4 - Estimated Volumes'!R109*12)</f>
        <v>7800</v>
      </c>
      <c r="S110" s="205">
        <f>'3 - Monthly Unit Rates'!S109*('4 - Estimated Volumes'!S109*12)</f>
        <v>7800</v>
      </c>
      <c r="T110" s="560">
        <f t="shared" si="59"/>
        <v>15600</v>
      </c>
      <c r="U110" s="204"/>
    </row>
    <row r="111" spans="1:22" ht="12.75" customHeight="1" outlineLevel="2">
      <c r="A111" s="171"/>
      <c r="D111" s="175" t="s">
        <v>157</v>
      </c>
      <c r="E111" s="280" t="s">
        <v>149</v>
      </c>
      <c r="F111" s="205">
        <f>'3 - Monthly Unit Rates'!F110*('4 - Estimated Volumes'!F110*12)</f>
        <v>1112280</v>
      </c>
      <c r="G111" s="205">
        <f>'3 - Monthly Unit Rates'!G110*('4 - Estimated Volumes'!G110*12)</f>
        <v>1112280</v>
      </c>
      <c r="H111" s="205">
        <f>'3 - Monthly Unit Rates'!H110*('4 - Estimated Volumes'!H110*12)</f>
        <v>1112280</v>
      </c>
      <c r="I111" s="205">
        <f>'3 - Monthly Unit Rates'!I110*('4 - Estimated Volumes'!I110*12)</f>
        <v>1112280</v>
      </c>
      <c r="J111" s="205">
        <f>'3 - Monthly Unit Rates'!J110*('4 - Estimated Volumes'!J110*12)</f>
        <v>1112280</v>
      </c>
      <c r="K111" s="206">
        <f>('3 - Monthly Unit Rates'!K110*'4 - Estimated Volumes'!K110)*6</f>
        <v>556140</v>
      </c>
      <c r="L111" s="560">
        <f t="shared" si="57"/>
        <v>6117540</v>
      </c>
      <c r="N111" s="205">
        <f>'3 - Monthly Unit Rates'!N110*('4 - Estimated Volumes'!N110*12)</f>
        <v>1112280</v>
      </c>
      <c r="O111" s="205">
        <f>'3 - Monthly Unit Rates'!O110*('4 - Estimated Volumes'!O110*12)</f>
        <v>1112280</v>
      </c>
      <c r="P111" s="560">
        <f t="shared" si="58"/>
        <v>2224560</v>
      </c>
      <c r="R111" s="205">
        <f>'3 - Monthly Unit Rates'!R110*('4 - Estimated Volumes'!R110*12)</f>
        <v>1112280</v>
      </c>
      <c r="S111" s="205">
        <f>'3 - Monthly Unit Rates'!S110*('4 - Estimated Volumes'!S110*12)</f>
        <v>1112280</v>
      </c>
      <c r="T111" s="560">
        <f t="shared" si="59"/>
        <v>2224560</v>
      </c>
      <c r="U111" s="204"/>
    </row>
    <row r="112" spans="1:22" ht="12.75" customHeight="1" outlineLevel="2">
      <c r="A112" s="171"/>
      <c r="D112" s="175" t="s">
        <v>158</v>
      </c>
      <c r="E112" s="280" t="s">
        <v>149</v>
      </c>
      <c r="F112" s="205">
        <f>'3 - Monthly Unit Rates'!F111*('4 - Estimated Volumes'!F111*12)</f>
        <v>945360</v>
      </c>
      <c r="G112" s="205">
        <f>'3 - Monthly Unit Rates'!G111*('4 - Estimated Volumes'!G111*12)</f>
        <v>945360</v>
      </c>
      <c r="H112" s="205">
        <f>'3 - Monthly Unit Rates'!H111*('4 - Estimated Volumes'!H111*12)</f>
        <v>945360</v>
      </c>
      <c r="I112" s="205">
        <f>'3 - Monthly Unit Rates'!I111*('4 - Estimated Volumes'!I111*12)</f>
        <v>945360</v>
      </c>
      <c r="J112" s="205">
        <f>'3 - Monthly Unit Rates'!J111*('4 - Estimated Volumes'!J111*12)</f>
        <v>945360</v>
      </c>
      <c r="K112" s="206">
        <f>('3 - Monthly Unit Rates'!K111*'4 - Estimated Volumes'!K111)*6</f>
        <v>472680</v>
      </c>
      <c r="L112" s="560">
        <f t="shared" si="57"/>
        <v>5199480</v>
      </c>
      <c r="N112" s="205">
        <f>'3 - Monthly Unit Rates'!N111*('4 - Estimated Volumes'!N111*12)</f>
        <v>945360</v>
      </c>
      <c r="O112" s="205">
        <f>'3 - Monthly Unit Rates'!O111*('4 - Estimated Volumes'!O111*12)</f>
        <v>945360</v>
      </c>
      <c r="P112" s="560">
        <f t="shared" si="58"/>
        <v>1890720</v>
      </c>
      <c r="R112" s="205">
        <f>'3 - Monthly Unit Rates'!R111*('4 - Estimated Volumes'!R111*12)</f>
        <v>945360</v>
      </c>
      <c r="S112" s="205">
        <f>'3 - Monthly Unit Rates'!S111*('4 - Estimated Volumes'!S111*12)</f>
        <v>945360</v>
      </c>
      <c r="T112" s="560">
        <f t="shared" si="59"/>
        <v>1890720</v>
      </c>
      <c r="U112" s="204"/>
    </row>
    <row r="113" spans="1:21" ht="12.75" customHeight="1" outlineLevel="2">
      <c r="A113" s="171"/>
      <c r="D113" s="175" t="s">
        <v>159</v>
      </c>
      <c r="E113" s="280" t="s">
        <v>149</v>
      </c>
      <c r="F113" s="205">
        <f>'3 - Monthly Unit Rates'!F112*('4 - Estimated Volumes'!F112*12)</f>
        <v>491400</v>
      </c>
      <c r="G113" s="205">
        <f>'3 - Monthly Unit Rates'!G112*('4 - Estimated Volumes'!G112*12)</f>
        <v>491400</v>
      </c>
      <c r="H113" s="205">
        <f>'3 - Monthly Unit Rates'!H112*('4 - Estimated Volumes'!H112*12)</f>
        <v>491400</v>
      </c>
      <c r="I113" s="205">
        <f>'3 - Monthly Unit Rates'!I112*('4 - Estimated Volumes'!I112*12)</f>
        <v>491400</v>
      </c>
      <c r="J113" s="205">
        <f>'3 - Monthly Unit Rates'!J112*('4 - Estimated Volumes'!J112*12)</f>
        <v>491400</v>
      </c>
      <c r="K113" s="206">
        <f>('3 - Monthly Unit Rates'!K112*'4 - Estimated Volumes'!K112)*6</f>
        <v>245700</v>
      </c>
      <c r="L113" s="560">
        <f t="shared" si="57"/>
        <v>2702700</v>
      </c>
      <c r="N113" s="205">
        <f>'3 - Monthly Unit Rates'!N112*('4 - Estimated Volumes'!N112*12)</f>
        <v>491400</v>
      </c>
      <c r="O113" s="205">
        <f>'3 - Monthly Unit Rates'!O112*('4 - Estimated Volumes'!O112*12)</f>
        <v>491400</v>
      </c>
      <c r="P113" s="560">
        <f t="shared" si="58"/>
        <v>982800</v>
      </c>
      <c r="R113" s="205">
        <f>'3 - Monthly Unit Rates'!R112*('4 - Estimated Volumes'!R112*12)</f>
        <v>491400</v>
      </c>
      <c r="S113" s="205">
        <f>'3 - Monthly Unit Rates'!S112*('4 - Estimated Volumes'!S112*12)</f>
        <v>491400</v>
      </c>
      <c r="T113" s="560">
        <f t="shared" si="59"/>
        <v>982800</v>
      </c>
      <c r="U113" s="204"/>
    </row>
    <row r="114" spans="1:21" ht="12.75" customHeight="1" outlineLevel="2">
      <c r="A114" s="171"/>
      <c r="D114" s="175" t="s">
        <v>160</v>
      </c>
      <c r="E114" s="280" t="s">
        <v>149</v>
      </c>
      <c r="F114" s="205">
        <f>'3 - Monthly Unit Rates'!F113*('4 - Estimated Volumes'!F113*12)</f>
        <v>735361.20000000007</v>
      </c>
      <c r="G114" s="205">
        <f>'3 - Monthly Unit Rates'!G113*('4 - Estimated Volumes'!G113*12)</f>
        <v>735361.20000000007</v>
      </c>
      <c r="H114" s="205">
        <f>'3 - Monthly Unit Rates'!H113*('4 - Estimated Volumes'!H113*12)</f>
        <v>735361.20000000007</v>
      </c>
      <c r="I114" s="205">
        <f>'3 - Monthly Unit Rates'!I113*('4 - Estimated Volumes'!I113*12)</f>
        <v>735361.20000000007</v>
      </c>
      <c r="J114" s="205">
        <f>'3 - Monthly Unit Rates'!J113*('4 - Estimated Volumes'!J113*12)</f>
        <v>735361.20000000007</v>
      </c>
      <c r="K114" s="206">
        <f>('3 - Monthly Unit Rates'!K113*'4 - Estimated Volumes'!K113)*6</f>
        <v>367680.6</v>
      </c>
      <c r="L114" s="560">
        <f t="shared" si="57"/>
        <v>4044486.6000000006</v>
      </c>
      <c r="N114" s="205">
        <f>'3 - Monthly Unit Rates'!N113*('4 - Estimated Volumes'!N113*12)</f>
        <v>735361.20000000007</v>
      </c>
      <c r="O114" s="205">
        <f>'3 - Monthly Unit Rates'!O113*('4 - Estimated Volumes'!O113*12)</f>
        <v>735361.20000000007</v>
      </c>
      <c r="P114" s="560">
        <f t="shared" si="58"/>
        <v>1470722.4000000001</v>
      </c>
      <c r="R114" s="205">
        <f>'3 - Monthly Unit Rates'!R113*('4 - Estimated Volumes'!R113*12)</f>
        <v>735361.20000000007</v>
      </c>
      <c r="S114" s="205">
        <f>'3 - Monthly Unit Rates'!S113*('4 - Estimated Volumes'!S113*12)</f>
        <v>735361.20000000007</v>
      </c>
      <c r="T114" s="560">
        <f t="shared" si="59"/>
        <v>1470722.4000000001</v>
      </c>
      <c r="U114" s="204"/>
    </row>
    <row r="115" spans="1:21" ht="12.75" customHeight="1" outlineLevel="2">
      <c r="A115" s="171"/>
      <c r="D115" s="175" t="s">
        <v>161</v>
      </c>
      <c r="E115" s="280" t="s">
        <v>149</v>
      </c>
      <c r="F115" s="205">
        <f>'3 - Monthly Unit Rates'!F114*('4 - Estimated Volumes'!F114*12)</f>
        <v>0</v>
      </c>
      <c r="G115" s="205">
        <f>'3 - Monthly Unit Rates'!G114*('4 - Estimated Volumes'!G114*12)</f>
        <v>0</v>
      </c>
      <c r="H115" s="205">
        <f>'3 - Monthly Unit Rates'!H114*('4 - Estimated Volumes'!H114*12)</f>
        <v>0</v>
      </c>
      <c r="I115" s="205">
        <f>'3 - Monthly Unit Rates'!I114*('4 - Estimated Volumes'!I114*12)</f>
        <v>0</v>
      </c>
      <c r="J115" s="205">
        <f>'3 - Monthly Unit Rates'!J114*('4 - Estimated Volumes'!J114*12)</f>
        <v>0</v>
      </c>
      <c r="K115" s="206">
        <f>('3 - Monthly Unit Rates'!K114*'4 - Estimated Volumes'!K114)*6</f>
        <v>0</v>
      </c>
      <c r="L115" s="560">
        <f t="shared" si="57"/>
        <v>0</v>
      </c>
      <c r="N115" s="205">
        <f>'3 - Monthly Unit Rates'!N114*('4 - Estimated Volumes'!N114*12)</f>
        <v>0</v>
      </c>
      <c r="O115" s="205">
        <f>'3 - Monthly Unit Rates'!O114*('4 - Estimated Volumes'!O114*12)</f>
        <v>0</v>
      </c>
      <c r="P115" s="560">
        <f t="shared" si="58"/>
        <v>0</v>
      </c>
      <c r="R115" s="205">
        <f>'3 - Monthly Unit Rates'!R114*('4 - Estimated Volumes'!R114*12)</f>
        <v>0</v>
      </c>
      <c r="S115" s="205">
        <f>'3 - Monthly Unit Rates'!S114*('4 - Estimated Volumes'!S114*12)</f>
        <v>0</v>
      </c>
      <c r="T115" s="560">
        <f t="shared" si="59"/>
        <v>0</v>
      </c>
      <c r="U115" s="204"/>
    </row>
    <row r="116" spans="1:21" ht="12.75" customHeight="1" outlineLevel="2">
      <c r="A116" s="171"/>
      <c r="D116" s="175" t="s">
        <v>162</v>
      </c>
      <c r="E116" s="280" t="s">
        <v>149</v>
      </c>
      <c r="F116" s="205">
        <f>'3 - Monthly Unit Rates'!F115*('4 - Estimated Volumes'!F115*12)</f>
        <v>0</v>
      </c>
      <c r="G116" s="205">
        <f>'3 - Monthly Unit Rates'!G115*('4 - Estimated Volumes'!G115*12)</f>
        <v>0</v>
      </c>
      <c r="H116" s="205">
        <f>'3 - Monthly Unit Rates'!H115*('4 - Estimated Volumes'!H115*12)</f>
        <v>0</v>
      </c>
      <c r="I116" s="205">
        <f>'3 - Monthly Unit Rates'!I115*('4 - Estimated Volumes'!I115*12)</f>
        <v>0</v>
      </c>
      <c r="J116" s="205">
        <f>'3 - Monthly Unit Rates'!J115*('4 - Estimated Volumes'!J115*12)</f>
        <v>0</v>
      </c>
      <c r="K116" s="206">
        <f>('3 - Monthly Unit Rates'!K115*'4 - Estimated Volumes'!K115)*6</f>
        <v>0</v>
      </c>
      <c r="L116" s="560">
        <f t="shared" si="57"/>
        <v>0</v>
      </c>
      <c r="N116" s="205">
        <f>'3 - Monthly Unit Rates'!N115*('4 - Estimated Volumes'!N115*12)</f>
        <v>0</v>
      </c>
      <c r="O116" s="205">
        <f>'3 - Monthly Unit Rates'!O115*('4 - Estimated Volumes'!O115*12)</f>
        <v>0</v>
      </c>
      <c r="P116" s="560">
        <f t="shared" si="58"/>
        <v>0</v>
      </c>
      <c r="R116" s="205">
        <f>'3 - Monthly Unit Rates'!R115*('4 - Estimated Volumes'!R115*12)</f>
        <v>0</v>
      </c>
      <c r="S116" s="205">
        <f>'3 - Monthly Unit Rates'!S115*('4 - Estimated Volumes'!S115*12)</f>
        <v>0</v>
      </c>
      <c r="T116" s="560">
        <f t="shared" si="59"/>
        <v>0</v>
      </c>
      <c r="U116" s="204"/>
    </row>
    <row r="117" spans="1:21" ht="12.75" customHeight="1" outlineLevel="2">
      <c r="A117" s="171"/>
      <c r="D117" s="175" t="s">
        <v>163</v>
      </c>
      <c r="E117" s="280" t="s">
        <v>149</v>
      </c>
      <c r="F117" s="205">
        <f>'3 - Monthly Unit Rates'!F116*('4 - Estimated Volumes'!F116*12)</f>
        <v>0</v>
      </c>
      <c r="G117" s="205">
        <f>'3 - Monthly Unit Rates'!G116*('4 - Estimated Volumes'!G116*12)</f>
        <v>0</v>
      </c>
      <c r="H117" s="205">
        <f>'3 - Monthly Unit Rates'!H116*('4 - Estimated Volumes'!H116*12)</f>
        <v>0</v>
      </c>
      <c r="I117" s="205">
        <f>'3 - Monthly Unit Rates'!I116*('4 - Estimated Volumes'!I116*12)</f>
        <v>0</v>
      </c>
      <c r="J117" s="205">
        <f>'3 - Monthly Unit Rates'!J116*('4 - Estimated Volumes'!J116*12)</f>
        <v>0</v>
      </c>
      <c r="K117" s="206">
        <f>('3 - Monthly Unit Rates'!K116*'4 - Estimated Volumes'!K116)*6</f>
        <v>0</v>
      </c>
      <c r="L117" s="560">
        <f t="shared" si="57"/>
        <v>0</v>
      </c>
      <c r="N117" s="205">
        <f>'3 - Monthly Unit Rates'!N116*('4 - Estimated Volumes'!N116*12)</f>
        <v>0</v>
      </c>
      <c r="O117" s="205">
        <f>'3 - Monthly Unit Rates'!O116*('4 - Estimated Volumes'!O116*12)</f>
        <v>0</v>
      </c>
      <c r="P117" s="560">
        <f t="shared" si="58"/>
        <v>0</v>
      </c>
      <c r="R117" s="205">
        <f>'3 - Monthly Unit Rates'!R116*('4 - Estimated Volumes'!R116*12)</f>
        <v>0</v>
      </c>
      <c r="S117" s="205">
        <f>'3 - Monthly Unit Rates'!S116*('4 - Estimated Volumes'!S116*12)</f>
        <v>0</v>
      </c>
      <c r="T117" s="560">
        <f t="shared" si="59"/>
        <v>0</v>
      </c>
      <c r="U117" s="204"/>
    </row>
    <row r="118" spans="1:21" ht="12.75" customHeight="1" outlineLevel="2">
      <c r="A118" s="171"/>
      <c r="D118" s="175" t="s">
        <v>164</v>
      </c>
      <c r="E118" s="280" t="s">
        <v>149</v>
      </c>
      <c r="F118" s="205">
        <f>'3 - Monthly Unit Rates'!F117*('4 - Estimated Volumes'!F117*12)</f>
        <v>0</v>
      </c>
      <c r="G118" s="205">
        <f>'3 - Monthly Unit Rates'!G117*('4 - Estimated Volumes'!G117*12)</f>
        <v>0</v>
      </c>
      <c r="H118" s="205">
        <f>'3 - Monthly Unit Rates'!H117*('4 - Estimated Volumes'!H117*12)</f>
        <v>0</v>
      </c>
      <c r="I118" s="205">
        <f>'3 - Monthly Unit Rates'!I117*('4 - Estimated Volumes'!I117*12)</f>
        <v>0</v>
      </c>
      <c r="J118" s="205">
        <f>'3 - Monthly Unit Rates'!J117*('4 - Estimated Volumes'!J117*12)</f>
        <v>0</v>
      </c>
      <c r="K118" s="206">
        <f>('3 - Monthly Unit Rates'!K117*'4 - Estimated Volumes'!K117)*6</f>
        <v>0</v>
      </c>
      <c r="L118" s="560">
        <f t="shared" si="57"/>
        <v>0</v>
      </c>
      <c r="N118" s="205">
        <f>'3 - Monthly Unit Rates'!N117*('4 - Estimated Volumes'!N117*12)</f>
        <v>0</v>
      </c>
      <c r="O118" s="205">
        <f>'3 - Monthly Unit Rates'!O117*('4 - Estimated Volumes'!O117*12)</f>
        <v>0</v>
      </c>
      <c r="P118" s="560">
        <f t="shared" si="58"/>
        <v>0</v>
      </c>
      <c r="R118" s="205">
        <f>'3 - Monthly Unit Rates'!R117*('4 - Estimated Volumes'!R117*12)</f>
        <v>0</v>
      </c>
      <c r="S118" s="205">
        <f>'3 - Monthly Unit Rates'!S117*('4 - Estimated Volumes'!S117*12)</f>
        <v>0</v>
      </c>
      <c r="T118" s="560">
        <f t="shared" si="59"/>
        <v>0</v>
      </c>
      <c r="U118" s="204"/>
    </row>
    <row r="119" spans="1:21" ht="12.75" customHeight="1" outlineLevel="2">
      <c r="A119" s="171"/>
      <c r="D119" s="175" t="s">
        <v>165</v>
      </c>
      <c r="E119" s="280" t="s">
        <v>149</v>
      </c>
      <c r="F119" s="205">
        <f>'3 - Monthly Unit Rates'!F118*('4 - Estimated Volumes'!F118*12)</f>
        <v>0</v>
      </c>
      <c r="G119" s="205">
        <f>'3 - Monthly Unit Rates'!G118*('4 - Estimated Volumes'!G118*12)</f>
        <v>0</v>
      </c>
      <c r="H119" s="205">
        <f>'3 - Monthly Unit Rates'!H118*('4 - Estimated Volumes'!H118*12)</f>
        <v>0</v>
      </c>
      <c r="I119" s="205">
        <f>'3 - Monthly Unit Rates'!I118*('4 - Estimated Volumes'!I118*12)</f>
        <v>0</v>
      </c>
      <c r="J119" s="205">
        <f>'3 - Monthly Unit Rates'!J118*('4 - Estimated Volumes'!J118*12)</f>
        <v>0</v>
      </c>
      <c r="K119" s="206">
        <f>('3 - Monthly Unit Rates'!K118*'4 - Estimated Volumes'!K118)*6</f>
        <v>0</v>
      </c>
      <c r="L119" s="560">
        <f t="shared" si="57"/>
        <v>0</v>
      </c>
      <c r="N119" s="205">
        <f>'3 - Monthly Unit Rates'!N118*('4 - Estimated Volumes'!N118*12)</f>
        <v>0</v>
      </c>
      <c r="O119" s="205">
        <f>'3 - Monthly Unit Rates'!O118*('4 - Estimated Volumes'!O118*12)</f>
        <v>0</v>
      </c>
      <c r="P119" s="560">
        <f t="shared" si="58"/>
        <v>0</v>
      </c>
      <c r="R119" s="205">
        <f>'3 - Monthly Unit Rates'!R118*('4 - Estimated Volumes'!R118*12)</f>
        <v>0</v>
      </c>
      <c r="S119" s="205">
        <f>'3 - Monthly Unit Rates'!S118*('4 - Estimated Volumes'!S118*12)</f>
        <v>0</v>
      </c>
      <c r="T119" s="560">
        <f t="shared" si="59"/>
        <v>0</v>
      </c>
      <c r="U119" s="204"/>
    </row>
    <row r="120" spans="1:21" ht="12.75" customHeight="1" outlineLevel="2">
      <c r="A120" s="171"/>
      <c r="D120" s="175" t="s">
        <v>166</v>
      </c>
      <c r="E120" s="280" t="s">
        <v>149</v>
      </c>
      <c r="F120" s="205">
        <f>'3 - Monthly Unit Rates'!F119*('4 - Estimated Volumes'!F119*12)</f>
        <v>0</v>
      </c>
      <c r="G120" s="205">
        <f>'3 - Monthly Unit Rates'!G119*('4 - Estimated Volumes'!G119*12)</f>
        <v>0</v>
      </c>
      <c r="H120" s="205">
        <f>'3 - Monthly Unit Rates'!H119*('4 - Estimated Volumes'!H119*12)</f>
        <v>0</v>
      </c>
      <c r="I120" s="205">
        <f>'3 - Monthly Unit Rates'!I119*('4 - Estimated Volumes'!I119*12)</f>
        <v>0</v>
      </c>
      <c r="J120" s="205">
        <f>'3 - Monthly Unit Rates'!J119*('4 - Estimated Volumes'!J119*12)</f>
        <v>0</v>
      </c>
      <c r="K120" s="206">
        <f>('3 - Monthly Unit Rates'!K119*'4 - Estimated Volumes'!K119)*6</f>
        <v>0</v>
      </c>
      <c r="L120" s="560">
        <f t="shared" si="57"/>
        <v>0</v>
      </c>
      <c r="N120" s="205">
        <f>'3 - Monthly Unit Rates'!N119*('4 - Estimated Volumes'!N119*12)</f>
        <v>0</v>
      </c>
      <c r="O120" s="205">
        <f>'3 - Monthly Unit Rates'!O119*('4 - Estimated Volumes'!O119*12)</f>
        <v>0</v>
      </c>
      <c r="P120" s="560">
        <f t="shared" si="58"/>
        <v>0</v>
      </c>
      <c r="R120" s="205">
        <f>'3 - Monthly Unit Rates'!R119*('4 - Estimated Volumes'!R119*12)</f>
        <v>0</v>
      </c>
      <c r="S120" s="205">
        <f>'3 - Monthly Unit Rates'!S119*('4 - Estimated Volumes'!S119*12)</f>
        <v>0</v>
      </c>
      <c r="T120" s="560">
        <f t="shared" si="59"/>
        <v>0</v>
      </c>
      <c r="U120" s="204"/>
    </row>
    <row r="121" spans="1:21" ht="12.75" customHeight="1" outlineLevel="2">
      <c r="A121" s="171"/>
      <c r="D121" s="175" t="s">
        <v>167</v>
      </c>
      <c r="E121" s="280" t="s">
        <v>149</v>
      </c>
      <c r="F121" s="205">
        <f>'3 - Monthly Unit Rates'!F120*('4 - Estimated Volumes'!F120*12)</f>
        <v>450359.27999999997</v>
      </c>
      <c r="G121" s="205">
        <f>'3 - Monthly Unit Rates'!G120*('4 - Estimated Volumes'!G120*12)</f>
        <v>450359.27999999997</v>
      </c>
      <c r="H121" s="205">
        <f>'3 - Monthly Unit Rates'!H120*('4 - Estimated Volumes'!H120*12)</f>
        <v>450359.27999999997</v>
      </c>
      <c r="I121" s="205">
        <f>'3 - Monthly Unit Rates'!I120*('4 - Estimated Volumes'!I120*12)</f>
        <v>450359.27999999997</v>
      </c>
      <c r="J121" s="205">
        <f>'3 - Monthly Unit Rates'!J120*('4 - Estimated Volumes'!J120*12)</f>
        <v>450359.27999999997</v>
      </c>
      <c r="K121" s="206">
        <f>('3 - Monthly Unit Rates'!K120*'4 - Estimated Volumes'!K120)*6</f>
        <v>225179.64</v>
      </c>
      <c r="L121" s="560">
        <f t="shared" si="57"/>
        <v>2476976.04</v>
      </c>
      <c r="N121" s="205">
        <f>'3 - Monthly Unit Rates'!N120*('4 - Estimated Volumes'!N120*12)</f>
        <v>450359.27999999997</v>
      </c>
      <c r="O121" s="205">
        <f>'3 - Monthly Unit Rates'!O120*('4 - Estimated Volumes'!O120*12)</f>
        <v>450359.27999999997</v>
      </c>
      <c r="P121" s="560">
        <f t="shared" si="58"/>
        <v>900718.55999999994</v>
      </c>
      <c r="R121" s="205">
        <f>'3 - Monthly Unit Rates'!R120*('4 - Estimated Volumes'!R120*12)</f>
        <v>450359.27999999997</v>
      </c>
      <c r="S121" s="205">
        <f>'3 - Monthly Unit Rates'!S120*('4 - Estimated Volumes'!S120*12)</f>
        <v>450359.27999999997</v>
      </c>
      <c r="T121" s="560">
        <f t="shared" si="59"/>
        <v>900718.55999999994</v>
      </c>
      <c r="U121" s="204"/>
    </row>
    <row r="122" spans="1:21" ht="12.75" customHeight="1" outlineLevel="2">
      <c r="A122" s="171"/>
      <c r="D122" s="175" t="s">
        <v>168</v>
      </c>
      <c r="E122" s="280" t="s">
        <v>149</v>
      </c>
      <c r="F122" s="205">
        <f>'3 - Monthly Unit Rates'!F121*('4 - Estimated Volumes'!F121*12)</f>
        <v>0</v>
      </c>
      <c r="G122" s="205">
        <f>'3 - Monthly Unit Rates'!G121*('4 - Estimated Volumes'!G121*12)</f>
        <v>0</v>
      </c>
      <c r="H122" s="205">
        <f>'3 - Monthly Unit Rates'!H121*('4 - Estimated Volumes'!H121*12)</f>
        <v>0</v>
      </c>
      <c r="I122" s="205">
        <f>'3 - Monthly Unit Rates'!I121*('4 - Estimated Volumes'!I121*12)</f>
        <v>0</v>
      </c>
      <c r="J122" s="205">
        <f>'3 - Monthly Unit Rates'!J121*('4 - Estimated Volumes'!J121*12)</f>
        <v>0</v>
      </c>
      <c r="K122" s="206">
        <f>('3 - Monthly Unit Rates'!K121*'4 - Estimated Volumes'!K121)*6</f>
        <v>0</v>
      </c>
      <c r="L122" s="560">
        <f t="shared" si="57"/>
        <v>0</v>
      </c>
      <c r="N122" s="205">
        <f>'3 - Monthly Unit Rates'!N121*('4 - Estimated Volumes'!N121*12)</f>
        <v>0</v>
      </c>
      <c r="O122" s="205">
        <f>'3 - Monthly Unit Rates'!O121*('4 - Estimated Volumes'!O121*12)</f>
        <v>0</v>
      </c>
      <c r="P122" s="560">
        <f t="shared" si="58"/>
        <v>0</v>
      </c>
      <c r="R122" s="205">
        <f>'3 - Monthly Unit Rates'!R121*('4 - Estimated Volumes'!R121*12)</f>
        <v>0</v>
      </c>
      <c r="S122" s="205">
        <f>'3 - Monthly Unit Rates'!S121*('4 - Estimated Volumes'!S121*12)</f>
        <v>0</v>
      </c>
      <c r="T122" s="560">
        <f t="shared" si="59"/>
        <v>0</v>
      </c>
      <c r="U122" s="204"/>
    </row>
    <row r="123" spans="1:21" ht="12.75" customHeight="1" outlineLevel="2">
      <c r="A123" s="171"/>
      <c r="D123" s="175" t="s">
        <v>169</v>
      </c>
      <c r="E123" s="280" t="s">
        <v>149</v>
      </c>
      <c r="F123" s="205">
        <f>'3 - Monthly Unit Rates'!F122*('4 - Estimated Volumes'!F122*12)</f>
        <v>0</v>
      </c>
      <c r="G123" s="205">
        <f>'3 - Monthly Unit Rates'!G122*('4 - Estimated Volumes'!G122*12)</f>
        <v>0</v>
      </c>
      <c r="H123" s="205">
        <f>'3 - Monthly Unit Rates'!H122*('4 - Estimated Volumes'!H122*12)</f>
        <v>0</v>
      </c>
      <c r="I123" s="205">
        <f>'3 - Monthly Unit Rates'!I122*('4 - Estimated Volumes'!I122*12)</f>
        <v>0</v>
      </c>
      <c r="J123" s="205">
        <f>'3 - Monthly Unit Rates'!J122*('4 - Estimated Volumes'!J122*12)</f>
        <v>0</v>
      </c>
      <c r="K123" s="206">
        <f>('3 - Monthly Unit Rates'!K122*'4 - Estimated Volumes'!K122)*6</f>
        <v>0</v>
      </c>
      <c r="L123" s="560">
        <f t="shared" si="57"/>
        <v>0</v>
      </c>
      <c r="N123" s="205">
        <f>'3 - Monthly Unit Rates'!N122*('4 - Estimated Volumes'!N122*12)</f>
        <v>0</v>
      </c>
      <c r="O123" s="205">
        <f>'3 - Monthly Unit Rates'!O122*('4 - Estimated Volumes'!O122*12)</f>
        <v>0</v>
      </c>
      <c r="P123" s="560">
        <f t="shared" si="58"/>
        <v>0</v>
      </c>
      <c r="R123" s="205">
        <f>'3 - Monthly Unit Rates'!R122*('4 - Estimated Volumes'!R122*12)</f>
        <v>0</v>
      </c>
      <c r="S123" s="205">
        <f>'3 - Monthly Unit Rates'!S122*('4 - Estimated Volumes'!S122*12)</f>
        <v>0</v>
      </c>
      <c r="T123" s="560">
        <f t="shared" si="59"/>
        <v>0</v>
      </c>
      <c r="U123" s="204"/>
    </row>
    <row r="124" spans="1:21" ht="12.75" customHeight="1" outlineLevel="2">
      <c r="A124" s="171"/>
      <c r="D124" s="175" t="s">
        <v>170</v>
      </c>
      <c r="E124" s="280" t="s">
        <v>149</v>
      </c>
      <c r="F124" s="205">
        <f>'3 - Monthly Unit Rates'!F123*('4 - Estimated Volumes'!F123*12)</f>
        <v>0</v>
      </c>
      <c r="G124" s="205">
        <f>'3 - Monthly Unit Rates'!G123*('4 - Estimated Volumes'!G123*12)</f>
        <v>0</v>
      </c>
      <c r="H124" s="205">
        <f>'3 - Monthly Unit Rates'!H123*('4 - Estimated Volumes'!H123*12)</f>
        <v>0</v>
      </c>
      <c r="I124" s="205">
        <f>'3 - Monthly Unit Rates'!I123*('4 - Estimated Volumes'!I123*12)</f>
        <v>0</v>
      </c>
      <c r="J124" s="205">
        <f>'3 - Monthly Unit Rates'!J123*('4 - Estimated Volumes'!J123*12)</f>
        <v>0</v>
      </c>
      <c r="K124" s="206">
        <f>('3 - Monthly Unit Rates'!K123*'4 - Estimated Volumes'!K123)*6</f>
        <v>0</v>
      </c>
      <c r="L124" s="560">
        <f t="shared" si="57"/>
        <v>0</v>
      </c>
      <c r="N124" s="205">
        <f>'3 - Monthly Unit Rates'!N123*('4 - Estimated Volumes'!N123*12)</f>
        <v>0</v>
      </c>
      <c r="O124" s="205">
        <f>'3 - Monthly Unit Rates'!O123*('4 - Estimated Volumes'!O123*12)</f>
        <v>0</v>
      </c>
      <c r="P124" s="560">
        <f t="shared" si="58"/>
        <v>0</v>
      </c>
      <c r="R124" s="205">
        <f>'3 - Monthly Unit Rates'!R123*('4 - Estimated Volumes'!R123*12)</f>
        <v>0</v>
      </c>
      <c r="S124" s="205">
        <f>'3 - Monthly Unit Rates'!S123*('4 - Estimated Volumes'!S123*12)</f>
        <v>0</v>
      </c>
      <c r="T124" s="560">
        <f t="shared" si="59"/>
        <v>0</v>
      </c>
      <c r="U124" s="204"/>
    </row>
    <row r="125" spans="1:21" ht="12.75" customHeight="1" outlineLevel="2">
      <c r="A125" s="171"/>
      <c r="D125" s="175" t="s">
        <v>171</v>
      </c>
      <c r="E125" s="280" t="s">
        <v>149</v>
      </c>
      <c r="F125" s="205">
        <f>'3 - Monthly Unit Rates'!F124*('4 - Estimated Volumes'!F124*12)</f>
        <v>321300</v>
      </c>
      <c r="G125" s="205">
        <f>'3 - Monthly Unit Rates'!G124*('4 - Estimated Volumes'!G124*12)</f>
        <v>321300</v>
      </c>
      <c r="H125" s="205">
        <f>'3 - Monthly Unit Rates'!H124*('4 - Estimated Volumes'!H124*12)</f>
        <v>321300</v>
      </c>
      <c r="I125" s="205">
        <f>'3 - Monthly Unit Rates'!I124*('4 - Estimated Volumes'!I124*12)</f>
        <v>321300</v>
      </c>
      <c r="J125" s="205">
        <f>'3 - Monthly Unit Rates'!J124*('4 - Estimated Volumes'!J124*12)</f>
        <v>321300</v>
      </c>
      <c r="K125" s="206">
        <f>('3 - Monthly Unit Rates'!K124*'4 - Estimated Volumes'!K124)*6</f>
        <v>160650</v>
      </c>
      <c r="L125" s="560">
        <f t="shared" si="57"/>
        <v>1767150</v>
      </c>
      <c r="N125" s="205">
        <f>'3 - Monthly Unit Rates'!N124*('4 - Estimated Volumes'!N124*12)</f>
        <v>321300</v>
      </c>
      <c r="O125" s="205">
        <f>'3 - Monthly Unit Rates'!O124*('4 - Estimated Volumes'!O124*12)</f>
        <v>321300</v>
      </c>
      <c r="P125" s="560">
        <f t="shared" si="58"/>
        <v>642600</v>
      </c>
      <c r="R125" s="205">
        <f>'3 - Monthly Unit Rates'!R124*('4 - Estimated Volumes'!R124*12)</f>
        <v>321300</v>
      </c>
      <c r="S125" s="205">
        <f>'3 - Monthly Unit Rates'!S124*('4 - Estimated Volumes'!S124*12)</f>
        <v>321300</v>
      </c>
      <c r="T125" s="560">
        <f t="shared" si="59"/>
        <v>642600</v>
      </c>
      <c r="U125" s="204"/>
    </row>
    <row r="126" spans="1:21" ht="12.75" customHeight="1" outlineLevel="2">
      <c r="A126" s="171"/>
      <c r="D126" s="175" t="s">
        <v>172</v>
      </c>
      <c r="E126" s="280" t="s">
        <v>149</v>
      </c>
      <c r="F126" s="205">
        <f>'3 - Monthly Unit Rates'!F125*('4 - Estimated Volumes'!F125*12)</f>
        <v>0</v>
      </c>
      <c r="G126" s="205">
        <f>'3 - Monthly Unit Rates'!G125*('4 - Estimated Volumes'!G125*12)</f>
        <v>0</v>
      </c>
      <c r="H126" s="205">
        <f>'3 - Monthly Unit Rates'!H125*('4 - Estimated Volumes'!H125*12)</f>
        <v>0</v>
      </c>
      <c r="I126" s="205">
        <f>'3 - Monthly Unit Rates'!I125*('4 - Estimated Volumes'!I125*12)</f>
        <v>0</v>
      </c>
      <c r="J126" s="205">
        <f>'3 - Monthly Unit Rates'!J125*('4 - Estimated Volumes'!J125*12)</f>
        <v>0</v>
      </c>
      <c r="K126" s="206">
        <f>('3 - Monthly Unit Rates'!K125*'4 - Estimated Volumes'!K125)*6</f>
        <v>0</v>
      </c>
      <c r="L126" s="560">
        <f t="shared" si="57"/>
        <v>0</v>
      </c>
      <c r="N126" s="205">
        <f>'3 - Monthly Unit Rates'!N125*('4 - Estimated Volumes'!N125*12)</f>
        <v>0</v>
      </c>
      <c r="O126" s="205">
        <f>'3 - Monthly Unit Rates'!O125*('4 - Estimated Volumes'!O125*12)</f>
        <v>0</v>
      </c>
      <c r="P126" s="560">
        <f t="shared" si="58"/>
        <v>0</v>
      </c>
      <c r="R126" s="205">
        <f>'3 - Monthly Unit Rates'!R125*('4 - Estimated Volumes'!R125*12)</f>
        <v>0</v>
      </c>
      <c r="S126" s="205">
        <f>'3 - Monthly Unit Rates'!S125*('4 - Estimated Volumes'!S125*12)</f>
        <v>0</v>
      </c>
      <c r="T126" s="560">
        <f t="shared" si="59"/>
        <v>0</v>
      </c>
      <c r="U126" s="204"/>
    </row>
    <row r="127" spans="1:21" ht="12.75" customHeight="1" outlineLevel="2">
      <c r="A127" s="171"/>
      <c r="D127" s="175" t="s">
        <v>173</v>
      </c>
      <c r="E127" s="280" t="s">
        <v>149</v>
      </c>
      <c r="F127" s="205">
        <f>'3 - Monthly Unit Rates'!F126*('4 - Estimated Volumes'!F126*12)</f>
        <v>0</v>
      </c>
      <c r="G127" s="205">
        <f>'3 - Monthly Unit Rates'!G126*('4 - Estimated Volumes'!G126*12)</f>
        <v>0</v>
      </c>
      <c r="H127" s="205">
        <f>'3 - Monthly Unit Rates'!H126*('4 - Estimated Volumes'!H126*12)</f>
        <v>0</v>
      </c>
      <c r="I127" s="205">
        <f>'3 - Monthly Unit Rates'!I126*('4 - Estimated Volumes'!I126*12)</f>
        <v>0</v>
      </c>
      <c r="J127" s="205">
        <f>'3 - Monthly Unit Rates'!J126*('4 - Estimated Volumes'!J126*12)</f>
        <v>0</v>
      </c>
      <c r="K127" s="206">
        <f>('3 - Monthly Unit Rates'!K126*'4 - Estimated Volumes'!K126)*6</f>
        <v>0</v>
      </c>
      <c r="L127" s="560">
        <f t="shared" si="57"/>
        <v>0</v>
      </c>
      <c r="N127" s="205">
        <f>'3 - Monthly Unit Rates'!N126*('4 - Estimated Volumes'!N126*12)</f>
        <v>0</v>
      </c>
      <c r="O127" s="205">
        <f>'3 - Monthly Unit Rates'!O126*('4 - Estimated Volumes'!O126*12)</f>
        <v>0</v>
      </c>
      <c r="P127" s="560">
        <f t="shared" si="58"/>
        <v>0</v>
      </c>
      <c r="R127" s="205">
        <f>'3 - Monthly Unit Rates'!R126*('4 - Estimated Volumes'!R126*12)</f>
        <v>0</v>
      </c>
      <c r="S127" s="205">
        <f>'3 - Monthly Unit Rates'!S126*('4 - Estimated Volumes'!S126*12)</f>
        <v>0</v>
      </c>
      <c r="T127" s="560">
        <f t="shared" si="59"/>
        <v>0</v>
      </c>
      <c r="U127" s="204"/>
    </row>
    <row r="128" spans="1:21" ht="12.75" customHeight="1" outlineLevel="2">
      <c r="A128" s="171"/>
      <c r="D128" s="175" t="s">
        <v>174</v>
      </c>
      <c r="E128" s="280" t="s">
        <v>149</v>
      </c>
      <c r="F128" s="205">
        <f>'3 - Monthly Unit Rates'!F127*('4 - Estimated Volumes'!F127*12)</f>
        <v>0</v>
      </c>
      <c r="G128" s="205">
        <f>'3 - Monthly Unit Rates'!G127*('4 - Estimated Volumes'!G127*12)</f>
        <v>0</v>
      </c>
      <c r="H128" s="205">
        <f>'3 - Monthly Unit Rates'!H127*('4 - Estimated Volumes'!H127*12)</f>
        <v>0</v>
      </c>
      <c r="I128" s="205">
        <f>'3 - Monthly Unit Rates'!I127*('4 - Estimated Volumes'!I127*12)</f>
        <v>0</v>
      </c>
      <c r="J128" s="205">
        <f>'3 - Monthly Unit Rates'!J127*('4 - Estimated Volumes'!J127*12)</f>
        <v>0</v>
      </c>
      <c r="K128" s="206">
        <f>('3 - Monthly Unit Rates'!K127*'4 - Estimated Volumes'!K127)*6</f>
        <v>0</v>
      </c>
      <c r="L128" s="560">
        <f t="shared" si="57"/>
        <v>0</v>
      </c>
      <c r="N128" s="205">
        <f>'3 - Monthly Unit Rates'!N127*('4 - Estimated Volumes'!N127*12)</f>
        <v>0</v>
      </c>
      <c r="O128" s="205">
        <f>'3 - Monthly Unit Rates'!O127*('4 - Estimated Volumes'!O127*12)</f>
        <v>0</v>
      </c>
      <c r="P128" s="560">
        <f t="shared" si="58"/>
        <v>0</v>
      </c>
      <c r="R128" s="205">
        <f>'3 - Monthly Unit Rates'!R127*('4 - Estimated Volumes'!R127*12)</f>
        <v>0</v>
      </c>
      <c r="S128" s="205">
        <f>'3 - Monthly Unit Rates'!S127*('4 - Estimated Volumes'!S127*12)</f>
        <v>0</v>
      </c>
      <c r="T128" s="560">
        <f t="shared" si="59"/>
        <v>0</v>
      </c>
      <c r="U128" s="204"/>
    </row>
    <row r="129" spans="1:21" ht="12.75" customHeight="1" outlineLevel="2">
      <c r="A129" s="171"/>
      <c r="D129" s="175" t="s">
        <v>175</v>
      </c>
      <c r="E129" s="280" t="s">
        <v>149</v>
      </c>
      <c r="F129" s="205">
        <f>'3 - Monthly Unit Rates'!F128*('4 - Estimated Volumes'!F128*12)</f>
        <v>0</v>
      </c>
      <c r="G129" s="205">
        <f>'3 - Monthly Unit Rates'!G128*('4 - Estimated Volumes'!G128*12)</f>
        <v>0</v>
      </c>
      <c r="H129" s="205">
        <f>'3 - Monthly Unit Rates'!H128*('4 - Estimated Volumes'!H128*12)</f>
        <v>0</v>
      </c>
      <c r="I129" s="205">
        <f>'3 - Monthly Unit Rates'!I128*('4 - Estimated Volumes'!I128*12)</f>
        <v>0</v>
      </c>
      <c r="J129" s="205">
        <f>'3 - Monthly Unit Rates'!J128*('4 - Estimated Volumes'!J128*12)</f>
        <v>0</v>
      </c>
      <c r="K129" s="206">
        <f>('3 - Monthly Unit Rates'!K128*'4 - Estimated Volumes'!K128)*6</f>
        <v>0</v>
      </c>
      <c r="L129" s="560">
        <f t="shared" si="57"/>
        <v>0</v>
      </c>
      <c r="N129" s="205">
        <f>'3 - Monthly Unit Rates'!N128*('4 - Estimated Volumes'!N128*12)</f>
        <v>0</v>
      </c>
      <c r="O129" s="205">
        <f>'3 - Monthly Unit Rates'!O128*('4 - Estimated Volumes'!O128*12)</f>
        <v>0</v>
      </c>
      <c r="P129" s="560">
        <f t="shared" si="58"/>
        <v>0</v>
      </c>
      <c r="R129" s="205">
        <f>'3 - Monthly Unit Rates'!R128*('4 - Estimated Volumes'!R128*12)</f>
        <v>0</v>
      </c>
      <c r="S129" s="205">
        <f>'3 - Monthly Unit Rates'!S128*('4 - Estimated Volumes'!S128*12)</f>
        <v>0</v>
      </c>
      <c r="T129" s="560">
        <f t="shared" si="59"/>
        <v>0</v>
      </c>
      <c r="U129" s="204"/>
    </row>
    <row r="130" spans="1:21" ht="12.75" customHeight="1" outlineLevel="2">
      <c r="A130" s="171"/>
      <c r="D130" s="175" t="s">
        <v>176</v>
      </c>
      <c r="E130" s="280" t="s">
        <v>149</v>
      </c>
      <c r="F130" s="205">
        <f>'3 - Monthly Unit Rates'!F129*('4 - Estimated Volumes'!F129*12)</f>
        <v>207385.91999999998</v>
      </c>
      <c r="G130" s="205">
        <f>'3 - Monthly Unit Rates'!G129*('4 - Estimated Volumes'!G129*12)</f>
        <v>207385.91999999998</v>
      </c>
      <c r="H130" s="205">
        <f>'3 - Monthly Unit Rates'!H129*('4 - Estimated Volumes'!H129*12)</f>
        <v>207385.91999999998</v>
      </c>
      <c r="I130" s="205">
        <f>'3 - Monthly Unit Rates'!I129*('4 - Estimated Volumes'!I129*12)</f>
        <v>207385.91999999998</v>
      </c>
      <c r="J130" s="205">
        <f>'3 - Monthly Unit Rates'!J129*('4 - Estimated Volumes'!J129*12)</f>
        <v>207385.91999999998</v>
      </c>
      <c r="K130" s="206">
        <f>('3 - Monthly Unit Rates'!K129*'4 - Estimated Volumes'!K129)*6</f>
        <v>103692.95999999999</v>
      </c>
      <c r="L130" s="560">
        <f t="shared" si="57"/>
        <v>1140622.5599999998</v>
      </c>
      <c r="N130" s="205">
        <f>'3 - Monthly Unit Rates'!N129*('4 - Estimated Volumes'!N129*12)</f>
        <v>207385.91999999998</v>
      </c>
      <c r="O130" s="205">
        <f>'3 - Monthly Unit Rates'!O129*('4 - Estimated Volumes'!O129*12)</f>
        <v>207385.91999999998</v>
      </c>
      <c r="P130" s="560">
        <f t="shared" si="58"/>
        <v>414771.83999999997</v>
      </c>
      <c r="R130" s="205">
        <f>'3 - Monthly Unit Rates'!R129*('4 - Estimated Volumes'!R129*12)</f>
        <v>207385.91999999998</v>
      </c>
      <c r="S130" s="205">
        <f>'3 - Monthly Unit Rates'!S129*('4 - Estimated Volumes'!S129*12)</f>
        <v>207385.91999999998</v>
      </c>
      <c r="T130" s="560">
        <f t="shared" si="59"/>
        <v>414771.83999999997</v>
      </c>
      <c r="U130" s="204"/>
    </row>
    <row r="131" spans="1:21" ht="12.75" customHeight="1" outlineLevel="2">
      <c r="A131" s="171"/>
      <c r="D131" s="175" t="s">
        <v>177</v>
      </c>
      <c r="E131" s="280" t="s">
        <v>149</v>
      </c>
      <c r="F131" s="205">
        <f>'3 - Monthly Unit Rates'!F130*('4 - Estimated Volumes'!F130*12)</f>
        <v>183055.2</v>
      </c>
      <c r="G131" s="205">
        <f>'3 - Monthly Unit Rates'!G130*('4 - Estimated Volumes'!G130*12)</f>
        <v>183055.2</v>
      </c>
      <c r="H131" s="205">
        <f>'3 - Monthly Unit Rates'!H130*('4 - Estimated Volumes'!H130*12)</f>
        <v>183055.2</v>
      </c>
      <c r="I131" s="205">
        <f>'3 - Monthly Unit Rates'!I130*('4 - Estimated Volumes'!I130*12)</f>
        <v>183055.2</v>
      </c>
      <c r="J131" s="205">
        <f>'3 - Monthly Unit Rates'!J130*('4 - Estimated Volumes'!J130*12)</f>
        <v>183055.2</v>
      </c>
      <c r="K131" s="206">
        <f>('3 - Monthly Unit Rates'!K130*'4 - Estimated Volumes'!K130)*6</f>
        <v>91527.6</v>
      </c>
      <c r="L131" s="560">
        <f t="shared" ref="L131" si="60">SUM(F131:K131)</f>
        <v>1006803.6</v>
      </c>
      <c r="N131" s="205">
        <f>'3 - Monthly Unit Rates'!N130*('4 - Estimated Volumes'!N130*12)</f>
        <v>183055.2</v>
      </c>
      <c r="O131" s="205">
        <f>'3 - Monthly Unit Rates'!O130*('4 - Estimated Volumes'!O130*12)</f>
        <v>183055.2</v>
      </c>
      <c r="P131" s="560">
        <f t="shared" ref="P131" si="61">N131+O131</f>
        <v>366110.4</v>
      </c>
      <c r="R131" s="205">
        <f>'3 - Monthly Unit Rates'!R130*('4 - Estimated Volumes'!R130*12)</f>
        <v>183055.2</v>
      </c>
      <c r="S131" s="205">
        <f>'3 - Monthly Unit Rates'!S130*('4 - Estimated Volumes'!S130*12)</f>
        <v>183055.2</v>
      </c>
      <c r="T131" s="560">
        <f t="shared" ref="T131" si="62">R131+S131</f>
        <v>366110.4</v>
      </c>
      <c r="U131" s="204"/>
    </row>
    <row r="132" spans="1:21" ht="12.75" customHeight="1" outlineLevel="2">
      <c r="A132" s="171"/>
      <c r="D132" s="175" t="s">
        <v>178</v>
      </c>
      <c r="E132" s="280" t="s">
        <v>149</v>
      </c>
      <c r="F132" s="205">
        <f>'3 - Monthly Unit Rates'!F131*('4 - Estimated Volumes'!F131*12)</f>
        <v>0</v>
      </c>
      <c r="G132" s="205">
        <f>'3 - Monthly Unit Rates'!G131*('4 - Estimated Volumes'!G131*12)</f>
        <v>0</v>
      </c>
      <c r="H132" s="205">
        <f>'3 - Monthly Unit Rates'!H131*('4 - Estimated Volumes'!H131*12)</f>
        <v>0</v>
      </c>
      <c r="I132" s="205">
        <f>'3 - Monthly Unit Rates'!I131*('4 - Estimated Volumes'!I131*12)</f>
        <v>0</v>
      </c>
      <c r="J132" s="205">
        <f>'3 - Monthly Unit Rates'!J131*('4 - Estimated Volumes'!J131*12)</f>
        <v>0</v>
      </c>
      <c r="K132" s="206">
        <f>('3 - Monthly Unit Rates'!K131*'4 - Estimated Volumes'!K131)*6</f>
        <v>0</v>
      </c>
      <c r="L132" s="560">
        <f t="shared" si="57"/>
        <v>0</v>
      </c>
      <c r="N132" s="205">
        <f>'3 - Monthly Unit Rates'!N131*('4 - Estimated Volumes'!N131*12)</f>
        <v>0</v>
      </c>
      <c r="O132" s="205">
        <f>'3 - Monthly Unit Rates'!O131*('4 - Estimated Volumes'!O131*12)</f>
        <v>0</v>
      </c>
      <c r="P132" s="560">
        <f t="shared" si="58"/>
        <v>0</v>
      </c>
      <c r="R132" s="205">
        <f>'3 - Monthly Unit Rates'!R131*('4 - Estimated Volumes'!R131*12)</f>
        <v>0</v>
      </c>
      <c r="S132" s="205">
        <f>'3 - Monthly Unit Rates'!S131*('4 - Estimated Volumes'!S131*12)</f>
        <v>0</v>
      </c>
      <c r="T132" s="560">
        <f t="shared" si="59"/>
        <v>0</v>
      </c>
      <c r="U132" s="204"/>
    </row>
    <row r="133" spans="1:21" ht="12.75" customHeight="1" outlineLevel="2">
      <c r="A133" s="171"/>
      <c r="D133" s="175" t="s">
        <v>179</v>
      </c>
      <c r="E133" s="280" t="s">
        <v>149</v>
      </c>
      <c r="F133" s="205">
        <f>'3 - Monthly Unit Rates'!F132*('4 - Estimated Volumes'!F132*12)</f>
        <v>0</v>
      </c>
      <c r="G133" s="205">
        <f>'3 - Monthly Unit Rates'!G132*('4 - Estimated Volumes'!G132*12)</f>
        <v>0</v>
      </c>
      <c r="H133" s="205">
        <f>'3 - Monthly Unit Rates'!H132*('4 - Estimated Volumes'!H132*12)</f>
        <v>0</v>
      </c>
      <c r="I133" s="205">
        <f>'3 - Monthly Unit Rates'!I132*('4 - Estimated Volumes'!I132*12)</f>
        <v>0</v>
      </c>
      <c r="J133" s="205">
        <f>'3 - Monthly Unit Rates'!J132*('4 - Estimated Volumes'!J132*12)</f>
        <v>0</v>
      </c>
      <c r="K133" s="206">
        <f>('3 - Monthly Unit Rates'!K132*'4 - Estimated Volumes'!K132)*6</f>
        <v>0</v>
      </c>
      <c r="L133" s="560">
        <f t="shared" si="57"/>
        <v>0</v>
      </c>
      <c r="N133" s="205">
        <f>'3 - Monthly Unit Rates'!N132*('4 - Estimated Volumes'!N132*12)</f>
        <v>0</v>
      </c>
      <c r="O133" s="205">
        <f>'3 - Monthly Unit Rates'!O132*('4 - Estimated Volumes'!O132*12)</f>
        <v>0</v>
      </c>
      <c r="P133" s="560">
        <f t="shared" si="58"/>
        <v>0</v>
      </c>
      <c r="R133" s="205">
        <f>'3 - Monthly Unit Rates'!R132*('4 - Estimated Volumes'!R132*12)</f>
        <v>0</v>
      </c>
      <c r="S133" s="205">
        <f>'3 - Monthly Unit Rates'!S132*('4 - Estimated Volumes'!S132*12)</f>
        <v>0</v>
      </c>
      <c r="T133" s="560">
        <f t="shared" si="59"/>
        <v>0</v>
      </c>
      <c r="U133" s="204"/>
    </row>
    <row r="134" spans="1:21" ht="12.75" customHeight="1" outlineLevel="2">
      <c r="A134" s="171"/>
      <c r="D134" s="175" t="s">
        <v>180</v>
      </c>
      <c r="E134" s="280" t="s">
        <v>149</v>
      </c>
      <c r="F134" s="205">
        <f>'3 - Monthly Unit Rates'!F133*('4 - Estimated Volumes'!F133*12)</f>
        <v>0</v>
      </c>
      <c r="G134" s="205">
        <f>'3 - Monthly Unit Rates'!G133*('4 - Estimated Volumes'!G133*12)</f>
        <v>0</v>
      </c>
      <c r="H134" s="205">
        <f>'3 - Monthly Unit Rates'!H133*('4 - Estimated Volumes'!H133*12)</f>
        <v>0</v>
      </c>
      <c r="I134" s="205">
        <f>'3 - Monthly Unit Rates'!I133*('4 - Estimated Volumes'!I133*12)</f>
        <v>0</v>
      </c>
      <c r="J134" s="205">
        <f>'3 - Monthly Unit Rates'!J133*('4 - Estimated Volumes'!J133*12)</f>
        <v>0</v>
      </c>
      <c r="K134" s="206">
        <f>('3 - Monthly Unit Rates'!K133*'4 - Estimated Volumes'!K133)*6</f>
        <v>0</v>
      </c>
      <c r="L134" s="560">
        <f t="shared" si="57"/>
        <v>0</v>
      </c>
      <c r="N134" s="205">
        <f>'3 - Monthly Unit Rates'!N133*('4 - Estimated Volumes'!N133*12)</f>
        <v>0</v>
      </c>
      <c r="O134" s="205">
        <f>'3 - Monthly Unit Rates'!O133*('4 - Estimated Volumes'!O133*12)</f>
        <v>0</v>
      </c>
      <c r="P134" s="560">
        <f t="shared" si="58"/>
        <v>0</v>
      </c>
      <c r="R134" s="205">
        <f>'3 - Monthly Unit Rates'!R133*('4 - Estimated Volumes'!R133*12)</f>
        <v>0</v>
      </c>
      <c r="S134" s="205">
        <f>'3 - Monthly Unit Rates'!S133*('4 - Estimated Volumes'!S133*12)</f>
        <v>0</v>
      </c>
      <c r="T134" s="560">
        <f t="shared" si="59"/>
        <v>0</v>
      </c>
      <c r="U134" s="204"/>
    </row>
    <row r="135" spans="1:21" ht="12.75" customHeight="1" outlineLevel="2">
      <c r="A135" s="171"/>
      <c r="D135" s="175" t="s">
        <v>181</v>
      </c>
      <c r="E135" s="280" t="s">
        <v>149</v>
      </c>
      <c r="F135" s="205">
        <f>'3 - Monthly Unit Rates'!F134*('4 - Estimated Volumes'!F134*12)</f>
        <v>0</v>
      </c>
      <c r="G135" s="205">
        <f>'3 - Monthly Unit Rates'!G134*('4 - Estimated Volumes'!G134*12)</f>
        <v>0</v>
      </c>
      <c r="H135" s="205">
        <f>'3 - Monthly Unit Rates'!H134*('4 - Estimated Volumes'!H134*12)</f>
        <v>0</v>
      </c>
      <c r="I135" s="205">
        <f>'3 - Monthly Unit Rates'!I134*('4 - Estimated Volumes'!I134*12)</f>
        <v>0</v>
      </c>
      <c r="J135" s="205">
        <f>'3 - Monthly Unit Rates'!J134*('4 - Estimated Volumes'!J134*12)</f>
        <v>0</v>
      </c>
      <c r="K135" s="206">
        <f>('3 - Monthly Unit Rates'!K134*'4 - Estimated Volumes'!K134)*6</f>
        <v>0</v>
      </c>
      <c r="L135" s="560">
        <f t="shared" si="57"/>
        <v>0</v>
      </c>
      <c r="N135" s="205">
        <f>'3 - Monthly Unit Rates'!N134*('4 - Estimated Volumes'!N134*12)</f>
        <v>0</v>
      </c>
      <c r="O135" s="205">
        <f>'3 - Monthly Unit Rates'!O134*('4 - Estimated Volumes'!O134*12)</f>
        <v>0</v>
      </c>
      <c r="P135" s="560">
        <f t="shared" si="58"/>
        <v>0</v>
      </c>
      <c r="R135" s="205">
        <f>'3 - Monthly Unit Rates'!R134*('4 - Estimated Volumes'!R134*12)</f>
        <v>0</v>
      </c>
      <c r="S135" s="205">
        <f>'3 - Monthly Unit Rates'!S134*('4 - Estimated Volumes'!S134*12)</f>
        <v>0</v>
      </c>
      <c r="T135" s="560">
        <f t="shared" si="59"/>
        <v>0</v>
      </c>
      <c r="U135" s="204"/>
    </row>
    <row r="136" spans="1:21" ht="12.75" customHeight="1" outlineLevel="2">
      <c r="A136" s="171"/>
      <c r="D136" s="175" t="s">
        <v>182</v>
      </c>
      <c r="E136" s="280" t="s">
        <v>149</v>
      </c>
      <c r="F136" s="205">
        <f>'3 - Monthly Unit Rates'!F135*('4 - Estimated Volumes'!F135*12)</f>
        <v>0</v>
      </c>
      <c r="G136" s="205">
        <f>'3 - Monthly Unit Rates'!G135*('4 - Estimated Volumes'!G135*12)</f>
        <v>0</v>
      </c>
      <c r="H136" s="205">
        <f>'3 - Monthly Unit Rates'!H135*('4 - Estimated Volumes'!H135*12)</f>
        <v>0</v>
      </c>
      <c r="I136" s="205">
        <f>'3 - Monthly Unit Rates'!I135*('4 - Estimated Volumes'!I135*12)</f>
        <v>0</v>
      </c>
      <c r="J136" s="205">
        <f>'3 - Monthly Unit Rates'!J135*('4 - Estimated Volumes'!J135*12)</f>
        <v>0</v>
      </c>
      <c r="K136" s="206">
        <f>('3 - Monthly Unit Rates'!K135*'4 - Estimated Volumes'!K135)*6</f>
        <v>0</v>
      </c>
      <c r="L136" s="560">
        <f t="shared" si="57"/>
        <v>0</v>
      </c>
      <c r="N136" s="205">
        <f>'3 - Monthly Unit Rates'!N135*('4 - Estimated Volumes'!N135*12)</f>
        <v>0</v>
      </c>
      <c r="O136" s="205">
        <f>'3 - Monthly Unit Rates'!O135*('4 - Estimated Volumes'!O135*12)</f>
        <v>0</v>
      </c>
      <c r="P136" s="560">
        <f t="shared" si="58"/>
        <v>0</v>
      </c>
      <c r="R136" s="205">
        <f>'3 - Monthly Unit Rates'!R135*('4 - Estimated Volumes'!R135*12)</f>
        <v>0</v>
      </c>
      <c r="S136" s="205">
        <f>'3 - Monthly Unit Rates'!S135*('4 - Estimated Volumes'!S135*12)</f>
        <v>0</v>
      </c>
      <c r="T136" s="560">
        <f t="shared" si="59"/>
        <v>0</v>
      </c>
      <c r="U136" s="204"/>
    </row>
    <row r="137" spans="1:21" ht="12.75" customHeight="1" outlineLevel="2">
      <c r="A137" s="171"/>
      <c r="D137" s="175" t="s">
        <v>183</v>
      </c>
      <c r="E137" s="280" t="s">
        <v>149</v>
      </c>
      <c r="F137" s="205">
        <f>'3 - Monthly Unit Rates'!F136*('4 - Estimated Volumes'!F136*12)</f>
        <v>0</v>
      </c>
      <c r="G137" s="205">
        <f>'3 - Monthly Unit Rates'!G136*('4 - Estimated Volumes'!G136*12)</f>
        <v>0</v>
      </c>
      <c r="H137" s="205">
        <f>'3 - Monthly Unit Rates'!H136*('4 - Estimated Volumes'!H136*12)</f>
        <v>0</v>
      </c>
      <c r="I137" s="205">
        <f>'3 - Monthly Unit Rates'!I136*('4 - Estimated Volumes'!I136*12)</f>
        <v>0</v>
      </c>
      <c r="J137" s="205">
        <f>'3 - Monthly Unit Rates'!J136*('4 - Estimated Volumes'!J136*12)</f>
        <v>0</v>
      </c>
      <c r="K137" s="206">
        <f>('3 - Monthly Unit Rates'!K136*'4 - Estimated Volumes'!K136)*6</f>
        <v>0</v>
      </c>
      <c r="L137" s="560">
        <f t="shared" si="57"/>
        <v>0</v>
      </c>
      <c r="N137" s="205">
        <f>'3 - Monthly Unit Rates'!N136*('4 - Estimated Volumes'!N136*12)</f>
        <v>0</v>
      </c>
      <c r="O137" s="205">
        <f>'3 - Monthly Unit Rates'!O136*('4 - Estimated Volumes'!O136*12)</f>
        <v>0</v>
      </c>
      <c r="P137" s="560">
        <f t="shared" si="58"/>
        <v>0</v>
      </c>
      <c r="R137" s="205">
        <f>'3 - Monthly Unit Rates'!R136*('4 - Estimated Volumes'!R136*12)</f>
        <v>0</v>
      </c>
      <c r="S137" s="205">
        <f>'3 - Monthly Unit Rates'!S136*('4 - Estimated Volumes'!S136*12)</f>
        <v>0</v>
      </c>
      <c r="T137" s="560">
        <f t="shared" si="59"/>
        <v>0</v>
      </c>
      <c r="U137" s="204"/>
    </row>
    <row r="138" spans="1:21" ht="12.75" customHeight="1" outlineLevel="2">
      <c r="A138" s="171"/>
      <c r="D138" s="175" t="s">
        <v>184</v>
      </c>
      <c r="E138" s="280" t="s">
        <v>149</v>
      </c>
      <c r="F138" s="205">
        <f>'3 - Monthly Unit Rates'!F137*('4 - Estimated Volumes'!F137*12)</f>
        <v>0</v>
      </c>
      <c r="G138" s="205">
        <f>'3 - Monthly Unit Rates'!G137*('4 - Estimated Volumes'!G137*12)</f>
        <v>0</v>
      </c>
      <c r="H138" s="205">
        <f>'3 - Monthly Unit Rates'!H137*('4 - Estimated Volumes'!H137*12)</f>
        <v>0</v>
      </c>
      <c r="I138" s="205">
        <f>'3 - Monthly Unit Rates'!I137*('4 - Estimated Volumes'!I137*12)</f>
        <v>0</v>
      </c>
      <c r="J138" s="205">
        <f>'3 - Monthly Unit Rates'!J137*('4 - Estimated Volumes'!J137*12)</f>
        <v>0</v>
      </c>
      <c r="K138" s="206">
        <f>('3 - Monthly Unit Rates'!K137*'4 - Estimated Volumes'!K137)*6</f>
        <v>0</v>
      </c>
      <c r="L138" s="560">
        <f t="shared" si="57"/>
        <v>0</v>
      </c>
      <c r="N138" s="205">
        <f>'3 - Monthly Unit Rates'!N137*('4 - Estimated Volumes'!N137*12)</f>
        <v>0</v>
      </c>
      <c r="O138" s="205">
        <f>'3 - Monthly Unit Rates'!O137*('4 - Estimated Volumes'!O137*12)</f>
        <v>0</v>
      </c>
      <c r="P138" s="560">
        <f t="shared" si="58"/>
        <v>0</v>
      </c>
      <c r="R138" s="205">
        <f>'3 - Monthly Unit Rates'!R137*('4 - Estimated Volumes'!R137*12)</f>
        <v>0</v>
      </c>
      <c r="S138" s="205">
        <f>'3 - Monthly Unit Rates'!S137*('4 - Estimated Volumes'!S137*12)</f>
        <v>0</v>
      </c>
      <c r="T138" s="560">
        <f t="shared" si="59"/>
        <v>0</v>
      </c>
      <c r="U138" s="204"/>
    </row>
    <row r="139" spans="1:21" ht="12.75" customHeight="1" outlineLevel="2">
      <c r="A139" s="171"/>
      <c r="D139" s="175" t="s">
        <v>185</v>
      </c>
      <c r="E139" s="280" t="s">
        <v>149</v>
      </c>
      <c r="F139" s="205">
        <f>'3 - Monthly Unit Rates'!F138*('4 - Estimated Volumes'!F138*12)</f>
        <v>0</v>
      </c>
      <c r="G139" s="205">
        <f>'3 - Monthly Unit Rates'!G138*('4 - Estimated Volumes'!G138*12)</f>
        <v>0</v>
      </c>
      <c r="H139" s="205">
        <f>'3 - Monthly Unit Rates'!H138*('4 - Estimated Volumes'!H138*12)</f>
        <v>0</v>
      </c>
      <c r="I139" s="205">
        <f>'3 - Monthly Unit Rates'!I138*('4 - Estimated Volumes'!I138*12)</f>
        <v>0</v>
      </c>
      <c r="J139" s="205">
        <f>'3 - Monthly Unit Rates'!J138*('4 - Estimated Volumes'!J138*12)</f>
        <v>0</v>
      </c>
      <c r="K139" s="206">
        <f>('3 - Monthly Unit Rates'!K138*'4 - Estimated Volumes'!K138)*6</f>
        <v>0</v>
      </c>
      <c r="L139" s="560">
        <f t="shared" si="57"/>
        <v>0</v>
      </c>
      <c r="N139" s="205">
        <f>'3 - Monthly Unit Rates'!N138*('4 - Estimated Volumes'!N138*12)</f>
        <v>0</v>
      </c>
      <c r="O139" s="205">
        <f>'3 - Monthly Unit Rates'!O138*('4 - Estimated Volumes'!O138*12)</f>
        <v>0</v>
      </c>
      <c r="P139" s="560">
        <f t="shared" si="58"/>
        <v>0</v>
      </c>
      <c r="R139" s="205">
        <f>'3 - Monthly Unit Rates'!R138*('4 - Estimated Volumes'!R138*12)</f>
        <v>0</v>
      </c>
      <c r="S139" s="205">
        <f>'3 - Monthly Unit Rates'!S138*('4 - Estimated Volumes'!S138*12)</f>
        <v>0</v>
      </c>
      <c r="T139" s="560">
        <f t="shared" si="59"/>
        <v>0</v>
      </c>
      <c r="U139" s="204"/>
    </row>
    <row r="140" spans="1:21" ht="12.75" customHeight="1" outlineLevel="2">
      <c r="A140" s="171"/>
      <c r="D140" s="175" t="s">
        <v>186</v>
      </c>
      <c r="E140" s="280" t="s">
        <v>149</v>
      </c>
      <c r="F140" s="205">
        <f>'3 - Monthly Unit Rates'!F139*('4 - Estimated Volumes'!F139*12)</f>
        <v>0</v>
      </c>
      <c r="G140" s="205">
        <f>'3 - Monthly Unit Rates'!G139*('4 - Estimated Volumes'!G139*12)</f>
        <v>0</v>
      </c>
      <c r="H140" s="205">
        <f>'3 - Monthly Unit Rates'!H139*('4 - Estimated Volumes'!H139*12)</f>
        <v>0</v>
      </c>
      <c r="I140" s="205">
        <f>'3 - Monthly Unit Rates'!I139*('4 - Estimated Volumes'!I139*12)</f>
        <v>0</v>
      </c>
      <c r="J140" s="205">
        <f>'3 - Monthly Unit Rates'!J139*('4 - Estimated Volumes'!J139*12)</f>
        <v>0</v>
      </c>
      <c r="K140" s="206">
        <f>('3 - Monthly Unit Rates'!K139*'4 - Estimated Volumes'!K139)*6</f>
        <v>0</v>
      </c>
      <c r="L140" s="560">
        <f t="shared" si="57"/>
        <v>0</v>
      </c>
      <c r="N140" s="205">
        <f>'3 - Monthly Unit Rates'!N139*('4 - Estimated Volumes'!N139*12)</f>
        <v>0</v>
      </c>
      <c r="O140" s="205">
        <f>'3 - Monthly Unit Rates'!O139*('4 - Estimated Volumes'!O139*12)</f>
        <v>0</v>
      </c>
      <c r="P140" s="560">
        <f t="shared" si="58"/>
        <v>0</v>
      </c>
      <c r="R140" s="205">
        <f>'3 - Monthly Unit Rates'!R139*('4 - Estimated Volumes'!R139*12)</f>
        <v>0</v>
      </c>
      <c r="S140" s="205">
        <f>'3 - Monthly Unit Rates'!S139*('4 - Estimated Volumes'!S139*12)</f>
        <v>0</v>
      </c>
      <c r="T140" s="560">
        <f t="shared" si="59"/>
        <v>0</v>
      </c>
      <c r="U140" s="204"/>
    </row>
    <row r="141" spans="1:21" ht="12.75" customHeight="1" outlineLevel="2">
      <c r="A141" s="171"/>
      <c r="D141" s="175" t="s">
        <v>187</v>
      </c>
      <c r="E141" s="280" t="s">
        <v>149</v>
      </c>
      <c r="F141" s="205">
        <f>'3 - Monthly Unit Rates'!F140*('4 - Estimated Volumes'!F140*12)</f>
        <v>0</v>
      </c>
      <c r="G141" s="205">
        <f>'3 - Monthly Unit Rates'!G140*('4 - Estimated Volumes'!G140*12)</f>
        <v>0</v>
      </c>
      <c r="H141" s="205">
        <f>'3 - Monthly Unit Rates'!H140*('4 - Estimated Volumes'!H140*12)</f>
        <v>0</v>
      </c>
      <c r="I141" s="205">
        <f>'3 - Monthly Unit Rates'!I140*('4 - Estimated Volumes'!I140*12)</f>
        <v>0</v>
      </c>
      <c r="J141" s="205">
        <f>'3 - Monthly Unit Rates'!J140*('4 - Estimated Volumes'!J140*12)</f>
        <v>0</v>
      </c>
      <c r="K141" s="206">
        <f>('3 - Monthly Unit Rates'!K140*'4 - Estimated Volumes'!K140)*6</f>
        <v>0</v>
      </c>
      <c r="L141" s="560">
        <f t="shared" si="57"/>
        <v>0</v>
      </c>
      <c r="N141" s="205">
        <f>'3 - Monthly Unit Rates'!N140*('4 - Estimated Volumes'!N140*12)</f>
        <v>0</v>
      </c>
      <c r="O141" s="205">
        <f>'3 - Monthly Unit Rates'!O140*('4 - Estimated Volumes'!O140*12)</f>
        <v>0</v>
      </c>
      <c r="P141" s="560">
        <f t="shared" si="58"/>
        <v>0</v>
      </c>
      <c r="R141" s="205">
        <f>'3 - Monthly Unit Rates'!R140*('4 - Estimated Volumes'!R140*12)</f>
        <v>0</v>
      </c>
      <c r="S141" s="205">
        <f>'3 - Monthly Unit Rates'!S140*('4 - Estimated Volumes'!S140*12)</f>
        <v>0</v>
      </c>
      <c r="T141" s="560">
        <f t="shared" si="59"/>
        <v>0</v>
      </c>
      <c r="U141" s="204"/>
    </row>
    <row r="142" spans="1:21" ht="12.75" customHeight="1" outlineLevel="2">
      <c r="A142" s="171"/>
      <c r="D142" s="175" t="s">
        <v>188</v>
      </c>
      <c r="E142" s="280" t="s">
        <v>149</v>
      </c>
      <c r="F142" s="205">
        <f>'3 - Monthly Unit Rates'!F141*('4 - Estimated Volumes'!F141*12)</f>
        <v>0</v>
      </c>
      <c r="G142" s="205">
        <f>'3 - Monthly Unit Rates'!G141*('4 - Estimated Volumes'!G141*12)</f>
        <v>0</v>
      </c>
      <c r="H142" s="205">
        <f>'3 - Monthly Unit Rates'!H141*('4 - Estimated Volumes'!H141*12)</f>
        <v>0</v>
      </c>
      <c r="I142" s="205">
        <f>'3 - Monthly Unit Rates'!I141*('4 - Estimated Volumes'!I141*12)</f>
        <v>0</v>
      </c>
      <c r="J142" s="205">
        <f>'3 - Monthly Unit Rates'!J141*('4 - Estimated Volumes'!J141*12)</f>
        <v>0</v>
      </c>
      <c r="K142" s="206">
        <f>('3 - Monthly Unit Rates'!K141*'4 - Estimated Volumes'!K141)*6</f>
        <v>0</v>
      </c>
      <c r="L142" s="560">
        <f t="shared" si="57"/>
        <v>0</v>
      </c>
      <c r="N142" s="205">
        <f>'3 - Monthly Unit Rates'!N141*('4 - Estimated Volumes'!N141*12)</f>
        <v>0</v>
      </c>
      <c r="O142" s="205">
        <f>'3 - Monthly Unit Rates'!O141*('4 - Estimated Volumes'!O141*12)</f>
        <v>0</v>
      </c>
      <c r="P142" s="560">
        <f t="shared" si="58"/>
        <v>0</v>
      </c>
      <c r="R142" s="205">
        <f>'3 - Monthly Unit Rates'!R141*('4 - Estimated Volumes'!R141*12)</f>
        <v>0</v>
      </c>
      <c r="S142" s="205">
        <f>'3 - Monthly Unit Rates'!S141*('4 - Estimated Volumes'!S141*12)</f>
        <v>0</v>
      </c>
      <c r="T142" s="560">
        <f t="shared" si="59"/>
        <v>0</v>
      </c>
      <c r="U142" s="204"/>
    </row>
    <row r="143" spans="1:21" ht="12.75" customHeight="1" outlineLevel="2">
      <c r="A143" s="171"/>
      <c r="D143" s="175" t="s">
        <v>189</v>
      </c>
      <c r="E143" s="280" t="s">
        <v>149</v>
      </c>
      <c r="F143" s="205">
        <f>'3 - Monthly Unit Rates'!F142*('4 - Estimated Volumes'!F142*12)</f>
        <v>0</v>
      </c>
      <c r="G143" s="205">
        <f>'3 - Monthly Unit Rates'!G142*('4 - Estimated Volumes'!G142*12)</f>
        <v>0</v>
      </c>
      <c r="H143" s="205">
        <f>'3 - Monthly Unit Rates'!H142*('4 - Estimated Volumes'!H142*12)</f>
        <v>0</v>
      </c>
      <c r="I143" s="205">
        <f>'3 - Monthly Unit Rates'!I142*('4 - Estimated Volumes'!I142*12)</f>
        <v>0</v>
      </c>
      <c r="J143" s="205">
        <f>'3 - Monthly Unit Rates'!J142*('4 - Estimated Volumes'!J142*12)</f>
        <v>0</v>
      </c>
      <c r="K143" s="206">
        <f>('3 - Monthly Unit Rates'!K142*'4 - Estimated Volumes'!K142)*6</f>
        <v>0</v>
      </c>
      <c r="L143" s="560">
        <f t="shared" si="57"/>
        <v>0</v>
      </c>
      <c r="N143" s="205">
        <f>'3 - Monthly Unit Rates'!N142*('4 - Estimated Volumes'!N142*12)</f>
        <v>0</v>
      </c>
      <c r="O143" s="205">
        <f>'3 - Monthly Unit Rates'!O142*('4 - Estimated Volumes'!O142*12)</f>
        <v>0</v>
      </c>
      <c r="P143" s="560">
        <f t="shared" si="58"/>
        <v>0</v>
      </c>
      <c r="R143" s="205">
        <f>'3 - Monthly Unit Rates'!R142*('4 - Estimated Volumes'!R142*12)</f>
        <v>0</v>
      </c>
      <c r="S143" s="205">
        <f>'3 - Monthly Unit Rates'!S142*('4 - Estimated Volumes'!S142*12)</f>
        <v>0</v>
      </c>
      <c r="T143" s="560">
        <f t="shared" si="59"/>
        <v>0</v>
      </c>
      <c r="U143" s="204"/>
    </row>
    <row r="144" spans="1:21" ht="12.75" customHeight="1" outlineLevel="2">
      <c r="A144" s="171"/>
      <c r="D144" s="175" t="s">
        <v>190</v>
      </c>
      <c r="E144" s="280" t="s">
        <v>149</v>
      </c>
      <c r="F144" s="205">
        <f>'3 - Monthly Unit Rates'!F143*('4 - Estimated Volumes'!F143*12)</f>
        <v>0</v>
      </c>
      <c r="G144" s="205">
        <f>'3 - Monthly Unit Rates'!G143*('4 - Estimated Volumes'!G143*12)</f>
        <v>0</v>
      </c>
      <c r="H144" s="205">
        <f>'3 - Monthly Unit Rates'!H143*('4 - Estimated Volumes'!H143*12)</f>
        <v>0</v>
      </c>
      <c r="I144" s="205">
        <f>'3 - Monthly Unit Rates'!I143*('4 - Estimated Volumes'!I143*12)</f>
        <v>0</v>
      </c>
      <c r="J144" s="205">
        <f>'3 - Monthly Unit Rates'!J143*('4 - Estimated Volumes'!J143*12)</f>
        <v>0</v>
      </c>
      <c r="K144" s="206">
        <f>('3 - Monthly Unit Rates'!K143*'4 - Estimated Volumes'!K143)*6</f>
        <v>0</v>
      </c>
      <c r="L144" s="560">
        <f t="shared" si="57"/>
        <v>0</v>
      </c>
      <c r="N144" s="205">
        <f>'3 - Monthly Unit Rates'!N143*('4 - Estimated Volumes'!N143*12)</f>
        <v>0</v>
      </c>
      <c r="O144" s="205">
        <f>'3 - Monthly Unit Rates'!O143*('4 - Estimated Volumes'!O143*12)</f>
        <v>0</v>
      </c>
      <c r="P144" s="560">
        <f t="shared" si="58"/>
        <v>0</v>
      </c>
      <c r="R144" s="205">
        <f>'3 - Monthly Unit Rates'!R143*('4 - Estimated Volumes'!R143*12)</f>
        <v>0</v>
      </c>
      <c r="S144" s="205">
        <f>'3 - Monthly Unit Rates'!S143*('4 - Estimated Volumes'!S143*12)</f>
        <v>0</v>
      </c>
      <c r="T144" s="560">
        <f t="shared" si="59"/>
        <v>0</v>
      </c>
      <c r="U144" s="204"/>
    </row>
    <row r="145" spans="1:21" ht="12.75" customHeight="1" outlineLevel="2">
      <c r="A145" s="171"/>
      <c r="D145" s="175" t="s">
        <v>191</v>
      </c>
      <c r="E145" s="280" t="s">
        <v>149</v>
      </c>
      <c r="F145" s="205">
        <f>'3 - Monthly Unit Rates'!F144*('4 - Estimated Volumes'!F144*12)</f>
        <v>772200</v>
      </c>
      <c r="G145" s="205">
        <f>'3 - Monthly Unit Rates'!G144*('4 - Estimated Volumes'!G144*12)</f>
        <v>772200</v>
      </c>
      <c r="H145" s="205">
        <f>'3 - Monthly Unit Rates'!H144*('4 - Estimated Volumes'!H144*12)</f>
        <v>772200</v>
      </c>
      <c r="I145" s="205">
        <f>'3 - Monthly Unit Rates'!I144*('4 - Estimated Volumes'!I144*12)</f>
        <v>772200</v>
      </c>
      <c r="J145" s="205">
        <f>'3 - Monthly Unit Rates'!J144*('4 - Estimated Volumes'!J144*12)</f>
        <v>772200</v>
      </c>
      <c r="K145" s="206">
        <f>('3 - Monthly Unit Rates'!K144*'4 - Estimated Volumes'!K144)*6</f>
        <v>386100</v>
      </c>
      <c r="L145" s="560">
        <f t="shared" si="57"/>
        <v>4247100</v>
      </c>
      <c r="N145" s="205">
        <f>'3 - Monthly Unit Rates'!N144*('4 - Estimated Volumes'!N144*12)</f>
        <v>316800</v>
      </c>
      <c r="O145" s="205">
        <f>'3 - Monthly Unit Rates'!O144*('4 - Estimated Volumes'!O144*12)</f>
        <v>316800</v>
      </c>
      <c r="P145" s="560">
        <f t="shared" si="58"/>
        <v>633600</v>
      </c>
      <c r="R145" s="205">
        <f>'3 - Monthly Unit Rates'!R144*('4 - Estimated Volumes'!R144*12)</f>
        <v>316800</v>
      </c>
      <c r="S145" s="205">
        <f>'3 - Monthly Unit Rates'!S144*('4 - Estimated Volumes'!S144*12)</f>
        <v>316800</v>
      </c>
      <c r="T145" s="560">
        <f t="shared" si="59"/>
        <v>633600</v>
      </c>
      <c r="U145" s="204"/>
    </row>
    <row r="146" spans="1:21" ht="12.75" customHeight="1" outlineLevel="2">
      <c r="A146" s="171"/>
      <c r="D146" s="175" t="s">
        <v>192</v>
      </c>
      <c r="E146" s="280" t="s">
        <v>149</v>
      </c>
      <c r="F146" s="205">
        <f>'3 - Monthly Unit Rates'!F145*('4 - Estimated Volumes'!F145*12)</f>
        <v>0</v>
      </c>
      <c r="G146" s="205">
        <f>'3 - Monthly Unit Rates'!G145*('4 - Estimated Volumes'!G145*12)</f>
        <v>0</v>
      </c>
      <c r="H146" s="205">
        <f>'3 - Monthly Unit Rates'!H145*('4 - Estimated Volumes'!H145*12)</f>
        <v>0</v>
      </c>
      <c r="I146" s="205">
        <f>'3 - Monthly Unit Rates'!I145*('4 - Estimated Volumes'!I145*12)</f>
        <v>0</v>
      </c>
      <c r="J146" s="205">
        <f>'3 - Monthly Unit Rates'!J145*('4 - Estimated Volumes'!J145*12)</f>
        <v>0</v>
      </c>
      <c r="K146" s="206">
        <f>('3 - Monthly Unit Rates'!K145*'4 - Estimated Volumes'!K145)*6</f>
        <v>0</v>
      </c>
      <c r="L146" s="560">
        <f t="shared" si="57"/>
        <v>0</v>
      </c>
      <c r="N146" s="205">
        <f>'3 - Monthly Unit Rates'!N145*('4 - Estimated Volumes'!N145*12)</f>
        <v>0</v>
      </c>
      <c r="O146" s="205">
        <f>'3 - Monthly Unit Rates'!O145*('4 - Estimated Volumes'!O145*12)</f>
        <v>0</v>
      </c>
      <c r="P146" s="560">
        <f t="shared" si="58"/>
        <v>0</v>
      </c>
      <c r="R146" s="205">
        <f>'3 - Monthly Unit Rates'!R145*('4 - Estimated Volumes'!R145*12)</f>
        <v>0</v>
      </c>
      <c r="S146" s="205">
        <f>'3 - Monthly Unit Rates'!S145*('4 - Estimated Volumes'!S145*12)</f>
        <v>0</v>
      </c>
      <c r="T146" s="560">
        <f t="shared" si="59"/>
        <v>0</v>
      </c>
      <c r="U146" s="204"/>
    </row>
    <row r="147" spans="1:21" ht="12.75" customHeight="1" outlineLevel="2">
      <c r="A147" s="171"/>
      <c r="D147" s="175" t="s">
        <v>193</v>
      </c>
      <c r="E147" s="280" t="s">
        <v>149</v>
      </c>
      <c r="F147" s="205">
        <f>'3 - Monthly Unit Rates'!F146*('4 - Estimated Volumes'!F146*12)</f>
        <v>40860</v>
      </c>
      <c r="G147" s="205">
        <f>'3 - Monthly Unit Rates'!G146*('4 - Estimated Volumes'!G146*12)</f>
        <v>40860</v>
      </c>
      <c r="H147" s="205">
        <f>'3 - Monthly Unit Rates'!H146*('4 - Estimated Volumes'!H146*12)</f>
        <v>40860</v>
      </c>
      <c r="I147" s="205">
        <f>'3 - Monthly Unit Rates'!I146*('4 - Estimated Volumes'!I146*12)</f>
        <v>40860</v>
      </c>
      <c r="J147" s="205">
        <f>'3 - Monthly Unit Rates'!J146*('4 - Estimated Volumes'!J146*12)</f>
        <v>40860</v>
      </c>
      <c r="K147" s="206">
        <f>('3 - Monthly Unit Rates'!K146*'4 - Estimated Volumes'!K146)*6</f>
        <v>20430</v>
      </c>
      <c r="L147" s="560">
        <f t="shared" si="57"/>
        <v>224730</v>
      </c>
      <c r="N147" s="205">
        <f>'3 - Monthly Unit Rates'!N146*('4 - Estimated Volumes'!N146*12)</f>
        <v>9990</v>
      </c>
      <c r="O147" s="205">
        <f>'3 - Monthly Unit Rates'!O146*('4 - Estimated Volumes'!O146*12)</f>
        <v>9990</v>
      </c>
      <c r="P147" s="560">
        <f t="shared" si="58"/>
        <v>19980</v>
      </c>
      <c r="R147" s="205">
        <f>'3 - Monthly Unit Rates'!R146*('4 - Estimated Volumes'!R146*12)</f>
        <v>9990</v>
      </c>
      <c r="S147" s="205">
        <f>'3 - Monthly Unit Rates'!S146*('4 - Estimated Volumes'!S146*12)</f>
        <v>9990</v>
      </c>
      <c r="T147" s="560">
        <f t="shared" si="59"/>
        <v>19980</v>
      </c>
      <c r="U147" s="204"/>
    </row>
    <row r="148" spans="1:21" ht="12.75" customHeight="1" outlineLevel="2">
      <c r="A148" s="171"/>
      <c r="D148" s="175" t="s">
        <v>194</v>
      </c>
      <c r="E148" s="280" t="s">
        <v>149</v>
      </c>
      <c r="F148" s="205">
        <f>'3 - Monthly Unit Rates'!F147*('4 - Estimated Volumes'!F147*12)</f>
        <v>0</v>
      </c>
      <c r="G148" s="205">
        <f>'3 - Monthly Unit Rates'!G147*('4 - Estimated Volumes'!G147*12)</f>
        <v>0</v>
      </c>
      <c r="H148" s="205">
        <f>'3 - Monthly Unit Rates'!H147*('4 - Estimated Volumes'!H147*12)</f>
        <v>0</v>
      </c>
      <c r="I148" s="205">
        <f>'3 - Monthly Unit Rates'!I147*('4 - Estimated Volumes'!I147*12)</f>
        <v>0</v>
      </c>
      <c r="J148" s="205">
        <f>'3 - Monthly Unit Rates'!J147*('4 - Estimated Volumes'!J147*12)</f>
        <v>0</v>
      </c>
      <c r="K148" s="206">
        <f>('3 - Monthly Unit Rates'!K147*'4 - Estimated Volumes'!K147)*6</f>
        <v>0</v>
      </c>
      <c r="L148" s="560">
        <f t="shared" ref="L148:L155" si="63">SUM(F148:K148)</f>
        <v>0</v>
      </c>
      <c r="N148" s="205">
        <f>'3 - Monthly Unit Rates'!N147*('4 - Estimated Volumes'!N147*12)</f>
        <v>0</v>
      </c>
      <c r="O148" s="205">
        <f>'3 - Monthly Unit Rates'!O147*('4 - Estimated Volumes'!O147*12)</f>
        <v>0</v>
      </c>
      <c r="P148" s="560">
        <f t="shared" ref="P148:P155" si="64">N148+O148</f>
        <v>0</v>
      </c>
      <c r="R148" s="205">
        <f>'3 - Monthly Unit Rates'!R147*('4 - Estimated Volumes'!R147*12)</f>
        <v>0</v>
      </c>
      <c r="S148" s="205">
        <f>'3 - Monthly Unit Rates'!S147*('4 - Estimated Volumes'!S147*12)</f>
        <v>0</v>
      </c>
      <c r="T148" s="560">
        <f t="shared" ref="T148:T155" si="65">R148+S148</f>
        <v>0</v>
      </c>
      <c r="U148" s="204"/>
    </row>
    <row r="149" spans="1:21" ht="12.75" customHeight="1" outlineLevel="2">
      <c r="A149" s="171"/>
      <c r="D149" s="175" t="s">
        <v>195</v>
      </c>
      <c r="E149" s="280" t="s">
        <v>149</v>
      </c>
      <c r="F149" s="205">
        <f>'3 - Monthly Unit Rates'!F148*('4 - Estimated Volumes'!F148*12)</f>
        <v>0</v>
      </c>
      <c r="G149" s="205">
        <f>'3 - Monthly Unit Rates'!G148*('4 - Estimated Volumes'!G148*12)</f>
        <v>0</v>
      </c>
      <c r="H149" s="205">
        <f>'3 - Monthly Unit Rates'!H148*('4 - Estimated Volumes'!H148*12)</f>
        <v>0</v>
      </c>
      <c r="I149" s="205">
        <f>'3 - Monthly Unit Rates'!I148*('4 - Estimated Volumes'!I148*12)</f>
        <v>0</v>
      </c>
      <c r="J149" s="205">
        <f>'3 - Monthly Unit Rates'!J148*('4 - Estimated Volumes'!J148*12)</f>
        <v>0</v>
      </c>
      <c r="K149" s="206">
        <f>('3 - Monthly Unit Rates'!K148*'4 - Estimated Volumes'!K148)*6</f>
        <v>0</v>
      </c>
      <c r="L149" s="560">
        <f t="shared" si="63"/>
        <v>0</v>
      </c>
      <c r="N149" s="205">
        <f>'3 - Monthly Unit Rates'!N148*('4 - Estimated Volumes'!N148*12)</f>
        <v>0</v>
      </c>
      <c r="O149" s="205">
        <f>'3 - Monthly Unit Rates'!O148*('4 - Estimated Volumes'!O148*12)</f>
        <v>0</v>
      </c>
      <c r="P149" s="560">
        <f t="shared" si="64"/>
        <v>0</v>
      </c>
      <c r="R149" s="205">
        <f>'3 - Monthly Unit Rates'!R148*('4 - Estimated Volumes'!R148*12)</f>
        <v>0</v>
      </c>
      <c r="S149" s="205">
        <f>'3 - Monthly Unit Rates'!S148*('4 - Estimated Volumes'!S148*12)</f>
        <v>0</v>
      </c>
      <c r="T149" s="560">
        <f t="shared" si="65"/>
        <v>0</v>
      </c>
      <c r="U149" s="204"/>
    </row>
    <row r="150" spans="1:21" ht="12.75" customHeight="1" outlineLevel="2">
      <c r="A150" s="171"/>
      <c r="D150" s="175" t="s">
        <v>196</v>
      </c>
      <c r="E150" s="280" t="s">
        <v>149</v>
      </c>
      <c r="F150" s="205">
        <f>'3 - Monthly Unit Rates'!F149*('4 - Estimated Volumes'!F149*12)</f>
        <v>179340</v>
      </c>
      <c r="G150" s="205">
        <f>'3 - Monthly Unit Rates'!G149*('4 - Estimated Volumes'!G149*12)</f>
        <v>179340</v>
      </c>
      <c r="H150" s="205">
        <f>'3 - Monthly Unit Rates'!H149*('4 - Estimated Volumes'!H149*12)</f>
        <v>179340</v>
      </c>
      <c r="I150" s="205">
        <f>'3 - Monthly Unit Rates'!I149*('4 - Estimated Volumes'!I149*12)</f>
        <v>179340</v>
      </c>
      <c r="J150" s="205">
        <f>'3 - Monthly Unit Rates'!J149*('4 - Estimated Volumes'!J149*12)</f>
        <v>179340</v>
      </c>
      <c r="K150" s="206">
        <f>('3 - Monthly Unit Rates'!K149*'4 - Estimated Volumes'!K149)*6</f>
        <v>89670</v>
      </c>
      <c r="L150" s="560">
        <f t="shared" si="63"/>
        <v>986370</v>
      </c>
      <c r="N150" s="205">
        <f>'3 - Monthly Unit Rates'!N149*('4 - Estimated Volumes'!N149*12)</f>
        <v>49140</v>
      </c>
      <c r="O150" s="205">
        <f>'3 - Monthly Unit Rates'!O149*('4 - Estimated Volumes'!O149*12)</f>
        <v>49140</v>
      </c>
      <c r="P150" s="560">
        <f t="shared" si="64"/>
        <v>98280</v>
      </c>
      <c r="R150" s="205">
        <f>'3 - Monthly Unit Rates'!R149*('4 - Estimated Volumes'!R149*12)</f>
        <v>49140</v>
      </c>
      <c r="S150" s="205">
        <f>'3 - Monthly Unit Rates'!S149*('4 - Estimated Volumes'!S149*12)</f>
        <v>49140</v>
      </c>
      <c r="T150" s="560">
        <f t="shared" si="65"/>
        <v>98280</v>
      </c>
      <c r="U150" s="204"/>
    </row>
    <row r="151" spans="1:21" ht="12.75" customHeight="1" outlineLevel="2">
      <c r="A151" s="171"/>
      <c r="D151" s="175" t="s">
        <v>197</v>
      </c>
      <c r="E151" s="280" t="s">
        <v>149</v>
      </c>
      <c r="F151" s="205">
        <f>'3 - Monthly Unit Rates'!F150*('4 - Estimated Volumes'!F150*12)</f>
        <v>0</v>
      </c>
      <c r="G151" s="205">
        <f>'3 - Monthly Unit Rates'!G150*('4 - Estimated Volumes'!G150*12)</f>
        <v>0</v>
      </c>
      <c r="H151" s="205">
        <f>'3 - Monthly Unit Rates'!H150*('4 - Estimated Volumes'!H150*12)</f>
        <v>0</v>
      </c>
      <c r="I151" s="205">
        <f>'3 - Monthly Unit Rates'!I150*('4 - Estimated Volumes'!I150*12)</f>
        <v>0</v>
      </c>
      <c r="J151" s="205">
        <f>'3 - Monthly Unit Rates'!J150*('4 - Estimated Volumes'!J150*12)</f>
        <v>0</v>
      </c>
      <c r="K151" s="206">
        <f>('3 - Monthly Unit Rates'!K150*'4 - Estimated Volumes'!K150)*6</f>
        <v>0</v>
      </c>
      <c r="L151" s="560">
        <f t="shared" si="63"/>
        <v>0</v>
      </c>
      <c r="N151" s="205">
        <f>'3 - Monthly Unit Rates'!N150*('4 - Estimated Volumes'!N150*12)</f>
        <v>0</v>
      </c>
      <c r="O151" s="205">
        <f>'3 - Monthly Unit Rates'!O150*('4 - Estimated Volumes'!O150*12)</f>
        <v>0</v>
      </c>
      <c r="P151" s="560">
        <f t="shared" si="64"/>
        <v>0</v>
      </c>
      <c r="R151" s="205">
        <f>'3 - Monthly Unit Rates'!R150*('4 - Estimated Volumes'!R150*12)</f>
        <v>0</v>
      </c>
      <c r="S151" s="205">
        <f>'3 - Monthly Unit Rates'!S150*('4 - Estimated Volumes'!S150*12)</f>
        <v>0</v>
      </c>
      <c r="T151" s="560">
        <f t="shared" si="65"/>
        <v>0</v>
      </c>
      <c r="U151" s="204"/>
    </row>
    <row r="152" spans="1:21" ht="12.75" customHeight="1" outlineLevel="2">
      <c r="A152" s="171"/>
      <c r="D152" s="175" t="s">
        <v>198</v>
      </c>
      <c r="E152" s="280" t="s">
        <v>149</v>
      </c>
      <c r="F152" s="205">
        <f>'3 - Monthly Unit Rates'!F151*('4 - Estimated Volumes'!F151*12)</f>
        <v>0</v>
      </c>
      <c r="G152" s="205">
        <f>'3 - Monthly Unit Rates'!G151*('4 - Estimated Volumes'!G151*12)</f>
        <v>0</v>
      </c>
      <c r="H152" s="205">
        <f>'3 - Monthly Unit Rates'!H151*('4 - Estimated Volumes'!H151*12)</f>
        <v>0</v>
      </c>
      <c r="I152" s="205">
        <f>'3 - Monthly Unit Rates'!I151*('4 - Estimated Volumes'!I151*12)</f>
        <v>0</v>
      </c>
      <c r="J152" s="205">
        <f>'3 - Monthly Unit Rates'!J151*('4 - Estimated Volumes'!J151*12)</f>
        <v>0</v>
      </c>
      <c r="K152" s="206">
        <f>('3 - Monthly Unit Rates'!K151*'4 - Estimated Volumes'!K151)*6</f>
        <v>0</v>
      </c>
      <c r="L152" s="560">
        <f t="shared" si="63"/>
        <v>0</v>
      </c>
      <c r="N152" s="205">
        <f>'3 - Monthly Unit Rates'!N151*('4 - Estimated Volumes'!N151*12)</f>
        <v>0</v>
      </c>
      <c r="O152" s="205">
        <f>'3 - Monthly Unit Rates'!O151*('4 - Estimated Volumes'!O151*12)</f>
        <v>0</v>
      </c>
      <c r="P152" s="560">
        <f t="shared" si="64"/>
        <v>0</v>
      </c>
      <c r="R152" s="205">
        <f>'3 - Monthly Unit Rates'!R151*('4 - Estimated Volumes'!R151*12)</f>
        <v>0</v>
      </c>
      <c r="S152" s="205">
        <f>'3 - Monthly Unit Rates'!S151*('4 - Estimated Volumes'!S151*12)</f>
        <v>0</v>
      </c>
      <c r="T152" s="560">
        <f t="shared" si="65"/>
        <v>0</v>
      </c>
      <c r="U152" s="204"/>
    </row>
    <row r="153" spans="1:21" ht="12.75" customHeight="1" outlineLevel="2">
      <c r="A153" s="171"/>
      <c r="D153" s="175" t="s">
        <v>199</v>
      </c>
      <c r="E153" s="280" t="s">
        <v>149</v>
      </c>
      <c r="F153" s="205">
        <f>'3 - Monthly Unit Rates'!F152*('4 - Estimated Volumes'!F152*12)</f>
        <v>0</v>
      </c>
      <c r="G153" s="205">
        <f>'3 - Monthly Unit Rates'!G152*('4 - Estimated Volumes'!G152*12)</f>
        <v>0</v>
      </c>
      <c r="H153" s="205">
        <f>'3 - Monthly Unit Rates'!H152*('4 - Estimated Volumes'!H152*12)</f>
        <v>0</v>
      </c>
      <c r="I153" s="205">
        <f>'3 - Monthly Unit Rates'!I152*('4 - Estimated Volumes'!I152*12)</f>
        <v>0</v>
      </c>
      <c r="J153" s="205">
        <f>'3 - Monthly Unit Rates'!J152*('4 - Estimated Volumes'!J152*12)</f>
        <v>0</v>
      </c>
      <c r="K153" s="206">
        <f>('3 - Monthly Unit Rates'!K152*'4 - Estimated Volumes'!K152)*6</f>
        <v>0</v>
      </c>
      <c r="L153" s="560">
        <f t="shared" si="63"/>
        <v>0</v>
      </c>
      <c r="N153" s="205">
        <f>'3 - Monthly Unit Rates'!N152*('4 - Estimated Volumes'!N152*12)</f>
        <v>0</v>
      </c>
      <c r="O153" s="205">
        <f>'3 - Monthly Unit Rates'!O152*('4 - Estimated Volumes'!O152*12)</f>
        <v>0</v>
      </c>
      <c r="P153" s="560">
        <f t="shared" si="64"/>
        <v>0</v>
      </c>
      <c r="R153" s="205">
        <f>'3 - Monthly Unit Rates'!R152*('4 - Estimated Volumes'!R152*12)</f>
        <v>0</v>
      </c>
      <c r="S153" s="205">
        <f>'3 - Monthly Unit Rates'!S152*('4 - Estimated Volumes'!S152*12)</f>
        <v>0</v>
      </c>
      <c r="T153" s="560">
        <f t="shared" si="65"/>
        <v>0</v>
      </c>
      <c r="U153" s="204"/>
    </row>
    <row r="154" spans="1:21" ht="12.75" customHeight="1" outlineLevel="2">
      <c r="A154" s="171"/>
      <c r="D154" s="175" t="s">
        <v>200</v>
      </c>
      <c r="E154" s="280" t="s">
        <v>149</v>
      </c>
      <c r="F154" s="205">
        <f>'3 - Monthly Unit Rates'!F153*('4 - Estimated Volumes'!F153*12)</f>
        <v>0</v>
      </c>
      <c r="G154" s="205">
        <f>'3 - Monthly Unit Rates'!G153*('4 - Estimated Volumes'!G153*12)</f>
        <v>0</v>
      </c>
      <c r="H154" s="205">
        <f>'3 - Monthly Unit Rates'!H153*('4 - Estimated Volumes'!H153*12)</f>
        <v>0</v>
      </c>
      <c r="I154" s="205">
        <f>'3 - Monthly Unit Rates'!I153*('4 - Estimated Volumes'!I153*12)</f>
        <v>0</v>
      </c>
      <c r="J154" s="205">
        <f>'3 - Monthly Unit Rates'!J153*('4 - Estimated Volumes'!J153*12)</f>
        <v>0</v>
      </c>
      <c r="K154" s="206">
        <f>('3 - Monthly Unit Rates'!K153*'4 - Estimated Volumes'!K153)*6</f>
        <v>0</v>
      </c>
      <c r="L154" s="560">
        <f t="shared" si="63"/>
        <v>0</v>
      </c>
      <c r="N154" s="205">
        <f>'3 - Monthly Unit Rates'!N153*('4 - Estimated Volumes'!N153*12)</f>
        <v>0</v>
      </c>
      <c r="O154" s="205">
        <f>'3 - Monthly Unit Rates'!O153*('4 - Estimated Volumes'!O153*12)</f>
        <v>0</v>
      </c>
      <c r="P154" s="560">
        <f t="shared" si="64"/>
        <v>0</v>
      </c>
      <c r="R154" s="205">
        <f>'3 - Monthly Unit Rates'!R153*('4 - Estimated Volumes'!R153*12)</f>
        <v>0</v>
      </c>
      <c r="S154" s="205">
        <f>'3 - Monthly Unit Rates'!S153*('4 - Estimated Volumes'!S153*12)</f>
        <v>0</v>
      </c>
      <c r="T154" s="560">
        <f t="shared" si="65"/>
        <v>0</v>
      </c>
      <c r="U154" s="204"/>
    </row>
    <row r="155" spans="1:21" ht="12.75" customHeight="1" outlineLevel="2">
      <c r="A155" s="171"/>
      <c r="D155" s="175" t="s">
        <v>201</v>
      </c>
      <c r="E155" s="280" t="s">
        <v>149</v>
      </c>
      <c r="F155" s="205">
        <f>'3 - Monthly Unit Rates'!F154*('4 - Estimated Volumes'!F154*12)</f>
        <v>323400</v>
      </c>
      <c r="G155" s="205">
        <f>'3 - Monthly Unit Rates'!G154*('4 - Estimated Volumes'!G154*12)</f>
        <v>323400</v>
      </c>
      <c r="H155" s="205">
        <f>'3 - Monthly Unit Rates'!H154*('4 - Estimated Volumes'!H154*12)</f>
        <v>323400</v>
      </c>
      <c r="I155" s="205">
        <f>'3 - Monthly Unit Rates'!I154*('4 - Estimated Volumes'!I154*12)</f>
        <v>323400</v>
      </c>
      <c r="J155" s="205">
        <f>'3 - Monthly Unit Rates'!J154*('4 - Estimated Volumes'!J154*12)</f>
        <v>323400</v>
      </c>
      <c r="K155" s="206">
        <f>('3 - Monthly Unit Rates'!K154*'4 - Estimated Volumes'!K154)*6</f>
        <v>161700</v>
      </c>
      <c r="L155" s="560">
        <f t="shared" si="63"/>
        <v>1778700</v>
      </c>
      <c r="N155" s="205">
        <f>'3 - Monthly Unit Rates'!N154*('4 - Estimated Volumes'!N154*12)</f>
        <v>57960</v>
      </c>
      <c r="O155" s="205">
        <f>'3 - Monthly Unit Rates'!O154*('4 - Estimated Volumes'!O154*12)</f>
        <v>57960</v>
      </c>
      <c r="P155" s="560">
        <f t="shared" si="64"/>
        <v>115920</v>
      </c>
      <c r="R155" s="205">
        <f>'3 - Monthly Unit Rates'!R154*('4 - Estimated Volumes'!R154*12)</f>
        <v>57960</v>
      </c>
      <c r="S155" s="205">
        <f>'3 - Monthly Unit Rates'!S154*('4 - Estimated Volumes'!S154*12)</f>
        <v>57960</v>
      </c>
      <c r="T155" s="560">
        <f t="shared" si="65"/>
        <v>115920</v>
      </c>
      <c r="U155" s="204"/>
    </row>
    <row r="156" spans="1:21" ht="12.75" customHeight="1" outlineLevel="2">
      <c r="A156" s="171"/>
      <c r="D156" s="175" t="s">
        <v>202</v>
      </c>
      <c r="E156" s="280" t="s">
        <v>149</v>
      </c>
      <c r="F156" s="205">
        <f>'3 - Monthly Unit Rates'!F155*('4 - Estimated Volumes'!F155*12)</f>
        <v>0</v>
      </c>
      <c r="G156" s="205">
        <f>'3 - Monthly Unit Rates'!G155*('4 - Estimated Volumes'!G155*12)</f>
        <v>0</v>
      </c>
      <c r="H156" s="205">
        <f>'3 - Monthly Unit Rates'!H155*('4 - Estimated Volumes'!H155*12)</f>
        <v>0</v>
      </c>
      <c r="I156" s="205">
        <f>'3 - Monthly Unit Rates'!I155*('4 - Estimated Volumes'!I155*12)</f>
        <v>0</v>
      </c>
      <c r="J156" s="205">
        <f>'3 - Monthly Unit Rates'!J155*('4 - Estimated Volumes'!J155*12)</f>
        <v>0</v>
      </c>
      <c r="K156" s="206">
        <f>'3 - Monthly Unit Rates'!K155*('4 - Estimated Volumes'!K155*6)</f>
        <v>0</v>
      </c>
      <c r="L156" s="560">
        <f t="shared" ref="L156:L163" si="66">SUM(F156:K156)</f>
        <v>0</v>
      </c>
      <c r="N156" s="205">
        <f>'3 - Monthly Unit Rates'!N155*('4 - Estimated Volumes'!N155*12)</f>
        <v>0</v>
      </c>
      <c r="O156" s="205">
        <f>'3 - Monthly Unit Rates'!O155*('4 - Estimated Volumes'!O155*12)</f>
        <v>0</v>
      </c>
      <c r="P156" s="560">
        <f t="shared" ref="P156:P163" si="67">N156+O156</f>
        <v>0</v>
      </c>
      <c r="R156" s="205">
        <f>'3 - Monthly Unit Rates'!R155*('4 - Estimated Volumes'!R155*12)</f>
        <v>0</v>
      </c>
      <c r="S156" s="205">
        <f>'3 - Monthly Unit Rates'!S155*('4 - Estimated Volumes'!S155*12)</f>
        <v>0</v>
      </c>
      <c r="T156" s="560">
        <f t="shared" ref="T156:T163" si="68">R156+S156</f>
        <v>0</v>
      </c>
      <c r="U156" s="204"/>
    </row>
    <row r="157" spans="1:21" ht="12.75" customHeight="1" outlineLevel="2">
      <c r="A157" s="171"/>
      <c r="D157" s="175" t="s">
        <v>203</v>
      </c>
      <c r="E157" s="280" t="s">
        <v>149</v>
      </c>
      <c r="F157" s="205">
        <f>'3 - Monthly Unit Rates'!F156*('4 - Estimated Volumes'!F156*12)</f>
        <v>0</v>
      </c>
      <c r="G157" s="205">
        <f>'3 - Monthly Unit Rates'!G156*('4 - Estimated Volumes'!G156*12)</f>
        <v>0</v>
      </c>
      <c r="H157" s="205">
        <f>'3 - Monthly Unit Rates'!H156*('4 - Estimated Volumes'!H156*12)</f>
        <v>0</v>
      </c>
      <c r="I157" s="205">
        <f>'3 - Monthly Unit Rates'!I156*('4 - Estimated Volumes'!I156*12)</f>
        <v>0</v>
      </c>
      <c r="J157" s="205">
        <f>'3 - Monthly Unit Rates'!J156*('4 - Estimated Volumes'!J156*12)</f>
        <v>0</v>
      </c>
      <c r="K157" s="206">
        <f>'3 - Monthly Unit Rates'!K156*('4 - Estimated Volumes'!K156*6)</f>
        <v>0</v>
      </c>
      <c r="L157" s="560">
        <f t="shared" si="66"/>
        <v>0</v>
      </c>
      <c r="N157" s="205">
        <f>'3 - Monthly Unit Rates'!N156*('4 - Estimated Volumes'!N156*12)</f>
        <v>0</v>
      </c>
      <c r="O157" s="205">
        <f>'3 - Monthly Unit Rates'!O156*('4 - Estimated Volumes'!O156*12)</f>
        <v>0</v>
      </c>
      <c r="P157" s="560">
        <f t="shared" si="67"/>
        <v>0</v>
      </c>
      <c r="R157" s="205">
        <f>'3 - Monthly Unit Rates'!R156*('4 - Estimated Volumes'!R156*12)</f>
        <v>0</v>
      </c>
      <c r="S157" s="205">
        <f>'3 - Monthly Unit Rates'!S156*('4 - Estimated Volumes'!S156*12)</f>
        <v>0</v>
      </c>
      <c r="T157" s="560">
        <f t="shared" si="68"/>
        <v>0</v>
      </c>
      <c r="U157" s="204"/>
    </row>
    <row r="158" spans="1:21" ht="12.75" customHeight="1" outlineLevel="2">
      <c r="A158" s="171"/>
      <c r="D158" s="175" t="s">
        <v>204</v>
      </c>
      <c r="E158" s="280" t="s">
        <v>149</v>
      </c>
      <c r="F158" s="205">
        <f>'3 - Monthly Unit Rates'!F157*('4 - Estimated Volumes'!F157*12)</f>
        <v>0</v>
      </c>
      <c r="G158" s="205">
        <f>'3 - Monthly Unit Rates'!G157*('4 - Estimated Volumes'!G157*12)</f>
        <v>0</v>
      </c>
      <c r="H158" s="205">
        <f>'3 - Monthly Unit Rates'!H157*('4 - Estimated Volumes'!H157*12)</f>
        <v>0</v>
      </c>
      <c r="I158" s="205">
        <f>'3 - Monthly Unit Rates'!I157*('4 - Estimated Volumes'!I157*12)</f>
        <v>0</v>
      </c>
      <c r="J158" s="205">
        <f>'3 - Monthly Unit Rates'!J157*('4 - Estimated Volumes'!J157*12)</f>
        <v>0</v>
      </c>
      <c r="K158" s="206">
        <f>'3 - Monthly Unit Rates'!K157*('4 - Estimated Volumes'!K157*6)</f>
        <v>0</v>
      </c>
      <c r="L158" s="560">
        <f t="shared" si="66"/>
        <v>0</v>
      </c>
      <c r="N158" s="205">
        <f>'3 - Monthly Unit Rates'!N157*('4 - Estimated Volumes'!N157*12)</f>
        <v>0</v>
      </c>
      <c r="O158" s="205">
        <f>'3 - Monthly Unit Rates'!O157*('4 - Estimated Volumes'!O157*12)</f>
        <v>0</v>
      </c>
      <c r="P158" s="560">
        <f t="shared" si="67"/>
        <v>0</v>
      </c>
      <c r="R158" s="205">
        <f>'3 - Monthly Unit Rates'!R157*('4 - Estimated Volumes'!R157*12)</f>
        <v>0</v>
      </c>
      <c r="S158" s="205">
        <f>'3 - Monthly Unit Rates'!S157*('4 - Estimated Volumes'!S157*12)</f>
        <v>0</v>
      </c>
      <c r="T158" s="560">
        <f t="shared" si="68"/>
        <v>0</v>
      </c>
      <c r="U158" s="204"/>
    </row>
    <row r="159" spans="1:21" ht="12.75" customHeight="1" outlineLevel="2">
      <c r="A159" s="171"/>
      <c r="D159" s="175" t="s">
        <v>205</v>
      </c>
      <c r="E159" s="280" t="s">
        <v>149</v>
      </c>
      <c r="F159" s="205">
        <f>'3 - Monthly Unit Rates'!F158*('4 - Estimated Volumes'!F158*12)</f>
        <v>0</v>
      </c>
      <c r="G159" s="205">
        <f>'3 - Monthly Unit Rates'!G158*('4 - Estimated Volumes'!G158*12)</f>
        <v>0</v>
      </c>
      <c r="H159" s="205">
        <f>'3 - Monthly Unit Rates'!H158*('4 - Estimated Volumes'!H158*12)</f>
        <v>0</v>
      </c>
      <c r="I159" s="205">
        <f>'3 - Monthly Unit Rates'!I158*('4 - Estimated Volumes'!I158*12)</f>
        <v>0</v>
      </c>
      <c r="J159" s="205">
        <f>'3 - Monthly Unit Rates'!J158*('4 - Estimated Volumes'!J158*12)</f>
        <v>0</v>
      </c>
      <c r="K159" s="206">
        <f>'3 - Monthly Unit Rates'!K158*('4 - Estimated Volumes'!K158*6)</f>
        <v>0</v>
      </c>
      <c r="L159" s="560">
        <f t="shared" si="66"/>
        <v>0</v>
      </c>
      <c r="N159" s="205">
        <f>'3 - Monthly Unit Rates'!N158*('4 - Estimated Volumes'!N158*12)</f>
        <v>0</v>
      </c>
      <c r="O159" s="205">
        <f>'3 - Monthly Unit Rates'!O158*('4 - Estimated Volumes'!O158*12)</f>
        <v>0</v>
      </c>
      <c r="P159" s="560">
        <f t="shared" si="67"/>
        <v>0</v>
      </c>
      <c r="R159" s="205">
        <f>'3 - Monthly Unit Rates'!R158*('4 - Estimated Volumes'!R158*12)</f>
        <v>0</v>
      </c>
      <c r="S159" s="205">
        <f>'3 - Monthly Unit Rates'!S158*('4 - Estimated Volumes'!S158*12)</f>
        <v>0</v>
      </c>
      <c r="T159" s="560">
        <f t="shared" si="68"/>
        <v>0</v>
      </c>
      <c r="U159" s="204"/>
    </row>
    <row r="160" spans="1:21" ht="12.75" customHeight="1" outlineLevel="2">
      <c r="A160" s="171"/>
      <c r="D160" s="175" t="s">
        <v>206</v>
      </c>
      <c r="E160" s="280" t="s">
        <v>149</v>
      </c>
      <c r="F160" s="205">
        <f>'3 - Monthly Unit Rates'!F159*('4 - Estimated Volumes'!F159*12)</f>
        <v>0</v>
      </c>
      <c r="G160" s="205">
        <f>'3 - Monthly Unit Rates'!G159*('4 - Estimated Volumes'!G159*12)</f>
        <v>0</v>
      </c>
      <c r="H160" s="205">
        <f>'3 - Monthly Unit Rates'!H159*('4 - Estimated Volumes'!H159*12)</f>
        <v>0</v>
      </c>
      <c r="I160" s="205">
        <f>'3 - Monthly Unit Rates'!I159*('4 - Estimated Volumes'!I159*12)</f>
        <v>0</v>
      </c>
      <c r="J160" s="205">
        <f>'3 - Monthly Unit Rates'!J159*('4 - Estimated Volumes'!J159*12)</f>
        <v>0</v>
      </c>
      <c r="K160" s="206">
        <f>'3 - Monthly Unit Rates'!K159*('4 - Estimated Volumes'!K159*6)</f>
        <v>0</v>
      </c>
      <c r="L160" s="560">
        <f t="shared" si="66"/>
        <v>0</v>
      </c>
      <c r="N160" s="205">
        <f>'3 - Monthly Unit Rates'!N159*('4 - Estimated Volumes'!N159*12)</f>
        <v>0</v>
      </c>
      <c r="O160" s="205">
        <f>'3 - Monthly Unit Rates'!O159*('4 - Estimated Volumes'!O159*12)</f>
        <v>0</v>
      </c>
      <c r="P160" s="560">
        <f t="shared" si="67"/>
        <v>0</v>
      </c>
      <c r="R160" s="205">
        <f>'3 - Monthly Unit Rates'!R159*('4 - Estimated Volumes'!R159*12)</f>
        <v>0</v>
      </c>
      <c r="S160" s="205">
        <f>'3 - Monthly Unit Rates'!S159*('4 - Estimated Volumes'!S159*12)</f>
        <v>0</v>
      </c>
      <c r="T160" s="560">
        <f t="shared" si="68"/>
        <v>0</v>
      </c>
      <c r="U160" s="204"/>
    </row>
    <row r="161" spans="1:22" ht="12.75" customHeight="1" outlineLevel="2">
      <c r="A161" s="171"/>
      <c r="D161" s="175" t="s">
        <v>207</v>
      </c>
      <c r="E161" s="280" t="s">
        <v>149</v>
      </c>
      <c r="F161" s="205">
        <f>'3 - Monthly Unit Rates'!F160*('4 - Estimated Volumes'!F160*12)</f>
        <v>0</v>
      </c>
      <c r="G161" s="205">
        <f>'3 - Monthly Unit Rates'!G160*('4 - Estimated Volumes'!G160*12)</f>
        <v>0</v>
      </c>
      <c r="H161" s="205">
        <f>'3 - Monthly Unit Rates'!H160*('4 - Estimated Volumes'!H160*12)</f>
        <v>0</v>
      </c>
      <c r="I161" s="205">
        <f>'3 - Monthly Unit Rates'!I160*('4 - Estimated Volumes'!I160*12)</f>
        <v>0</v>
      </c>
      <c r="J161" s="205">
        <f>'3 - Monthly Unit Rates'!J160*('4 - Estimated Volumes'!J160*12)</f>
        <v>0</v>
      </c>
      <c r="K161" s="206">
        <f>'3 - Monthly Unit Rates'!K160*('4 - Estimated Volumes'!K160*6)</f>
        <v>0</v>
      </c>
      <c r="L161" s="560">
        <f t="shared" si="66"/>
        <v>0</v>
      </c>
      <c r="N161" s="205">
        <f>'3 - Monthly Unit Rates'!N160*('4 - Estimated Volumes'!N160*12)</f>
        <v>0</v>
      </c>
      <c r="O161" s="205">
        <f>'3 - Monthly Unit Rates'!O160*('4 - Estimated Volumes'!O160*12)</f>
        <v>0</v>
      </c>
      <c r="P161" s="560">
        <f t="shared" si="67"/>
        <v>0</v>
      </c>
      <c r="R161" s="205">
        <f>'3 - Monthly Unit Rates'!R160*('4 - Estimated Volumes'!R160*12)</f>
        <v>0</v>
      </c>
      <c r="S161" s="205">
        <f>'3 - Monthly Unit Rates'!S160*('4 - Estimated Volumes'!S160*12)</f>
        <v>0</v>
      </c>
      <c r="T161" s="560">
        <f t="shared" si="68"/>
        <v>0</v>
      </c>
      <c r="U161" s="204"/>
    </row>
    <row r="162" spans="1:22" ht="12.75" customHeight="1" outlineLevel="2">
      <c r="A162" s="171"/>
      <c r="D162" s="175" t="s">
        <v>208</v>
      </c>
      <c r="E162" s="280" t="s">
        <v>149</v>
      </c>
      <c r="F162" s="205">
        <f>'3 - Monthly Unit Rates'!F161*('4 - Estimated Volumes'!F161*12)</f>
        <v>0</v>
      </c>
      <c r="G162" s="205">
        <f>'3 - Monthly Unit Rates'!G161*('4 - Estimated Volumes'!G161*12)</f>
        <v>0</v>
      </c>
      <c r="H162" s="205">
        <f>'3 - Monthly Unit Rates'!H161*('4 - Estimated Volumes'!H161*12)</f>
        <v>0</v>
      </c>
      <c r="I162" s="205">
        <f>'3 - Monthly Unit Rates'!I161*('4 - Estimated Volumes'!I161*12)</f>
        <v>0</v>
      </c>
      <c r="J162" s="205">
        <f>'3 - Monthly Unit Rates'!J161*('4 - Estimated Volumes'!J161*12)</f>
        <v>0</v>
      </c>
      <c r="K162" s="206">
        <f>'3 - Monthly Unit Rates'!K161*('4 - Estimated Volumes'!K161*6)</f>
        <v>0</v>
      </c>
      <c r="L162" s="560">
        <f t="shared" si="66"/>
        <v>0</v>
      </c>
      <c r="N162" s="205">
        <f>'3 - Monthly Unit Rates'!N161*('4 - Estimated Volumes'!N161*12)</f>
        <v>0</v>
      </c>
      <c r="O162" s="205">
        <f>'3 - Monthly Unit Rates'!O161*('4 - Estimated Volumes'!O161*12)</f>
        <v>0</v>
      </c>
      <c r="P162" s="560">
        <f t="shared" si="67"/>
        <v>0</v>
      </c>
      <c r="R162" s="205">
        <f>'3 - Monthly Unit Rates'!R161*('4 - Estimated Volumes'!R161*12)</f>
        <v>0</v>
      </c>
      <c r="S162" s="205">
        <f>'3 - Monthly Unit Rates'!S161*('4 - Estimated Volumes'!S161*12)</f>
        <v>0</v>
      </c>
      <c r="T162" s="560">
        <f t="shared" si="68"/>
        <v>0</v>
      </c>
      <c r="U162" s="204"/>
    </row>
    <row r="163" spans="1:22" ht="12.75" customHeight="1" outlineLevel="2">
      <c r="A163" s="171"/>
      <c r="D163" s="175" t="s">
        <v>209</v>
      </c>
      <c r="E163" s="280" t="s">
        <v>149</v>
      </c>
      <c r="F163" s="205">
        <f>'3 - Monthly Unit Rates'!F162*('4 - Estimated Volumes'!F162*12)</f>
        <v>0</v>
      </c>
      <c r="G163" s="205">
        <f>'3 - Monthly Unit Rates'!G162*('4 - Estimated Volumes'!G162*12)</f>
        <v>0</v>
      </c>
      <c r="H163" s="205">
        <f>'3 - Monthly Unit Rates'!H162*('4 - Estimated Volumes'!H162*12)</f>
        <v>0</v>
      </c>
      <c r="I163" s="205">
        <f>'3 - Monthly Unit Rates'!I162*('4 - Estimated Volumes'!I162*12)</f>
        <v>0</v>
      </c>
      <c r="J163" s="205">
        <f>'3 - Monthly Unit Rates'!J162*('4 - Estimated Volumes'!J162*12)</f>
        <v>0</v>
      </c>
      <c r="K163" s="206">
        <f>'3 - Monthly Unit Rates'!K162*('4 - Estimated Volumes'!K162*6)</f>
        <v>0</v>
      </c>
      <c r="L163" s="560">
        <f t="shared" si="66"/>
        <v>0</v>
      </c>
      <c r="N163" s="205">
        <f>'3 - Monthly Unit Rates'!N162*('4 - Estimated Volumes'!N162*12)</f>
        <v>0</v>
      </c>
      <c r="O163" s="205">
        <f>'3 - Monthly Unit Rates'!O162*('4 - Estimated Volumes'!O162*12)</f>
        <v>0</v>
      </c>
      <c r="P163" s="560">
        <f t="shared" si="67"/>
        <v>0</v>
      </c>
      <c r="R163" s="205">
        <f>'3 - Monthly Unit Rates'!R162*('4 - Estimated Volumes'!R162*12)</f>
        <v>0</v>
      </c>
      <c r="S163" s="205">
        <f>'3 - Monthly Unit Rates'!S162*('4 - Estimated Volumes'!S162*12)</f>
        <v>0</v>
      </c>
      <c r="T163" s="560">
        <f t="shared" si="68"/>
        <v>0</v>
      </c>
      <c r="U163" s="204"/>
    </row>
    <row r="164" spans="1:22" ht="12.75" customHeight="1" outlineLevel="2">
      <c r="A164" s="171"/>
      <c r="D164" s="302" t="s">
        <v>210</v>
      </c>
      <c r="E164" s="185"/>
      <c r="F164" s="284"/>
      <c r="G164" s="284"/>
      <c r="H164" s="284"/>
      <c r="I164" s="284"/>
      <c r="J164" s="284"/>
      <c r="K164" s="284"/>
      <c r="L164" s="203"/>
      <c r="N164" s="285"/>
      <c r="O164" s="284"/>
      <c r="P164" s="203"/>
      <c r="R164" s="285"/>
      <c r="S164" s="284"/>
      <c r="T164" s="203"/>
      <c r="U164" s="204"/>
    </row>
    <row r="165" spans="1:22" s="71" customFormat="1" ht="12.75" customHeight="1" outlineLevel="1">
      <c r="A165" s="171"/>
      <c r="D165" s="924" t="s">
        <v>211</v>
      </c>
      <c r="E165" s="921"/>
      <c r="F165" s="202">
        <f t="shared" ref="F165:L165" si="69">SUM(F104:F155)</f>
        <v>5813483.4000000004</v>
      </c>
      <c r="G165" s="202">
        <f t="shared" si="69"/>
        <v>5813483.4000000004</v>
      </c>
      <c r="H165" s="202">
        <f t="shared" si="69"/>
        <v>5813483.4000000004</v>
      </c>
      <c r="I165" s="202">
        <f t="shared" si="69"/>
        <v>5813483.4000000004</v>
      </c>
      <c r="J165" s="202">
        <f t="shared" si="69"/>
        <v>5813483.4000000004</v>
      </c>
      <c r="K165" s="202">
        <f t="shared" si="69"/>
        <v>2906741.7</v>
      </c>
      <c r="L165" s="303">
        <f t="shared" si="69"/>
        <v>31974158.699999999</v>
      </c>
      <c r="M165" s="195"/>
      <c r="N165" s="201">
        <f>SUM(N104:N155)</f>
        <v>4931573.4000000004</v>
      </c>
      <c r="O165" s="202">
        <f>SUM(O104:O155)</f>
        <v>4931573.4000000004</v>
      </c>
      <c r="P165" s="303">
        <f>SUM(P104:P155)</f>
        <v>9863146.8000000007</v>
      </c>
      <c r="Q165" s="195"/>
      <c r="R165" s="201">
        <f>SUM(R104:R155)</f>
        <v>4931573.4000000004</v>
      </c>
      <c r="S165" s="202">
        <f>SUM(S104:S155)</f>
        <v>4931573.4000000004</v>
      </c>
      <c r="T165" s="303">
        <f>SUM(T104:T155)</f>
        <v>9863146.8000000007</v>
      </c>
      <c r="U165" s="204"/>
      <c r="V165" s="375"/>
    </row>
    <row r="166" spans="1:22" ht="12.75" customHeight="1" outlineLevel="2">
      <c r="A166" s="171"/>
      <c r="U166" s="204"/>
    </row>
    <row r="167" spans="1:22" ht="15" customHeight="1" outlineLevel="2" collapsed="1">
      <c r="A167" s="171" t="s">
        <v>212</v>
      </c>
      <c r="C167" s="196" t="s">
        <v>213</v>
      </c>
      <c r="D167" s="384"/>
      <c r="E167" s="325"/>
      <c r="F167" s="200"/>
      <c r="G167" s="200"/>
      <c r="H167" s="200"/>
      <c r="I167" s="200"/>
      <c r="J167" s="200"/>
      <c r="K167" s="200"/>
      <c r="L167" s="668"/>
      <c r="N167" s="201"/>
      <c r="O167" s="202"/>
      <c r="P167" s="203"/>
      <c r="Q167" s="195"/>
      <c r="R167" s="201"/>
      <c r="S167" s="284"/>
      <c r="T167" s="203"/>
      <c r="U167" s="204"/>
    </row>
    <row r="168" spans="1:22" ht="12.75" customHeight="1" outlineLevel="2">
      <c r="A168" s="171"/>
      <c r="D168" s="175" t="s">
        <v>214</v>
      </c>
      <c r="E168" s="280" t="s">
        <v>215</v>
      </c>
      <c r="F168" s="205">
        <f>'3 - Monthly Unit Rates'!F167*('4 - Estimated Volumes'!F167*12)</f>
        <v>0</v>
      </c>
      <c r="G168" s="205">
        <f>'3 - Monthly Unit Rates'!G167*('4 - Estimated Volumes'!G167*12)</f>
        <v>0</v>
      </c>
      <c r="H168" s="205">
        <f>'3 - Monthly Unit Rates'!H167*('4 - Estimated Volumes'!H167*12)</f>
        <v>0</v>
      </c>
      <c r="I168" s="205">
        <f>'3 - Monthly Unit Rates'!I167*('4 - Estimated Volumes'!I167*12)</f>
        <v>0</v>
      </c>
      <c r="J168" s="205">
        <f>'3 - Monthly Unit Rates'!J167*('4 - Estimated Volumes'!J167*12)</f>
        <v>0</v>
      </c>
      <c r="K168" s="206">
        <f>('3 - Monthly Unit Rates'!K167*'4 - Estimated Volumes'!K167)*6</f>
        <v>0</v>
      </c>
      <c r="L168" s="560">
        <f t="shared" ref="L168:L185" si="70">SUM(F168:K168)</f>
        <v>0</v>
      </c>
      <c r="N168" s="205">
        <f>'3 - Monthly Unit Rates'!N167*('4 - Estimated Volumes'!N167*12)</f>
        <v>0</v>
      </c>
      <c r="O168" s="205">
        <f>'3 - Monthly Unit Rates'!O167*('4 - Estimated Volumes'!O167*12)</f>
        <v>0</v>
      </c>
      <c r="P168" s="560">
        <f t="shared" ref="P168:P185" si="71">N168+O168</f>
        <v>0</v>
      </c>
      <c r="R168" s="205">
        <f>'3 - Monthly Unit Rates'!R167*('4 - Estimated Volumes'!R167*12)</f>
        <v>0</v>
      </c>
      <c r="S168" s="205">
        <f>'3 - Monthly Unit Rates'!S167*('4 - Estimated Volumes'!S167*12)</f>
        <v>0</v>
      </c>
      <c r="T168" s="560">
        <f t="shared" ref="T168:T185" si="72">R168+S168</f>
        <v>0</v>
      </c>
      <c r="U168" s="204"/>
    </row>
    <row r="169" spans="1:22" ht="12.75" customHeight="1" outlineLevel="2">
      <c r="A169" s="171"/>
      <c r="D169" s="175" t="s">
        <v>216</v>
      </c>
      <c r="E169" s="280" t="s">
        <v>215</v>
      </c>
      <c r="F169" s="205">
        <f>'3 - Monthly Unit Rates'!F168*('4 - Estimated Volumes'!F168*12)</f>
        <v>67261.319999999992</v>
      </c>
      <c r="G169" s="205">
        <f>'3 - Monthly Unit Rates'!G168*('4 - Estimated Volumes'!G168*12)</f>
        <v>67261.319999999992</v>
      </c>
      <c r="H169" s="205">
        <f>'3 - Monthly Unit Rates'!H168*('4 - Estimated Volumes'!H168*12)</f>
        <v>67261.319999999992</v>
      </c>
      <c r="I169" s="205">
        <f>'3 - Monthly Unit Rates'!I168*('4 - Estimated Volumes'!I168*12)</f>
        <v>67261.319999999992</v>
      </c>
      <c r="J169" s="205">
        <f>'3 - Monthly Unit Rates'!J168*('4 - Estimated Volumes'!J168*12)</f>
        <v>67261.319999999992</v>
      </c>
      <c r="K169" s="206">
        <f>('3 - Monthly Unit Rates'!K168*'4 - Estimated Volumes'!K168)*6</f>
        <v>33630.659999999996</v>
      </c>
      <c r="L169" s="560">
        <f t="shared" si="70"/>
        <v>369937.25999999995</v>
      </c>
      <c r="N169" s="205">
        <f>'3 - Monthly Unit Rates'!N168*('4 - Estimated Volumes'!N168*12)</f>
        <v>67261.319999999992</v>
      </c>
      <c r="O169" s="205">
        <f>'3 - Monthly Unit Rates'!O168*('4 - Estimated Volumes'!O168*12)</f>
        <v>67261.319999999992</v>
      </c>
      <c r="P169" s="560">
        <f t="shared" si="71"/>
        <v>134522.63999999998</v>
      </c>
      <c r="R169" s="205">
        <f>'3 - Monthly Unit Rates'!R168*('4 - Estimated Volumes'!R168*12)</f>
        <v>67261.319999999992</v>
      </c>
      <c r="S169" s="205">
        <f>'3 - Monthly Unit Rates'!S168*('4 - Estimated Volumes'!S168*12)</f>
        <v>67261.319999999992</v>
      </c>
      <c r="T169" s="560">
        <f t="shared" si="72"/>
        <v>134522.63999999998</v>
      </c>
      <c r="U169" s="204"/>
    </row>
    <row r="170" spans="1:22" ht="12.75" customHeight="1" outlineLevel="2">
      <c r="A170" s="171"/>
      <c r="D170" s="175" t="s">
        <v>217</v>
      </c>
      <c r="E170" s="280" t="s">
        <v>215</v>
      </c>
      <c r="F170" s="205">
        <f>'3 - Monthly Unit Rates'!F169*('4 - Estimated Volumes'!F169*12)</f>
        <v>122610.59999999999</v>
      </c>
      <c r="G170" s="205">
        <f>'3 - Monthly Unit Rates'!G169*('4 - Estimated Volumes'!G169*12)</f>
        <v>122610.59999999999</v>
      </c>
      <c r="H170" s="205">
        <f>'3 - Monthly Unit Rates'!H169*('4 - Estimated Volumes'!H169*12)</f>
        <v>122610.59999999999</v>
      </c>
      <c r="I170" s="205">
        <f>'3 - Monthly Unit Rates'!I169*('4 - Estimated Volumes'!I169*12)</f>
        <v>122610.59999999999</v>
      </c>
      <c r="J170" s="205">
        <f>'3 - Monthly Unit Rates'!J169*('4 - Estimated Volumes'!J169*12)</f>
        <v>122610.59999999999</v>
      </c>
      <c r="K170" s="206">
        <f>('3 - Monthly Unit Rates'!K169*'4 - Estimated Volumes'!K169)*6</f>
        <v>61305.299999999996</v>
      </c>
      <c r="L170" s="560">
        <f t="shared" si="70"/>
        <v>674358.3</v>
      </c>
      <c r="N170" s="205">
        <f>'3 - Monthly Unit Rates'!N169*('4 - Estimated Volumes'!N169*12)</f>
        <v>122610.59999999999</v>
      </c>
      <c r="O170" s="205">
        <f>'3 - Monthly Unit Rates'!O169*('4 - Estimated Volumes'!O169*12)</f>
        <v>122610.59999999999</v>
      </c>
      <c r="P170" s="560">
        <f t="shared" si="71"/>
        <v>245221.19999999998</v>
      </c>
      <c r="R170" s="205">
        <f>'3 - Monthly Unit Rates'!R169*('4 - Estimated Volumes'!R169*12)</f>
        <v>122610.59999999999</v>
      </c>
      <c r="S170" s="205">
        <f>'3 - Monthly Unit Rates'!S169*('4 - Estimated Volumes'!S169*12)</f>
        <v>122610.59999999999</v>
      </c>
      <c r="T170" s="560">
        <f t="shared" si="72"/>
        <v>245221.19999999998</v>
      </c>
      <c r="U170" s="204"/>
    </row>
    <row r="171" spans="1:22" ht="12.75" customHeight="1" outlineLevel="2">
      <c r="A171" s="171"/>
      <c r="D171" s="175" t="s">
        <v>218</v>
      </c>
      <c r="E171" s="280" t="s">
        <v>215</v>
      </c>
      <c r="F171" s="205">
        <f>'3 - Monthly Unit Rates'!F170*('4 - Estimated Volumes'!F170*12)</f>
        <v>0</v>
      </c>
      <c r="G171" s="205">
        <f>'3 - Monthly Unit Rates'!G170*('4 - Estimated Volumes'!G170*12)</f>
        <v>0</v>
      </c>
      <c r="H171" s="205">
        <f>'3 - Monthly Unit Rates'!H170*('4 - Estimated Volumes'!H170*12)</f>
        <v>0</v>
      </c>
      <c r="I171" s="205">
        <f>'3 - Monthly Unit Rates'!I170*('4 - Estimated Volumes'!I170*12)</f>
        <v>0</v>
      </c>
      <c r="J171" s="205">
        <f>'3 - Monthly Unit Rates'!J170*('4 - Estimated Volumes'!J170*12)</f>
        <v>0</v>
      </c>
      <c r="K171" s="206">
        <f>('3 - Monthly Unit Rates'!K170*'4 - Estimated Volumes'!K170)*6</f>
        <v>0</v>
      </c>
      <c r="L171" s="560">
        <f t="shared" si="70"/>
        <v>0</v>
      </c>
      <c r="N171" s="205">
        <f>'3 - Monthly Unit Rates'!N170*('4 - Estimated Volumes'!N170*12)</f>
        <v>0</v>
      </c>
      <c r="O171" s="205">
        <f>'3 - Monthly Unit Rates'!O170*('4 - Estimated Volumes'!O170*12)</f>
        <v>0</v>
      </c>
      <c r="P171" s="560">
        <f t="shared" si="71"/>
        <v>0</v>
      </c>
      <c r="R171" s="205">
        <f>'3 - Monthly Unit Rates'!R170*('4 - Estimated Volumes'!R170*12)</f>
        <v>0</v>
      </c>
      <c r="S171" s="205">
        <f>'3 - Monthly Unit Rates'!S170*('4 - Estimated Volumes'!S170*12)</f>
        <v>0</v>
      </c>
      <c r="T171" s="560">
        <f t="shared" si="72"/>
        <v>0</v>
      </c>
      <c r="U171" s="204"/>
    </row>
    <row r="172" spans="1:22" ht="12.75" customHeight="1" outlineLevel="2">
      <c r="A172" s="171"/>
      <c r="D172" s="175" t="s">
        <v>219</v>
      </c>
      <c r="E172" s="280" t="s">
        <v>215</v>
      </c>
      <c r="F172" s="205">
        <f>'3 - Monthly Unit Rates'!F171*('4 - Estimated Volumes'!F171*12)</f>
        <v>44225.999999999993</v>
      </c>
      <c r="G172" s="205">
        <f>'3 - Monthly Unit Rates'!G171*('4 - Estimated Volumes'!G171*12)</f>
        <v>44225.999999999993</v>
      </c>
      <c r="H172" s="205">
        <f>'3 - Monthly Unit Rates'!H171*('4 - Estimated Volumes'!H171*12)</f>
        <v>44225.999999999993</v>
      </c>
      <c r="I172" s="205">
        <f>'3 - Monthly Unit Rates'!I171*('4 - Estimated Volumes'!I171*12)</f>
        <v>44225.999999999993</v>
      </c>
      <c r="J172" s="205">
        <f>'3 - Monthly Unit Rates'!J171*('4 - Estimated Volumes'!J171*12)</f>
        <v>44225.999999999993</v>
      </c>
      <c r="K172" s="206">
        <f>('3 - Monthly Unit Rates'!K171*'4 - Estimated Volumes'!K171)*6</f>
        <v>22112.999999999996</v>
      </c>
      <c r="L172" s="560">
        <f t="shared" si="70"/>
        <v>243242.99999999997</v>
      </c>
      <c r="N172" s="205">
        <f>'3 - Monthly Unit Rates'!N171*('4 - Estimated Volumes'!N171*12)</f>
        <v>44225.999999999993</v>
      </c>
      <c r="O172" s="205">
        <f>'3 - Monthly Unit Rates'!O171*('4 - Estimated Volumes'!O171*12)</f>
        <v>44225.999999999993</v>
      </c>
      <c r="P172" s="560">
        <f t="shared" si="71"/>
        <v>88451.999999999985</v>
      </c>
      <c r="R172" s="205">
        <f>'3 - Monthly Unit Rates'!R171*('4 - Estimated Volumes'!R171*12)</f>
        <v>44225.999999999993</v>
      </c>
      <c r="S172" s="205">
        <f>'3 - Monthly Unit Rates'!S171*('4 - Estimated Volumes'!S171*12)</f>
        <v>44225.999999999993</v>
      </c>
      <c r="T172" s="560">
        <f t="shared" si="72"/>
        <v>88451.999999999985</v>
      </c>
      <c r="U172" s="204"/>
    </row>
    <row r="173" spans="1:22" ht="12.75" customHeight="1" outlineLevel="2">
      <c r="A173" s="171"/>
      <c r="D173" s="175" t="s">
        <v>220</v>
      </c>
      <c r="E173" s="280" t="s">
        <v>215</v>
      </c>
      <c r="F173" s="205">
        <f>'3 - Monthly Unit Rates'!F172*('4 - Estimated Volumes'!F172*12)</f>
        <v>0</v>
      </c>
      <c r="G173" s="205">
        <f>'3 - Monthly Unit Rates'!G172*('4 - Estimated Volumes'!G172*12)</f>
        <v>0</v>
      </c>
      <c r="H173" s="205">
        <f>'3 - Monthly Unit Rates'!H172*('4 - Estimated Volumes'!H172*12)</f>
        <v>0</v>
      </c>
      <c r="I173" s="205">
        <f>'3 - Monthly Unit Rates'!I172*('4 - Estimated Volumes'!I172*12)</f>
        <v>0</v>
      </c>
      <c r="J173" s="205">
        <f>'3 - Monthly Unit Rates'!J172*('4 - Estimated Volumes'!J172*12)</f>
        <v>0</v>
      </c>
      <c r="K173" s="206">
        <f>('3 - Monthly Unit Rates'!K172*'4 - Estimated Volumes'!K172)*6</f>
        <v>0</v>
      </c>
      <c r="L173" s="560">
        <f t="shared" si="70"/>
        <v>0</v>
      </c>
      <c r="N173" s="205">
        <f>'3 - Monthly Unit Rates'!N172*('4 - Estimated Volumes'!N172*12)</f>
        <v>0</v>
      </c>
      <c r="O173" s="205">
        <f>'3 - Monthly Unit Rates'!O172*('4 - Estimated Volumes'!O172*12)</f>
        <v>0</v>
      </c>
      <c r="P173" s="560">
        <f t="shared" si="71"/>
        <v>0</v>
      </c>
      <c r="R173" s="205">
        <f>'3 - Monthly Unit Rates'!R172*('4 - Estimated Volumes'!R172*12)</f>
        <v>0</v>
      </c>
      <c r="S173" s="205">
        <f>'3 - Monthly Unit Rates'!S172*('4 - Estimated Volumes'!S172*12)</f>
        <v>0</v>
      </c>
      <c r="T173" s="560">
        <f t="shared" si="72"/>
        <v>0</v>
      </c>
      <c r="U173" s="204"/>
    </row>
    <row r="174" spans="1:22" ht="12.75" customHeight="1" outlineLevel="2">
      <c r="A174" s="171"/>
      <c r="D174" s="175" t="s">
        <v>221</v>
      </c>
      <c r="E174" s="280" t="s">
        <v>215</v>
      </c>
      <c r="F174" s="205">
        <f>'3 - Monthly Unit Rates'!F173*('4 - Estimated Volumes'!F173*12)</f>
        <v>24897.599999999999</v>
      </c>
      <c r="G174" s="205">
        <f>'3 - Monthly Unit Rates'!G173*('4 - Estimated Volumes'!G173*12)</f>
        <v>24897.599999999999</v>
      </c>
      <c r="H174" s="205">
        <f>'3 - Monthly Unit Rates'!H173*('4 - Estimated Volumes'!H173*12)</f>
        <v>24897.599999999999</v>
      </c>
      <c r="I174" s="205">
        <f>'3 - Monthly Unit Rates'!I173*('4 - Estimated Volumes'!I173*12)</f>
        <v>24897.599999999999</v>
      </c>
      <c r="J174" s="205">
        <f>'3 - Monthly Unit Rates'!J173*('4 - Estimated Volumes'!J173*12)</f>
        <v>24897.599999999999</v>
      </c>
      <c r="K174" s="206">
        <f>('3 - Monthly Unit Rates'!K173*'4 - Estimated Volumes'!K173)*6</f>
        <v>12448.8</v>
      </c>
      <c r="L174" s="560">
        <f t="shared" si="70"/>
        <v>136936.79999999999</v>
      </c>
      <c r="N174" s="205">
        <f>'3 - Monthly Unit Rates'!N173*('4 - Estimated Volumes'!N173*12)</f>
        <v>24897.599999999999</v>
      </c>
      <c r="O174" s="205">
        <f>'3 - Monthly Unit Rates'!O173*('4 - Estimated Volumes'!O173*12)</f>
        <v>24897.599999999999</v>
      </c>
      <c r="P174" s="560">
        <f t="shared" si="71"/>
        <v>49795.199999999997</v>
      </c>
      <c r="R174" s="205">
        <f>'3 - Monthly Unit Rates'!R173*('4 - Estimated Volumes'!R173*12)</f>
        <v>24897.599999999999</v>
      </c>
      <c r="S174" s="205">
        <f>'3 - Monthly Unit Rates'!S173*('4 - Estimated Volumes'!S173*12)</f>
        <v>24897.599999999999</v>
      </c>
      <c r="T174" s="560">
        <f t="shared" si="72"/>
        <v>49795.199999999997</v>
      </c>
      <c r="U174" s="204"/>
    </row>
    <row r="175" spans="1:22" ht="12.75" customHeight="1" outlineLevel="2">
      <c r="A175" s="171"/>
      <c r="D175" s="175" t="s">
        <v>222</v>
      </c>
      <c r="E175" s="280" t="s">
        <v>215</v>
      </c>
      <c r="F175" s="205">
        <f>'3 - Monthly Unit Rates'!F174*('4 - Estimated Volumes'!F174*12)</f>
        <v>7192.08</v>
      </c>
      <c r="G175" s="205">
        <f>'3 - Monthly Unit Rates'!G174*('4 - Estimated Volumes'!G174*12)</f>
        <v>7192.08</v>
      </c>
      <c r="H175" s="205">
        <f>'3 - Monthly Unit Rates'!H174*('4 - Estimated Volumes'!H174*12)</f>
        <v>7192.08</v>
      </c>
      <c r="I175" s="205">
        <f>'3 - Monthly Unit Rates'!I174*('4 - Estimated Volumes'!I174*12)</f>
        <v>7192.08</v>
      </c>
      <c r="J175" s="205">
        <f>'3 - Monthly Unit Rates'!J174*('4 - Estimated Volumes'!J174*12)</f>
        <v>7192.08</v>
      </c>
      <c r="K175" s="206">
        <f>('3 - Monthly Unit Rates'!K174*'4 - Estimated Volumes'!K174)*6</f>
        <v>3596.04</v>
      </c>
      <c r="L175" s="560">
        <f t="shared" si="70"/>
        <v>39556.44</v>
      </c>
      <c r="N175" s="205">
        <f>'3 - Monthly Unit Rates'!N174*('4 - Estimated Volumes'!N174*12)</f>
        <v>7192.08</v>
      </c>
      <c r="O175" s="205">
        <f>'3 - Monthly Unit Rates'!O174*('4 - Estimated Volumes'!O174*12)</f>
        <v>7192.08</v>
      </c>
      <c r="P175" s="560">
        <f t="shared" si="71"/>
        <v>14384.16</v>
      </c>
      <c r="R175" s="205">
        <f>'3 - Monthly Unit Rates'!R174*('4 - Estimated Volumes'!R174*12)</f>
        <v>7192.08</v>
      </c>
      <c r="S175" s="205">
        <f>'3 - Monthly Unit Rates'!S174*('4 - Estimated Volumes'!S174*12)</f>
        <v>7192.08</v>
      </c>
      <c r="T175" s="560">
        <f t="shared" si="72"/>
        <v>14384.16</v>
      </c>
      <c r="U175" s="204"/>
    </row>
    <row r="176" spans="1:22" ht="12.75" customHeight="1" outlineLevel="2">
      <c r="A176" s="171"/>
      <c r="D176" s="175" t="s">
        <v>223</v>
      </c>
      <c r="E176" s="280" t="s">
        <v>215</v>
      </c>
      <c r="F176" s="205">
        <f>'3 - Monthly Unit Rates'!F175*('4 - Estimated Volumes'!F175*12)</f>
        <v>8298.36</v>
      </c>
      <c r="G176" s="205">
        <f>'3 - Monthly Unit Rates'!G175*('4 - Estimated Volumes'!G175*12)</f>
        <v>8298.36</v>
      </c>
      <c r="H176" s="205">
        <f>'3 - Monthly Unit Rates'!H175*('4 - Estimated Volumes'!H175*12)</f>
        <v>8298.36</v>
      </c>
      <c r="I176" s="205">
        <f>'3 - Monthly Unit Rates'!I175*('4 - Estimated Volumes'!I175*12)</f>
        <v>8298.36</v>
      </c>
      <c r="J176" s="205">
        <f>'3 - Monthly Unit Rates'!J175*('4 - Estimated Volumes'!J175*12)</f>
        <v>8298.36</v>
      </c>
      <c r="K176" s="206">
        <f>('3 - Monthly Unit Rates'!K175*'4 - Estimated Volumes'!K175)*6</f>
        <v>4149.18</v>
      </c>
      <c r="L176" s="560">
        <f t="shared" si="70"/>
        <v>45640.98</v>
      </c>
      <c r="N176" s="205">
        <f>'3 - Monthly Unit Rates'!N175*('4 - Estimated Volumes'!N175*12)</f>
        <v>8298.36</v>
      </c>
      <c r="O176" s="205">
        <f>'3 - Monthly Unit Rates'!O175*('4 - Estimated Volumes'!O175*12)</f>
        <v>8298.36</v>
      </c>
      <c r="P176" s="560">
        <f t="shared" si="71"/>
        <v>16596.72</v>
      </c>
      <c r="R176" s="205">
        <f>'3 - Monthly Unit Rates'!R175*('4 - Estimated Volumes'!R175*12)</f>
        <v>8298.36</v>
      </c>
      <c r="S176" s="205">
        <f>'3 - Monthly Unit Rates'!S175*('4 - Estimated Volumes'!S175*12)</f>
        <v>8298.36</v>
      </c>
      <c r="T176" s="560">
        <f t="shared" si="72"/>
        <v>16596.72</v>
      </c>
      <c r="U176" s="204"/>
    </row>
    <row r="177" spans="1:22" ht="12.75" customHeight="1" outlineLevel="2">
      <c r="A177" s="171"/>
      <c r="D177" s="175" t="s">
        <v>224</v>
      </c>
      <c r="E177" s="280" t="s">
        <v>215</v>
      </c>
      <c r="F177" s="205">
        <f>'3 - Monthly Unit Rates'!F176*('4 - Estimated Volumes'!F176*12)</f>
        <v>0</v>
      </c>
      <c r="G177" s="205">
        <f>'3 - Monthly Unit Rates'!G176*('4 - Estimated Volumes'!G176*12)</f>
        <v>0</v>
      </c>
      <c r="H177" s="205">
        <f>'3 - Monthly Unit Rates'!H176*('4 - Estimated Volumes'!H176*12)</f>
        <v>0</v>
      </c>
      <c r="I177" s="205">
        <f>'3 - Monthly Unit Rates'!I176*('4 - Estimated Volumes'!I176*12)</f>
        <v>0</v>
      </c>
      <c r="J177" s="205">
        <f>'3 - Monthly Unit Rates'!J176*('4 - Estimated Volumes'!J176*12)</f>
        <v>0</v>
      </c>
      <c r="K177" s="206">
        <f>('3 - Monthly Unit Rates'!K176*'4 - Estimated Volumes'!K176)*6</f>
        <v>0</v>
      </c>
      <c r="L177" s="560">
        <f t="shared" si="70"/>
        <v>0</v>
      </c>
      <c r="N177" s="205">
        <f>'3 - Monthly Unit Rates'!N176*('4 - Estimated Volumes'!N176*12)</f>
        <v>0</v>
      </c>
      <c r="O177" s="205">
        <f>'3 - Monthly Unit Rates'!O176*('4 - Estimated Volumes'!O176*12)</f>
        <v>0</v>
      </c>
      <c r="P177" s="560">
        <f t="shared" si="71"/>
        <v>0</v>
      </c>
      <c r="R177" s="205">
        <f>'3 - Monthly Unit Rates'!R176*('4 - Estimated Volumes'!R176*12)</f>
        <v>0</v>
      </c>
      <c r="S177" s="205">
        <f>'3 - Monthly Unit Rates'!S176*('4 - Estimated Volumes'!S176*12)</f>
        <v>0</v>
      </c>
      <c r="T177" s="560">
        <f t="shared" si="72"/>
        <v>0</v>
      </c>
      <c r="U177" s="204"/>
    </row>
    <row r="178" spans="1:22" ht="12.75" customHeight="1" outlineLevel="2">
      <c r="A178" s="171"/>
      <c r="D178" s="175" t="s">
        <v>225</v>
      </c>
      <c r="E178" s="280" t="s">
        <v>215</v>
      </c>
      <c r="F178" s="205">
        <f>'3 - Monthly Unit Rates'!F177*('4 - Estimated Volumes'!F177*12)</f>
        <v>43619.040000000001</v>
      </c>
      <c r="G178" s="205">
        <f>'3 - Monthly Unit Rates'!G177*('4 - Estimated Volumes'!G177*12)</f>
        <v>43619.040000000001</v>
      </c>
      <c r="H178" s="205">
        <f>'3 - Monthly Unit Rates'!H177*('4 - Estimated Volumes'!H177*12)</f>
        <v>43619.040000000001</v>
      </c>
      <c r="I178" s="205">
        <f>'3 - Monthly Unit Rates'!I177*('4 - Estimated Volumes'!I177*12)</f>
        <v>43619.040000000001</v>
      </c>
      <c r="J178" s="205">
        <f>'3 - Monthly Unit Rates'!J177*('4 - Estimated Volumes'!J177*12)</f>
        <v>43619.040000000001</v>
      </c>
      <c r="K178" s="206">
        <f>('3 - Monthly Unit Rates'!K177*'4 - Estimated Volumes'!K177)*6</f>
        <v>21809.52</v>
      </c>
      <c r="L178" s="560">
        <f t="shared" si="70"/>
        <v>239904.72</v>
      </c>
      <c r="N178" s="205">
        <f>'3 - Monthly Unit Rates'!N177*('4 - Estimated Volumes'!N177*12)</f>
        <v>43619.040000000001</v>
      </c>
      <c r="O178" s="205">
        <f>'3 - Monthly Unit Rates'!O177*('4 - Estimated Volumes'!O177*12)</f>
        <v>43619.040000000001</v>
      </c>
      <c r="P178" s="560">
        <f t="shared" si="71"/>
        <v>87238.080000000002</v>
      </c>
      <c r="R178" s="205">
        <f>'3 - Monthly Unit Rates'!R177*('4 - Estimated Volumes'!R177*12)</f>
        <v>43619.040000000001</v>
      </c>
      <c r="S178" s="205">
        <f>'3 - Monthly Unit Rates'!S177*('4 - Estimated Volumes'!S177*12)</f>
        <v>43619.040000000001</v>
      </c>
      <c r="T178" s="560">
        <f t="shared" si="72"/>
        <v>87238.080000000002</v>
      </c>
      <c r="U178" s="204"/>
    </row>
    <row r="179" spans="1:22" ht="12.75" customHeight="1" outlineLevel="2">
      <c r="A179" s="171"/>
      <c r="D179" s="175" t="s">
        <v>226</v>
      </c>
      <c r="E179" s="280" t="s">
        <v>215</v>
      </c>
      <c r="F179" s="205">
        <f>'3 - Monthly Unit Rates'!F178*('4 - Estimated Volumes'!F178*12)</f>
        <v>0</v>
      </c>
      <c r="G179" s="205">
        <f>'3 - Monthly Unit Rates'!G178*('4 - Estimated Volumes'!G178*12)</f>
        <v>0</v>
      </c>
      <c r="H179" s="205">
        <f>'3 - Monthly Unit Rates'!H178*('4 - Estimated Volumes'!H178*12)</f>
        <v>0</v>
      </c>
      <c r="I179" s="205">
        <f>'3 - Monthly Unit Rates'!I178*('4 - Estimated Volumes'!I178*12)</f>
        <v>0</v>
      </c>
      <c r="J179" s="205">
        <f>'3 - Monthly Unit Rates'!J178*('4 - Estimated Volumes'!J178*12)</f>
        <v>0</v>
      </c>
      <c r="K179" s="206">
        <f>('3 - Monthly Unit Rates'!K178*'4 - Estimated Volumes'!K178)*6</f>
        <v>0</v>
      </c>
      <c r="L179" s="560">
        <f t="shared" si="70"/>
        <v>0</v>
      </c>
      <c r="N179" s="205">
        <f>'3 - Monthly Unit Rates'!N178*('4 - Estimated Volumes'!N178*12)</f>
        <v>0</v>
      </c>
      <c r="O179" s="205">
        <f>'3 - Monthly Unit Rates'!O178*('4 - Estimated Volumes'!O178*12)</f>
        <v>0</v>
      </c>
      <c r="P179" s="560">
        <f t="shared" si="71"/>
        <v>0</v>
      </c>
      <c r="R179" s="205">
        <f>'3 - Monthly Unit Rates'!R178*('4 - Estimated Volumes'!R178*12)</f>
        <v>0</v>
      </c>
      <c r="S179" s="205">
        <f>'3 - Monthly Unit Rates'!S178*('4 - Estimated Volumes'!S178*12)</f>
        <v>0</v>
      </c>
      <c r="T179" s="560">
        <f t="shared" si="72"/>
        <v>0</v>
      </c>
      <c r="U179" s="204"/>
    </row>
    <row r="180" spans="1:22" ht="12.75" customHeight="1" outlineLevel="2">
      <c r="A180" s="171"/>
      <c r="D180" s="175" t="s">
        <v>227</v>
      </c>
      <c r="E180" s="280" t="s">
        <v>215</v>
      </c>
      <c r="F180" s="205">
        <f>'3 - Monthly Unit Rates'!F179*('4 - Estimated Volumes'!F179*12)</f>
        <v>0</v>
      </c>
      <c r="G180" s="205">
        <f>'3 - Monthly Unit Rates'!G179*('4 - Estimated Volumes'!G179*12)</f>
        <v>0</v>
      </c>
      <c r="H180" s="205">
        <f>'3 - Monthly Unit Rates'!H179*('4 - Estimated Volumes'!H179*12)</f>
        <v>0</v>
      </c>
      <c r="I180" s="205">
        <f>'3 - Monthly Unit Rates'!I179*('4 - Estimated Volumes'!I179*12)</f>
        <v>0</v>
      </c>
      <c r="J180" s="205">
        <f>'3 - Monthly Unit Rates'!J179*('4 - Estimated Volumes'!J179*12)</f>
        <v>0</v>
      </c>
      <c r="K180" s="206">
        <f>('3 - Monthly Unit Rates'!K179*'4 - Estimated Volumes'!K179)*6</f>
        <v>0</v>
      </c>
      <c r="L180" s="560">
        <f t="shared" si="70"/>
        <v>0</v>
      </c>
      <c r="N180" s="205">
        <f>'3 - Monthly Unit Rates'!N179*('4 - Estimated Volumes'!N179*12)</f>
        <v>0</v>
      </c>
      <c r="O180" s="205">
        <f>'3 - Monthly Unit Rates'!O179*('4 - Estimated Volumes'!O179*12)</f>
        <v>0</v>
      </c>
      <c r="P180" s="560">
        <f t="shared" si="71"/>
        <v>0</v>
      </c>
      <c r="R180" s="205">
        <f>'3 - Monthly Unit Rates'!R179*('4 - Estimated Volumes'!R179*12)</f>
        <v>0</v>
      </c>
      <c r="S180" s="205">
        <f>'3 - Monthly Unit Rates'!S179*('4 - Estimated Volumes'!S179*12)</f>
        <v>0</v>
      </c>
      <c r="T180" s="560">
        <f t="shared" si="72"/>
        <v>0</v>
      </c>
      <c r="U180" s="204"/>
    </row>
    <row r="181" spans="1:22" ht="12.75" customHeight="1" outlineLevel="2">
      <c r="A181" s="171"/>
      <c r="D181" s="175" t="s">
        <v>228</v>
      </c>
      <c r="E181" s="280" t="s">
        <v>215</v>
      </c>
      <c r="F181" s="205">
        <f>'3 - Monthly Unit Rates'!F180*('4 - Estimated Volumes'!F180*12)</f>
        <v>0</v>
      </c>
      <c r="G181" s="205">
        <f>'3 - Monthly Unit Rates'!G180*('4 - Estimated Volumes'!G180*12)</f>
        <v>0</v>
      </c>
      <c r="H181" s="205">
        <f>'3 - Monthly Unit Rates'!H180*('4 - Estimated Volumes'!H180*12)</f>
        <v>0</v>
      </c>
      <c r="I181" s="205">
        <f>'3 - Monthly Unit Rates'!I180*('4 - Estimated Volumes'!I180*12)</f>
        <v>0</v>
      </c>
      <c r="J181" s="205">
        <f>'3 - Monthly Unit Rates'!J180*('4 - Estimated Volumes'!J180*12)</f>
        <v>0</v>
      </c>
      <c r="K181" s="206">
        <f>('3 - Monthly Unit Rates'!K180*'4 - Estimated Volumes'!K180)*6</f>
        <v>0</v>
      </c>
      <c r="L181" s="560">
        <f t="shared" si="70"/>
        <v>0</v>
      </c>
      <c r="N181" s="205">
        <f>'3 - Monthly Unit Rates'!N180*('4 - Estimated Volumes'!N180*12)</f>
        <v>0</v>
      </c>
      <c r="O181" s="205">
        <f>'3 - Monthly Unit Rates'!O180*('4 - Estimated Volumes'!O180*12)</f>
        <v>0</v>
      </c>
      <c r="P181" s="560">
        <f t="shared" si="71"/>
        <v>0</v>
      </c>
      <c r="R181" s="205">
        <f>'3 - Monthly Unit Rates'!R180*('4 - Estimated Volumes'!R180*12)</f>
        <v>0</v>
      </c>
      <c r="S181" s="205">
        <f>'3 - Monthly Unit Rates'!S180*('4 - Estimated Volumes'!S180*12)</f>
        <v>0</v>
      </c>
      <c r="T181" s="560">
        <f t="shared" si="72"/>
        <v>0</v>
      </c>
      <c r="U181" s="204"/>
    </row>
    <row r="182" spans="1:22" ht="12.75" customHeight="1" outlineLevel="2">
      <c r="A182" s="171"/>
      <c r="D182" s="175" t="s">
        <v>229</v>
      </c>
      <c r="E182" s="280" t="s">
        <v>215</v>
      </c>
      <c r="F182" s="205">
        <f>'3 - Monthly Unit Rates'!F181*('4 - Estimated Volumes'!F181*12)</f>
        <v>0</v>
      </c>
      <c r="G182" s="205">
        <f>'3 - Monthly Unit Rates'!G181*('4 - Estimated Volumes'!G181*12)</f>
        <v>0</v>
      </c>
      <c r="H182" s="205">
        <f>'3 - Monthly Unit Rates'!H181*('4 - Estimated Volumes'!H181*12)</f>
        <v>0</v>
      </c>
      <c r="I182" s="205">
        <f>'3 - Monthly Unit Rates'!I181*('4 - Estimated Volumes'!I181*12)</f>
        <v>0</v>
      </c>
      <c r="J182" s="205">
        <f>'3 - Monthly Unit Rates'!J181*('4 - Estimated Volumes'!J181*12)</f>
        <v>0</v>
      </c>
      <c r="K182" s="206">
        <f>('3 - Monthly Unit Rates'!K181*'4 - Estimated Volumes'!K181)*6</f>
        <v>0</v>
      </c>
      <c r="L182" s="560">
        <f t="shared" si="70"/>
        <v>0</v>
      </c>
      <c r="N182" s="205">
        <f>'3 - Monthly Unit Rates'!N181*('4 - Estimated Volumes'!N181*12)</f>
        <v>0</v>
      </c>
      <c r="O182" s="205">
        <f>'3 - Monthly Unit Rates'!O181*('4 - Estimated Volumes'!O181*12)</f>
        <v>0</v>
      </c>
      <c r="P182" s="560">
        <f t="shared" si="71"/>
        <v>0</v>
      </c>
      <c r="R182" s="205">
        <f>'3 - Monthly Unit Rates'!R181*('4 - Estimated Volumes'!R181*12)</f>
        <v>0</v>
      </c>
      <c r="S182" s="205">
        <f>'3 - Monthly Unit Rates'!S181*('4 - Estimated Volumes'!S181*12)</f>
        <v>0</v>
      </c>
      <c r="T182" s="560">
        <f t="shared" si="72"/>
        <v>0</v>
      </c>
      <c r="U182" s="204"/>
    </row>
    <row r="183" spans="1:22" ht="12.75" customHeight="1" outlineLevel="2">
      <c r="A183" s="171"/>
      <c r="D183" s="180" t="s">
        <v>230</v>
      </c>
      <c r="E183" s="280" t="s">
        <v>215</v>
      </c>
      <c r="F183" s="205">
        <f>'3 - Monthly Unit Rates'!F182*('4 - Estimated Volumes'!F182*12)</f>
        <v>0</v>
      </c>
      <c r="G183" s="205">
        <f>'3 - Monthly Unit Rates'!G182*('4 - Estimated Volumes'!G182*12)</f>
        <v>0</v>
      </c>
      <c r="H183" s="205">
        <f>'3 - Monthly Unit Rates'!H182*('4 - Estimated Volumes'!H182*12)</f>
        <v>0</v>
      </c>
      <c r="I183" s="205">
        <f>'3 - Monthly Unit Rates'!I182*('4 - Estimated Volumes'!I182*12)</f>
        <v>0</v>
      </c>
      <c r="J183" s="205">
        <f>'3 - Monthly Unit Rates'!J182*('4 - Estimated Volumes'!J182*12)</f>
        <v>0</v>
      </c>
      <c r="K183" s="206">
        <f>('3 - Monthly Unit Rates'!K182*'4 - Estimated Volumes'!K182)*6</f>
        <v>0</v>
      </c>
      <c r="L183" s="560">
        <f t="shared" si="70"/>
        <v>0</v>
      </c>
      <c r="N183" s="205">
        <f>'3 - Monthly Unit Rates'!N182*('4 - Estimated Volumes'!N182*12)</f>
        <v>0</v>
      </c>
      <c r="O183" s="205">
        <f>'3 - Monthly Unit Rates'!O182*('4 - Estimated Volumes'!O182*12)</f>
        <v>0</v>
      </c>
      <c r="P183" s="560">
        <f t="shared" si="71"/>
        <v>0</v>
      </c>
      <c r="R183" s="205">
        <f>'3 - Monthly Unit Rates'!R182*('4 - Estimated Volumes'!R182*12)</f>
        <v>0</v>
      </c>
      <c r="S183" s="205">
        <f>'3 - Monthly Unit Rates'!S182*('4 - Estimated Volumes'!S182*12)</f>
        <v>0</v>
      </c>
      <c r="T183" s="560">
        <f t="shared" si="72"/>
        <v>0</v>
      </c>
      <c r="U183" s="204"/>
    </row>
    <row r="184" spans="1:22" ht="12.75" customHeight="1" outlineLevel="2">
      <c r="A184" s="171"/>
      <c r="D184" s="180" t="s">
        <v>231</v>
      </c>
      <c r="E184" s="280" t="s">
        <v>215</v>
      </c>
      <c r="F184" s="205">
        <f>'3 - Monthly Unit Rates'!F183*('4 - Estimated Volumes'!F183*12)</f>
        <v>0</v>
      </c>
      <c r="G184" s="205">
        <f>'3 - Monthly Unit Rates'!G183*('4 - Estimated Volumes'!G183*12)</f>
        <v>0</v>
      </c>
      <c r="H184" s="205">
        <f>'3 - Monthly Unit Rates'!H183*('4 - Estimated Volumes'!H183*12)</f>
        <v>0</v>
      </c>
      <c r="I184" s="205">
        <f>'3 - Monthly Unit Rates'!I183*('4 - Estimated Volumes'!I183*12)</f>
        <v>0</v>
      </c>
      <c r="J184" s="205">
        <f>'3 - Monthly Unit Rates'!J183*('4 - Estimated Volumes'!J183*12)</f>
        <v>0</v>
      </c>
      <c r="K184" s="206">
        <f>('3 - Monthly Unit Rates'!K183*'4 - Estimated Volumes'!K183)*6</f>
        <v>0</v>
      </c>
      <c r="L184" s="560">
        <f t="shared" si="70"/>
        <v>0</v>
      </c>
      <c r="N184" s="205">
        <f>'3 - Monthly Unit Rates'!N183*('4 - Estimated Volumes'!N183*12)</f>
        <v>0</v>
      </c>
      <c r="O184" s="205">
        <f>'3 - Monthly Unit Rates'!O183*('4 - Estimated Volumes'!O183*12)</f>
        <v>0</v>
      </c>
      <c r="P184" s="560">
        <f t="shared" si="71"/>
        <v>0</v>
      </c>
      <c r="R184" s="205">
        <f>'3 - Monthly Unit Rates'!R183*('4 - Estimated Volumes'!R183*12)</f>
        <v>0</v>
      </c>
      <c r="S184" s="205">
        <f>'3 - Monthly Unit Rates'!S183*('4 - Estimated Volumes'!S183*12)</f>
        <v>0</v>
      </c>
      <c r="T184" s="560">
        <f t="shared" si="72"/>
        <v>0</v>
      </c>
      <c r="U184" s="204"/>
    </row>
    <row r="185" spans="1:22" ht="12.75" customHeight="1" outlineLevel="2">
      <c r="A185" s="171"/>
      <c r="D185" s="180" t="s">
        <v>232</v>
      </c>
      <c r="E185" s="280" t="s">
        <v>215</v>
      </c>
      <c r="F185" s="205">
        <f>'3 - Monthly Unit Rates'!F184*('4 - Estimated Volumes'!F184*12)</f>
        <v>0</v>
      </c>
      <c r="G185" s="205">
        <f>'3 - Monthly Unit Rates'!G184*('4 - Estimated Volumes'!G184*12)</f>
        <v>0</v>
      </c>
      <c r="H185" s="205">
        <f>'3 - Monthly Unit Rates'!H184*('4 - Estimated Volumes'!H184*12)</f>
        <v>0</v>
      </c>
      <c r="I185" s="205">
        <f>'3 - Monthly Unit Rates'!I184*('4 - Estimated Volumes'!I184*12)</f>
        <v>0</v>
      </c>
      <c r="J185" s="205">
        <f>'3 - Monthly Unit Rates'!J184*('4 - Estimated Volumes'!J184*12)</f>
        <v>0</v>
      </c>
      <c r="K185" s="206">
        <f>('3 - Monthly Unit Rates'!K184*'4 - Estimated Volumes'!K184)*6</f>
        <v>0</v>
      </c>
      <c r="L185" s="560">
        <f t="shared" si="70"/>
        <v>0</v>
      </c>
      <c r="N185" s="205">
        <f>'3 - Monthly Unit Rates'!N184*('4 - Estimated Volumes'!N184*12)</f>
        <v>0</v>
      </c>
      <c r="O185" s="205">
        <f>'3 - Monthly Unit Rates'!O184*('4 - Estimated Volumes'!O184*12)</f>
        <v>0</v>
      </c>
      <c r="P185" s="560">
        <f t="shared" si="71"/>
        <v>0</v>
      </c>
      <c r="R185" s="205">
        <f>'3 - Monthly Unit Rates'!R184*('4 - Estimated Volumes'!R184*12)</f>
        <v>0</v>
      </c>
      <c r="S185" s="205">
        <f>'3 - Monthly Unit Rates'!S184*('4 - Estimated Volumes'!S184*12)</f>
        <v>0</v>
      </c>
      <c r="T185" s="560">
        <f t="shared" si="72"/>
        <v>0</v>
      </c>
      <c r="U185" s="204"/>
    </row>
    <row r="186" spans="1:22" s="71" customFormat="1" ht="12.75" customHeight="1" outlineLevel="1">
      <c r="A186" s="171"/>
      <c r="D186" s="924" t="s">
        <v>213</v>
      </c>
      <c r="E186" s="921"/>
      <c r="F186" s="202">
        <f t="shared" ref="F186:L186" si="73">SUM(F168:F185)</f>
        <v>318104.99999999994</v>
      </c>
      <c r="G186" s="202">
        <f t="shared" si="73"/>
        <v>318104.99999999994</v>
      </c>
      <c r="H186" s="202">
        <f t="shared" si="73"/>
        <v>318104.99999999994</v>
      </c>
      <c r="I186" s="202">
        <f t="shared" si="73"/>
        <v>318104.99999999994</v>
      </c>
      <c r="J186" s="202">
        <f t="shared" si="73"/>
        <v>318104.99999999994</v>
      </c>
      <c r="K186" s="202">
        <f t="shared" si="73"/>
        <v>159052.49999999997</v>
      </c>
      <c r="L186" s="303">
        <f t="shared" si="73"/>
        <v>1749577.5</v>
      </c>
      <c r="M186" s="195"/>
      <c r="N186" s="201">
        <f>SUM(N168:N185)</f>
        <v>318104.99999999994</v>
      </c>
      <c r="O186" s="202">
        <f>SUM(O168:O185)</f>
        <v>318104.99999999994</v>
      </c>
      <c r="P186" s="303">
        <f>SUM(P168:P185)</f>
        <v>636209.99999999988</v>
      </c>
      <c r="Q186" s="195"/>
      <c r="R186" s="201">
        <f>SUM(R168:R185)</f>
        <v>318104.99999999994</v>
      </c>
      <c r="S186" s="202">
        <f>SUM(S168:S185)</f>
        <v>318104.99999999994</v>
      </c>
      <c r="T186" s="303">
        <f>SUM(T168:T185)</f>
        <v>636209.99999999988</v>
      </c>
      <c r="U186" s="204"/>
      <c r="V186" s="375"/>
    </row>
    <row r="187" spans="1:22" ht="12.75" customHeight="1" outlineLevel="2">
      <c r="A187" s="171"/>
      <c r="D187" s="921"/>
      <c r="E187" s="185"/>
      <c r="F187" s="202"/>
      <c r="G187" s="202"/>
      <c r="H187" s="202"/>
      <c r="I187" s="202"/>
      <c r="J187" s="202"/>
      <c r="K187" s="202"/>
      <c r="L187" s="202"/>
      <c r="N187" s="202"/>
      <c r="O187" s="202"/>
      <c r="P187" s="202"/>
      <c r="R187" s="202"/>
      <c r="S187" s="202"/>
      <c r="T187" s="202"/>
      <c r="U187" s="204"/>
    </row>
    <row r="188" spans="1:22" ht="15" customHeight="1" outlineLevel="2" collapsed="1">
      <c r="A188" s="171"/>
      <c r="C188" s="310" t="s">
        <v>233</v>
      </c>
      <c r="D188" s="384"/>
      <c r="E188" s="325"/>
      <c r="F188" s="200"/>
      <c r="G188" s="200"/>
      <c r="H188" s="200"/>
      <c r="I188" s="200"/>
      <c r="J188" s="200"/>
      <c r="K188" s="200"/>
      <c r="L188" s="668"/>
      <c r="N188" s="201"/>
      <c r="O188" s="202"/>
      <c r="P188" s="203"/>
      <c r="Q188" s="195"/>
      <c r="R188" s="201"/>
      <c r="S188" s="284"/>
      <c r="T188" s="203"/>
      <c r="U188" s="204"/>
    </row>
    <row r="189" spans="1:22" ht="15" customHeight="1" outlineLevel="2">
      <c r="A189" s="171" t="s">
        <v>234</v>
      </c>
      <c r="C189" s="210"/>
      <c r="D189" s="180" t="s">
        <v>233</v>
      </c>
      <c r="E189" s="568" t="s">
        <v>235</v>
      </c>
      <c r="F189" s="205">
        <f>'3a - Non-Recurring Unit Rates'!F188*'4 - Estimated Volumes'!F188</f>
        <v>0</v>
      </c>
      <c r="G189" s="205">
        <f>'3a - Non-Recurring Unit Rates'!G188*'4 - Estimated Volumes'!G188</f>
        <v>0</v>
      </c>
      <c r="H189" s="205">
        <f>'3a - Non-Recurring Unit Rates'!H188*'4 - Estimated Volumes'!H188</f>
        <v>0</v>
      </c>
      <c r="I189" s="205">
        <f>'3a - Non-Recurring Unit Rates'!I188*'4 - Estimated Volumes'!I188</f>
        <v>0</v>
      </c>
      <c r="J189" s="205">
        <f>'3a - Non-Recurring Unit Rates'!J188*'4 - Estimated Volumes'!J188</f>
        <v>0</v>
      </c>
      <c r="K189" s="206">
        <f>('3a - Non-Recurring Unit Rates'!J188*'4 - Estimated Volumes'!J188)</f>
        <v>0</v>
      </c>
      <c r="L189" s="569">
        <f t="shared" ref="L189" si="74">SUM(F189:K189)</f>
        <v>0</v>
      </c>
      <c r="N189" s="205">
        <f>'3a - Non-Recurring Unit Rates'!O188*'4 - Estimated Volumes'!O188</f>
        <v>0</v>
      </c>
      <c r="O189" s="205">
        <f>'3a - Non-Recurring Unit Rates'!P188*'4 - Estimated Volumes'!P188</f>
        <v>0</v>
      </c>
      <c r="P189" s="569">
        <f t="shared" ref="P189" si="75">N189+O189</f>
        <v>0</v>
      </c>
      <c r="R189" s="205">
        <f>'3a - Non-Recurring Unit Rates'!S188*'4 - Estimated Volumes'!S188</f>
        <v>0</v>
      </c>
      <c r="S189" s="205">
        <f>'3a - Non-Recurring Unit Rates'!T188*'4 - Estimated Volumes'!T188</f>
        <v>0</v>
      </c>
      <c r="T189" s="569">
        <f t="shared" ref="T189" si="76">R189+S189</f>
        <v>0</v>
      </c>
      <c r="U189" s="204"/>
    </row>
    <row r="190" spans="1:22" ht="15" customHeight="1" outlineLevel="2" collapsed="1">
      <c r="A190" s="171" t="s">
        <v>236</v>
      </c>
      <c r="C190" s="310" t="s">
        <v>237</v>
      </c>
      <c r="D190" s="384"/>
      <c r="E190" s="325"/>
      <c r="F190" s="200"/>
      <c r="G190" s="200"/>
      <c r="H190" s="200"/>
      <c r="I190" s="200"/>
      <c r="J190" s="200"/>
      <c r="K190" s="200"/>
      <c r="L190" s="668"/>
      <c r="N190" s="201"/>
      <c r="O190" s="202"/>
      <c r="P190" s="203"/>
      <c r="Q190" s="195"/>
      <c r="R190" s="201"/>
      <c r="S190" s="284"/>
      <c r="T190" s="203"/>
      <c r="U190" s="204"/>
    </row>
    <row r="191" spans="1:22" ht="12.75" customHeight="1" outlineLevel="2">
      <c r="A191" s="171"/>
      <c r="D191" s="924" t="s">
        <v>238</v>
      </c>
      <c r="E191" s="185">
        <v>0</v>
      </c>
      <c r="F191" s="202"/>
      <c r="G191" s="202"/>
      <c r="H191" s="202"/>
      <c r="I191" s="202"/>
      <c r="J191" s="202"/>
      <c r="K191" s="202"/>
      <c r="L191" s="303"/>
      <c r="N191" s="285"/>
      <c r="O191" s="284"/>
      <c r="P191" s="203"/>
      <c r="R191" s="285"/>
      <c r="S191" s="284"/>
      <c r="T191" s="203"/>
      <c r="U191" s="204"/>
    </row>
    <row r="192" spans="1:22" ht="12.75" customHeight="1" outlineLevel="2">
      <c r="A192" s="171"/>
      <c r="D192" s="178" t="s">
        <v>157</v>
      </c>
      <c r="E192" s="280" t="s">
        <v>149</v>
      </c>
      <c r="F192" s="205">
        <f>'3 - Monthly Unit Rates'!F191*('4 - Estimated Volumes'!F191*12)</f>
        <v>0</v>
      </c>
      <c r="G192" s="205">
        <f>'3 - Monthly Unit Rates'!G191*('4 - Estimated Volumes'!G191*12)</f>
        <v>0</v>
      </c>
      <c r="H192" s="205">
        <f>'3 - Monthly Unit Rates'!H191*('4 - Estimated Volumes'!H191*12)</f>
        <v>0</v>
      </c>
      <c r="I192" s="205">
        <f>'3 - Monthly Unit Rates'!I191*('4 - Estimated Volumes'!I191*12)</f>
        <v>0</v>
      </c>
      <c r="J192" s="205">
        <f>'3 - Monthly Unit Rates'!J191*('4 - Estimated Volumes'!J191*12)</f>
        <v>0</v>
      </c>
      <c r="K192" s="206">
        <f>('3 - Monthly Unit Rates'!K191*'4 - Estimated Volumes'!K191)*6</f>
        <v>0</v>
      </c>
      <c r="L192" s="560">
        <f t="shared" ref="L192:L199" si="77">SUM(F192:K192)</f>
        <v>0</v>
      </c>
      <c r="N192" s="205">
        <f>'3 - Monthly Unit Rates'!N191*('4 - Estimated Volumes'!N191*12)</f>
        <v>0</v>
      </c>
      <c r="O192" s="205">
        <f>'3 - Monthly Unit Rates'!O191*('4 - Estimated Volumes'!O191*12)</f>
        <v>0</v>
      </c>
      <c r="P192" s="560">
        <f t="shared" ref="P192:P199" si="78">N192+O192</f>
        <v>0</v>
      </c>
      <c r="R192" s="205">
        <f>'3 - Monthly Unit Rates'!R191*('4 - Estimated Volumes'!R191*12)</f>
        <v>0</v>
      </c>
      <c r="S192" s="205">
        <f>'3 - Monthly Unit Rates'!S191*('4 - Estimated Volumes'!S191*12)</f>
        <v>0</v>
      </c>
      <c r="T192" s="560">
        <f t="shared" ref="T192:T199" si="79">R192+S192</f>
        <v>0</v>
      </c>
      <c r="U192" s="204"/>
    </row>
    <row r="193" spans="1:21" ht="12.75" customHeight="1" outlineLevel="2">
      <c r="A193" s="171"/>
      <c r="D193" s="178" t="s">
        <v>158</v>
      </c>
      <c r="E193" s="280" t="s">
        <v>149</v>
      </c>
      <c r="F193" s="205">
        <f>'3 - Monthly Unit Rates'!F192*('4 - Estimated Volumes'!F192*12)</f>
        <v>0</v>
      </c>
      <c r="G193" s="205">
        <f>'3 - Monthly Unit Rates'!G192*('4 - Estimated Volumes'!G192*12)</f>
        <v>0</v>
      </c>
      <c r="H193" s="205">
        <f>'3 - Monthly Unit Rates'!H192*('4 - Estimated Volumes'!H192*12)</f>
        <v>0</v>
      </c>
      <c r="I193" s="205">
        <f>'3 - Monthly Unit Rates'!I192*('4 - Estimated Volumes'!I192*12)</f>
        <v>0</v>
      </c>
      <c r="J193" s="205">
        <f>'3 - Monthly Unit Rates'!J192*('4 - Estimated Volumes'!J192*12)</f>
        <v>0</v>
      </c>
      <c r="K193" s="206">
        <f>('3 - Monthly Unit Rates'!K192*'4 - Estimated Volumes'!K192)*6</f>
        <v>0</v>
      </c>
      <c r="L193" s="560">
        <f t="shared" si="77"/>
        <v>0</v>
      </c>
      <c r="N193" s="205">
        <f>'3 - Monthly Unit Rates'!N192*('4 - Estimated Volumes'!N192*12)</f>
        <v>0</v>
      </c>
      <c r="O193" s="205">
        <f>'3 - Monthly Unit Rates'!O192*('4 - Estimated Volumes'!O192*12)</f>
        <v>0</v>
      </c>
      <c r="P193" s="560">
        <f t="shared" si="78"/>
        <v>0</v>
      </c>
      <c r="R193" s="205">
        <f>'3 - Monthly Unit Rates'!R192*('4 - Estimated Volumes'!R192*12)</f>
        <v>0</v>
      </c>
      <c r="S193" s="205">
        <f>'3 - Monthly Unit Rates'!S192*('4 - Estimated Volumes'!S192*12)</f>
        <v>0</v>
      </c>
      <c r="T193" s="560">
        <f t="shared" si="79"/>
        <v>0</v>
      </c>
      <c r="U193" s="204"/>
    </row>
    <row r="194" spans="1:21" ht="12.75" customHeight="1" outlineLevel="2">
      <c r="A194" s="171"/>
      <c r="D194" s="178" t="s">
        <v>159</v>
      </c>
      <c r="E194" s="280" t="s">
        <v>149</v>
      </c>
      <c r="F194" s="205">
        <f>'3 - Monthly Unit Rates'!F193*('4 - Estimated Volumes'!F193*12)</f>
        <v>0</v>
      </c>
      <c r="G194" s="205">
        <f>'3 - Monthly Unit Rates'!G193*('4 - Estimated Volumes'!G193*12)</f>
        <v>0</v>
      </c>
      <c r="H194" s="205">
        <f>'3 - Monthly Unit Rates'!H193*('4 - Estimated Volumes'!H193*12)</f>
        <v>0</v>
      </c>
      <c r="I194" s="205">
        <f>'3 - Monthly Unit Rates'!I193*('4 - Estimated Volumes'!I193*12)</f>
        <v>0</v>
      </c>
      <c r="J194" s="205">
        <f>'3 - Monthly Unit Rates'!J193*('4 - Estimated Volumes'!J193*12)</f>
        <v>0</v>
      </c>
      <c r="K194" s="206">
        <f>('3 - Monthly Unit Rates'!K193*'4 - Estimated Volumes'!K193)*6</f>
        <v>0</v>
      </c>
      <c r="L194" s="560">
        <f t="shared" si="77"/>
        <v>0</v>
      </c>
      <c r="N194" s="205">
        <f>'3 - Monthly Unit Rates'!N193*('4 - Estimated Volumes'!N193*12)</f>
        <v>0</v>
      </c>
      <c r="O194" s="205">
        <f>'3 - Monthly Unit Rates'!O193*('4 - Estimated Volumes'!O193*12)</f>
        <v>0</v>
      </c>
      <c r="P194" s="560">
        <f t="shared" si="78"/>
        <v>0</v>
      </c>
      <c r="R194" s="205">
        <f>'3 - Monthly Unit Rates'!R193*('4 - Estimated Volumes'!R193*12)</f>
        <v>0</v>
      </c>
      <c r="S194" s="205">
        <f>'3 - Monthly Unit Rates'!S193*('4 - Estimated Volumes'!S193*12)</f>
        <v>0</v>
      </c>
      <c r="T194" s="560">
        <f t="shared" si="79"/>
        <v>0</v>
      </c>
      <c r="U194" s="204"/>
    </row>
    <row r="195" spans="1:21" ht="12.75" customHeight="1" outlineLevel="2">
      <c r="A195" s="171"/>
      <c r="D195" s="178" t="s">
        <v>160</v>
      </c>
      <c r="E195" s="280" t="s">
        <v>149</v>
      </c>
      <c r="F195" s="205">
        <f>'3 - Monthly Unit Rates'!F194*('4 - Estimated Volumes'!F194*12)</f>
        <v>0</v>
      </c>
      <c r="G195" s="205">
        <f>'3 - Monthly Unit Rates'!G194*('4 - Estimated Volumes'!G194*12)</f>
        <v>0</v>
      </c>
      <c r="H195" s="205">
        <f>'3 - Monthly Unit Rates'!H194*('4 - Estimated Volumes'!H194*12)</f>
        <v>0</v>
      </c>
      <c r="I195" s="205">
        <f>'3 - Monthly Unit Rates'!I194*('4 - Estimated Volumes'!I194*12)</f>
        <v>0</v>
      </c>
      <c r="J195" s="205">
        <f>'3 - Monthly Unit Rates'!J194*('4 - Estimated Volumes'!J194*12)</f>
        <v>0</v>
      </c>
      <c r="K195" s="206">
        <f>('3 - Monthly Unit Rates'!K194*'4 - Estimated Volumes'!K194)*6</f>
        <v>0</v>
      </c>
      <c r="L195" s="560">
        <f t="shared" si="77"/>
        <v>0</v>
      </c>
      <c r="N195" s="205">
        <f>'3 - Monthly Unit Rates'!N194*('4 - Estimated Volumes'!N194*12)</f>
        <v>0</v>
      </c>
      <c r="O195" s="205">
        <f>'3 - Monthly Unit Rates'!O194*('4 - Estimated Volumes'!O194*12)</f>
        <v>0</v>
      </c>
      <c r="P195" s="560">
        <f t="shared" si="78"/>
        <v>0</v>
      </c>
      <c r="R195" s="205">
        <f>'3 - Monthly Unit Rates'!R194*('4 - Estimated Volumes'!R194*12)</f>
        <v>0</v>
      </c>
      <c r="S195" s="205">
        <f>'3 - Monthly Unit Rates'!S194*('4 - Estimated Volumes'!S194*12)</f>
        <v>0</v>
      </c>
      <c r="T195" s="560">
        <f t="shared" si="79"/>
        <v>0</v>
      </c>
      <c r="U195" s="204"/>
    </row>
    <row r="196" spans="1:21" ht="12.75" customHeight="1" outlineLevel="2">
      <c r="A196" s="171"/>
      <c r="D196" s="178" t="s">
        <v>167</v>
      </c>
      <c r="E196" s="280" t="s">
        <v>149</v>
      </c>
      <c r="F196" s="205">
        <f>'3 - Monthly Unit Rates'!F195*('4 - Estimated Volumes'!F195*12)</f>
        <v>0</v>
      </c>
      <c r="G196" s="205">
        <f>'3 - Monthly Unit Rates'!G195*('4 - Estimated Volumes'!G195*12)</f>
        <v>0</v>
      </c>
      <c r="H196" s="205">
        <f>'3 - Monthly Unit Rates'!H195*('4 - Estimated Volumes'!H195*12)</f>
        <v>0</v>
      </c>
      <c r="I196" s="205">
        <f>'3 - Monthly Unit Rates'!I195*('4 - Estimated Volumes'!I195*12)</f>
        <v>0</v>
      </c>
      <c r="J196" s="205">
        <f>'3 - Monthly Unit Rates'!J195*('4 - Estimated Volumes'!J195*12)</f>
        <v>0</v>
      </c>
      <c r="K196" s="206">
        <f>('3 - Monthly Unit Rates'!K195*'4 - Estimated Volumes'!K195)*6</f>
        <v>0</v>
      </c>
      <c r="L196" s="560">
        <f t="shared" si="77"/>
        <v>0</v>
      </c>
      <c r="N196" s="205">
        <f>'3 - Monthly Unit Rates'!N195*('4 - Estimated Volumes'!N195*12)</f>
        <v>0</v>
      </c>
      <c r="O196" s="205">
        <f>'3 - Monthly Unit Rates'!O195*('4 - Estimated Volumes'!O195*12)</f>
        <v>0</v>
      </c>
      <c r="P196" s="560">
        <f t="shared" si="78"/>
        <v>0</v>
      </c>
      <c r="R196" s="205">
        <f>'3 - Monthly Unit Rates'!R195*('4 - Estimated Volumes'!R195*12)</f>
        <v>0</v>
      </c>
      <c r="S196" s="205">
        <f>'3 - Monthly Unit Rates'!S195*('4 - Estimated Volumes'!S195*12)</f>
        <v>0</v>
      </c>
      <c r="T196" s="560">
        <f t="shared" si="79"/>
        <v>0</v>
      </c>
      <c r="U196" s="204"/>
    </row>
    <row r="197" spans="1:21" ht="12.75" customHeight="1" outlineLevel="2">
      <c r="A197" s="171"/>
      <c r="D197" s="178" t="s">
        <v>239</v>
      </c>
      <c r="E197" s="280" t="s">
        <v>149</v>
      </c>
      <c r="F197" s="205">
        <f>'3 - Monthly Unit Rates'!F196*('4 - Estimated Volumes'!F196*12)</f>
        <v>0</v>
      </c>
      <c r="G197" s="205">
        <f>'3 - Monthly Unit Rates'!G196*('4 - Estimated Volumes'!G196*12)</f>
        <v>0</v>
      </c>
      <c r="H197" s="205">
        <f>'3 - Monthly Unit Rates'!H196*('4 - Estimated Volumes'!H196*12)</f>
        <v>0</v>
      </c>
      <c r="I197" s="205">
        <f>'3 - Monthly Unit Rates'!I196*('4 - Estimated Volumes'!I196*12)</f>
        <v>0</v>
      </c>
      <c r="J197" s="205">
        <f>'3 - Monthly Unit Rates'!J196*('4 - Estimated Volumes'!J196*12)</f>
        <v>0</v>
      </c>
      <c r="K197" s="206">
        <f>('3 - Monthly Unit Rates'!K196*'4 - Estimated Volumes'!K196)*6</f>
        <v>0</v>
      </c>
      <c r="L197" s="560">
        <f t="shared" si="77"/>
        <v>0</v>
      </c>
      <c r="N197" s="205">
        <f>'3 - Monthly Unit Rates'!N196*('4 - Estimated Volumes'!N196*12)</f>
        <v>0</v>
      </c>
      <c r="O197" s="205">
        <f>'3 - Monthly Unit Rates'!O196*('4 - Estimated Volumes'!O196*12)</f>
        <v>0</v>
      </c>
      <c r="P197" s="560">
        <f t="shared" si="78"/>
        <v>0</v>
      </c>
      <c r="R197" s="205">
        <f>'3 - Monthly Unit Rates'!R196*('4 - Estimated Volumes'!R196*12)</f>
        <v>0</v>
      </c>
      <c r="S197" s="205">
        <f>'3 - Monthly Unit Rates'!S196*('4 - Estimated Volumes'!S196*12)</f>
        <v>0</v>
      </c>
      <c r="T197" s="560">
        <f t="shared" si="79"/>
        <v>0</v>
      </c>
      <c r="U197" s="204"/>
    </row>
    <row r="198" spans="1:21" ht="12.75" customHeight="1" outlineLevel="2">
      <c r="A198" s="171"/>
      <c r="D198" s="178" t="s">
        <v>240</v>
      </c>
      <c r="E198" s="280" t="s">
        <v>149</v>
      </c>
      <c r="F198" s="205">
        <f>'3 - Monthly Unit Rates'!F197*('4 - Estimated Volumes'!F197*12)</f>
        <v>0</v>
      </c>
      <c r="G198" s="205">
        <f>'3 - Monthly Unit Rates'!G197*('4 - Estimated Volumes'!G197*12)</f>
        <v>0</v>
      </c>
      <c r="H198" s="205">
        <f>'3 - Monthly Unit Rates'!H197*('4 - Estimated Volumes'!H197*12)</f>
        <v>0</v>
      </c>
      <c r="I198" s="205">
        <f>'3 - Monthly Unit Rates'!I197*('4 - Estimated Volumes'!I197*12)</f>
        <v>0</v>
      </c>
      <c r="J198" s="205">
        <f>'3 - Monthly Unit Rates'!J197*('4 - Estimated Volumes'!J197*12)</f>
        <v>0</v>
      </c>
      <c r="K198" s="206">
        <f>('3 - Monthly Unit Rates'!K197*'4 - Estimated Volumes'!K197)*6</f>
        <v>0</v>
      </c>
      <c r="L198" s="560">
        <f t="shared" si="77"/>
        <v>0</v>
      </c>
      <c r="N198" s="205">
        <f>'3 - Monthly Unit Rates'!N197*('4 - Estimated Volumes'!N197*12)</f>
        <v>0</v>
      </c>
      <c r="O198" s="205">
        <f>'3 - Monthly Unit Rates'!O197*('4 - Estimated Volumes'!O197*12)</f>
        <v>0</v>
      </c>
      <c r="P198" s="560">
        <f t="shared" si="78"/>
        <v>0</v>
      </c>
      <c r="R198" s="205">
        <f>'3 - Monthly Unit Rates'!R197*('4 - Estimated Volumes'!R197*12)</f>
        <v>0</v>
      </c>
      <c r="S198" s="205">
        <f>'3 - Monthly Unit Rates'!S197*('4 - Estimated Volumes'!S197*12)</f>
        <v>0</v>
      </c>
      <c r="T198" s="560">
        <f t="shared" si="79"/>
        <v>0</v>
      </c>
      <c r="U198" s="204"/>
    </row>
    <row r="199" spans="1:21" ht="12.75" customHeight="1" outlineLevel="2">
      <c r="A199" s="171"/>
      <c r="D199" s="178" t="s">
        <v>241</v>
      </c>
      <c r="E199" s="280" t="s">
        <v>149</v>
      </c>
      <c r="F199" s="205">
        <f>'3 - Monthly Unit Rates'!F198*('4 - Estimated Volumes'!F198*12)</f>
        <v>0</v>
      </c>
      <c r="G199" s="205">
        <f>'3 - Monthly Unit Rates'!G198*('4 - Estimated Volumes'!G198*12)</f>
        <v>0</v>
      </c>
      <c r="H199" s="205">
        <f>'3 - Monthly Unit Rates'!H198*('4 - Estimated Volumes'!H198*12)</f>
        <v>0</v>
      </c>
      <c r="I199" s="205">
        <f>'3 - Monthly Unit Rates'!I198*('4 - Estimated Volumes'!I198*12)</f>
        <v>0</v>
      </c>
      <c r="J199" s="205">
        <f>'3 - Monthly Unit Rates'!J198*('4 - Estimated Volumes'!J198*12)</f>
        <v>0</v>
      </c>
      <c r="K199" s="206">
        <f>('3 - Monthly Unit Rates'!K198*'4 - Estimated Volumes'!K198)*6</f>
        <v>0</v>
      </c>
      <c r="L199" s="560">
        <f t="shared" si="77"/>
        <v>0</v>
      </c>
      <c r="N199" s="205">
        <f>'3 - Monthly Unit Rates'!N198*('4 - Estimated Volumes'!N198*12)</f>
        <v>0</v>
      </c>
      <c r="O199" s="205">
        <f>'3 - Monthly Unit Rates'!O198*('4 - Estimated Volumes'!O198*12)</f>
        <v>0</v>
      </c>
      <c r="P199" s="560">
        <f t="shared" si="78"/>
        <v>0</v>
      </c>
      <c r="R199" s="205">
        <f>'3 - Monthly Unit Rates'!R198*('4 - Estimated Volumes'!R198*12)</f>
        <v>0</v>
      </c>
      <c r="S199" s="205">
        <f>'3 - Monthly Unit Rates'!S198*('4 - Estimated Volumes'!S198*12)</f>
        <v>0</v>
      </c>
      <c r="T199" s="560">
        <f t="shared" si="79"/>
        <v>0</v>
      </c>
      <c r="U199" s="204"/>
    </row>
    <row r="200" spans="1:21" ht="12.75" customHeight="1" outlineLevel="2">
      <c r="A200" s="171"/>
      <c r="D200" s="924" t="s">
        <v>242</v>
      </c>
      <c r="E200" s="185"/>
      <c r="F200" s="202"/>
      <c r="G200" s="202"/>
      <c r="H200" s="202"/>
      <c r="I200" s="202"/>
      <c r="J200" s="202"/>
      <c r="K200" s="202"/>
      <c r="L200" s="303"/>
      <c r="N200" s="285"/>
      <c r="O200" s="284"/>
      <c r="P200" s="203"/>
      <c r="R200" s="285"/>
      <c r="S200" s="284"/>
      <c r="T200" s="203"/>
      <c r="U200" s="204"/>
    </row>
    <row r="201" spans="1:21" ht="12.75" customHeight="1" outlineLevel="2">
      <c r="A201" s="171"/>
      <c r="D201" s="175" t="s">
        <v>243</v>
      </c>
      <c r="E201" s="280" t="s">
        <v>149</v>
      </c>
      <c r="F201" s="205">
        <f>'3 - Monthly Unit Rates'!F200*('4 - Estimated Volumes'!F200*12)</f>
        <v>0</v>
      </c>
      <c r="G201" s="205">
        <f>'3 - Monthly Unit Rates'!G200*('4 - Estimated Volumes'!G200*12)</f>
        <v>0</v>
      </c>
      <c r="H201" s="205">
        <f>'3 - Monthly Unit Rates'!H200*('4 - Estimated Volumes'!H200*12)</f>
        <v>0</v>
      </c>
      <c r="I201" s="205">
        <f>'3 - Monthly Unit Rates'!I200*('4 - Estimated Volumes'!I200*12)</f>
        <v>0</v>
      </c>
      <c r="J201" s="205">
        <f>'3 - Monthly Unit Rates'!J200*('4 - Estimated Volumes'!J200*12)</f>
        <v>0</v>
      </c>
      <c r="K201" s="206">
        <f>('3 - Monthly Unit Rates'!K200*'4 - Estimated Volumes'!K200)*6</f>
        <v>0</v>
      </c>
      <c r="L201" s="560">
        <f t="shared" ref="L201:L208" si="80">SUM(F201:K201)</f>
        <v>0</v>
      </c>
      <c r="N201" s="205">
        <f>'3 - Monthly Unit Rates'!N200*('4 - Estimated Volumes'!N200*12)</f>
        <v>0</v>
      </c>
      <c r="O201" s="205">
        <f>'3 - Monthly Unit Rates'!O200*('4 - Estimated Volumes'!O200*12)</f>
        <v>0</v>
      </c>
      <c r="P201" s="560">
        <f t="shared" ref="P201:P208" si="81">N201+O201</f>
        <v>0</v>
      </c>
      <c r="R201" s="205">
        <f>'3 - Monthly Unit Rates'!R200*('4 - Estimated Volumes'!R200*12)</f>
        <v>0</v>
      </c>
      <c r="S201" s="205">
        <f>'3 - Monthly Unit Rates'!S200*('4 - Estimated Volumes'!S200*12)</f>
        <v>0</v>
      </c>
      <c r="T201" s="560">
        <f t="shared" ref="T201:T208" si="82">R201+S201</f>
        <v>0</v>
      </c>
      <c r="U201" s="204"/>
    </row>
    <row r="202" spans="1:21" ht="12.75" customHeight="1" outlineLevel="2">
      <c r="A202" s="171"/>
      <c r="D202" s="175" t="s">
        <v>244</v>
      </c>
      <c r="E202" s="280" t="s">
        <v>149</v>
      </c>
      <c r="F202" s="205">
        <f>'3 - Monthly Unit Rates'!F201*('4 - Estimated Volumes'!F201*12)</f>
        <v>0</v>
      </c>
      <c r="G202" s="205">
        <f>'3 - Monthly Unit Rates'!G201*('4 - Estimated Volumes'!G201*12)</f>
        <v>0</v>
      </c>
      <c r="H202" s="205">
        <f>'3 - Monthly Unit Rates'!H201*('4 - Estimated Volumes'!H201*12)</f>
        <v>0</v>
      </c>
      <c r="I202" s="205">
        <f>'3 - Monthly Unit Rates'!I201*('4 - Estimated Volumes'!I201*12)</f>
        <v>0</v>
      </c>
      <c r="J202" s="205">
        <f>'3 - Monthly Unit Rates'!J201*('4 - Estimated Volumes'!J201*12)</f>
        <v>0</v>
      </c>
      <c r="K202" s="206">
        <f>('3 - Monthly Unit Rates'!K201*'4 - Estimated Volumes'!K201)*6</f>
        <v>0</v>
      </c>
      <c r="L202" s="560">
        <f t="shared" si="80"/>
        <v>0</v>
      </c>
      <c r="N202" s="205">
        <f>'3 - Monthly Unit Rates'!N201*('4 - Estimated Volumes'!N201*12)</f>
        <v>0</v>
      </c>
      <c r="O202" s="205">
        <f>'3 - Monthly Unit Rates'!O201*('4 - Estimated Volumes'!O201*12)</f>
        <v>0</v>
      </c>
      <c r="P202" s="560">
        <f t="shared" si="81"/>
        <v>0</v>
      </c>
      <c r="R202" s="205">
        <f>'3 - Monthly Unit Rates'!R201*('4 - Estimated Volumes'!R201*12)</f>
        <v>0</v>
      </c>
      <c r="S202" s="205">
        <f>'3 - Monthly Unit Rates'!S201*('4 - Estimated Volumes'!S201*12)</f>
        <v>0</v>
      </c>
      <c r="T202" s="560">
        <f t="shared" si="82"/>
        <v>0</v>
      </c>
      <c r="U202" s="204"/>
    </row>
    <row r="203" spans="1:21" ht="12.75" customHeight="1" outlineLevel="2">
      <c r="A203" s="171"/>
      <c r="D203" s="175" t="s">
        <v>245</v>
      </c>
      <c r="E203" s="280" t="s">
        <v>149</v>
      </c>
      <c r="F203" s="205">
        <f>'3 - Monthly Unit Rates'!F202*('4 - Estimated Volumes'!F202*12)</f>
        <v>0</v>
      </c>
      <c r="G203" s="205">
        <f>'3 - Monthly Unit Rates'!G202*('4 - Estimated Volumes'!G202*12)</f>
        <v>0</v>
      </c>
      <c r="H203" s="205">
        <f>'3 - Monthly Unit Rates'!H202*('4 - Estimated Volumes'!H202*12)</f>
        <v>0</v>
      </c>
      <c r="I203" s="205">
        <f>'3 - Monthly Unit Rates'!I202*('4 - Estimated Volumes'!I202*12)</f>
        <v>0</v>
      </c>
      <c r="J203" s="205">
        <f>'3 - Monthly Unit Rates'!J202*('4 - Estimated Volumes'!J202*12)</f>
        <v>0</v>
      </c>
      <c r="K203" s="206">
        <f>('3 - Monthly Unit Rates'!K202*'4 - Estimated Volumes'!K202)*6</f>
        <v>0</v>
      </c>
      <c r="L203" s="560">
        <f t="shared" si="80"/>
        <v>0</v>
      </c>
      <c r="N203" s="205">
        <f>'3 - Monthly Unit Rates'!N202*('4 - Estimated Volumes'!N202*12)</f>
        <v>0</v>
      </c>
      <c r="O203" s="205">
        <f>'3 - Monthly Unit Rates'!O202*('4 - Estimated Volumes'!O202*12)</f>
        <v>0</v>
      </c>
      <c r="P203" s="560">
        <f t="shared" si="81"/>
        <v>0</v>
      </c>
      <c r="R203" s="205">
        <f>'3 - Monthly Unit Rates'!R202*('4 - Estimated Volumes'!R202*12)</f>
        <v>0</v>
      </c>
      <c r="S203" s="205">
        <f>'3 - Monthly Unit Rates'!S202*('4 - Estimated Volumes'!S202*12)</f>
        <v>0</v>
      </c>
      <c r="T203" s="560">
        <f t="shared" si="82"/>
        <v>0</v>
      </c>
      <c r="U203" s="204"/>
    </row>
    <row r="204" spans="1:21" ht="12.75" customHeight="1" outlineLevel="2">
      <c r="A204" s="171"/>
      <c r="D204" s="175" t="s">
        <v>246</v>
      </c>
      <c r="E204" s="280" t="s">
        <v>149</v>
      </c>
      <c r="F204" s="205">
        <f>'3 - Monthly Unit Rates'!F203*('4 - Estimated Volumes'!F203*12)</f>
        <v>0</v>
      </c>
      <c r="G204" s="205">
        <f>'3 - Monthly Unit Rates'!G203*('4 - Estimated Volumes'!G203*12)</f>
        <v>0</v>
      </c>
      <c r="H204" s="205">
        <f>'3 - Monthly Unit Rates'!H203*('4 - Estimated Volumes'!H203*12)</f>
        <v>0</v>
      </c>
      <c r="I204" s="205">
        <f>'3 - Monthly Unit Rates'!I203*('4 - Estimated Volumes'!I203*12)</f>
        <v>0</v>
      </c>
      <c r="J204" s="205">
        <f>'3 - Monthly Unit Rates'!J203*('4 - Estimated Volumes'!J203*12)</f>
        <v>0</v>
      </c>
      <c r="K204" s="206">
        <f>('3 - Monthly Unit Rates'!K203*'4 - Estimated Volumes'!K203)*6</f>
        <v>0</v>
      </c>
      <c r="L204" s="560">
        <f t="shared" si="80"/>
        <v>0</v>
      </c>
      <c r="N204" s="205">
        <f>'3 - Monthly Unit Rates'!N203*('4 - Estimated Volumes'!N203*12)</f>
        <v>0</v>
      </c>
      <c r="O204" s="205">
        <f>'3 - Monthly Unit Rates'!O203*('4 - Estimated Volumes'!O203*12)</f>
        <v>0</v>
      </c>
      <c r="P204" s="560">
        <f t="shared" si="81"/>
        <v>0</v>
      </c>
      <c r="R204" s="205">
        <f>'3 - Monthly Unit Rates'!R203*('4 - Estimated Volumes'!R203*12)</f>
        <v>0</v>
      </c>
      <c r="S204" s="205">
        <f>'3 - Monthly Unit Rates'!S203*('4 - Estimated Volumes'!S203*12)</f>
        <v>0</v>
      </c>
      <c r="T204" s="560">
        <f t="shared" si="82"/>
        <v>0</v>
      </c>
      <c r="U204" s="204"/>
    </row>
    <row r="205" spans="1:21" ht="12.75" customHeight="1" outlineLevel="2">
      <c r="A205" s="171"/>
      <c r="D205" s="175" t="s">
        <v>247</v>
      </c>
      <c r="E205" s="280" t="s">
        <v>149</v>
      </c>
      <c r="F205" s="205">
        <f>'3 - Monthly Unit Rates'!F204*('4 - Estimated Volumes'!F204*12)</f>
        <v>0</v>
      </c>
      <c r="G205" s="205">
        <f>'3 - Monthly Unit Rates'!G204*('4 - Estimated Volumes'!G204*12)</f>
        <v>0</v>
      </c>
      <c r="H205" s="205">
        <f>'3 - Monthly Unit Rates'!H204*('4 - Estimated Volumes'!H204*12)</f>
        <v>0</v>
      </c>
      <c r="I205" s="205">
        <f>'3 - Monthly Unit Rates'!I204*('4 - Estimated Volumes'!I204*12)</f>
        <v>0</v>
      </c>
      <c r="J205" s="205">
        <f>'3 - Monthly Unit Rates'!J204*('4 - Estimated Volumes'!J204*12)</f>
        <v>0</v>
      </c>
      <c r="K205" s="206">
        <f>('3 - Monthly Unit Rates'!K204*'4 - Estimated Volumes'!K204)*6</f>
        <v>0</v>
      </c>
      <c r="L205" s="560">
        <f t="shared" si="80"/>
        <v>0</v>
      </c>
      <c r="N205" s="205">
        <f>'3 - Monthly Unit Rates'!N204*('4 - Estimated Volumes'!N204*12)</f>
        <v>0</v>
      </c>
      <c r="O205" s="205">
        <f>'3 - Monthly Unit Rates'!O204*('4 - Estimated Volumes'!O204*12)</f>
        <v>0</v>
      </c>
      <c r="P205" s="560">
        <f t="shared" si="81"/>
        <v>0</v>
      </c>
      <c r="R205" s="205">
        <f>'3 - Monthly Unit Rates'!R204*('4 - Estimated Volumes'!R204*12)</f>
        <v>0</v>
      </c>
      <c r="S205" s="205">
        <f>'3 - Monthly Unit Rates'!S204*('4 - Estimated Volumes'!S204*12)</f>
        <v>0</v>
      </c>
      <c r="T205" s="560">
        <f t="shared" si="82"/>
        <v>0</v>
      </c>
      <c r="U205" s="204"/>
    </row>
    <row r="206" spans="1:21" ht="12.75" customHeight="1" outlineLevel="2">
      <c r="A206" s="171"/>
      <c r="D206" s="175" t="s">
        <v>248</v>
      </c>
      <c r="E206" s="280" t="s">
        <v>149</v>
      </c>
      <c r="F206" s="205">
        <f>'3 - Monthly Unit Rates'!F205*('4 - Estimated Volumes'!F205*12)</f>
        <v>0</v>
      </c>
      <c r="G206" s="205">
        <f>'3 - Monthly Unit Rates'!G205*('4 - Estimated Volumes'!G205*12)</f>
        <v>0</v>
      </c>
      <c r="H206" s="205">
        <f>'3 - Monthly Unit Rates'!H205*('4 - Estimated Volumes'!H205*12)</f>
        <v>0</v>
      </c>
      <c r="I206" s="205">
        <f>'3 - Monthly Unit Rates'!I205*('4 - Estimated Volumes'!I205*12)</f>
        <v>0</v>
      </c>
      <c r="J206" s="205">
        <f>'3 - Monthly Unit Rates'!J205*('4 - Estimated Volumes'!J205*12)</f>
        <v>0</v>
      </c>
      <c r="K206" s="206">
        <f>('3 - Monthly Unit Rates'!K205*'4 - Estimated Volumes'!K205)*6</f>
        <v>0</v>
      </c>
      <c r="L206" s="560">
        <f t="shared" si="80"/>
        <v>0</v>
      </c>
      <c r="N206" s="205">
        <f>'3 - Monthly Unit Rates'!N205*('4 - Estimated Volumes'!N205*12)</f>
        <v>0</v>
      </c>
      <c r="O206" s="205">
        <f>'3 - Monthly Unit Rates'!O205*('4 - Estimated Volumes'!O205*12)</f>
        <v>0</v>
      </c>
      <c r="P206" s="560">
        <f t="shared" si="81"/>
        <v>0</v>
      </c>
      <c r="R206" s="205">
        <f>'3 - Monthly Unit Rates'!R205*('4 - Estimated Volumes'!R205*12)</f>
        <v>0</v>
      </c>
      <c r="S206" s="205">
        <f>'3 - Monthly Unit Rates'!S205*('4 - Estimated Volumes'!S205*12)</f>
        <v>0</v>
      </c>
      <c r="T206" s="560">
        <f t="shared" si="82"/>
        <v>0</v>
      </c>
      <c r="U206" s="204"/>
    </row>
    <row r="207" spans="1:21" ht="12.75" customHeight="1" outlineLevel="2">
      <c r="A207" s="171"/>
      <c r="D207" s="175" t="s">
        <v>249</v>
      </c>
      <c r="E207" s="280" t="s">
        <v>149</v>
      </c>
      <c r="F207" s="205">
        <f>'3 - Monthly Unit Rates'!F206*('4 - Estimated Volumes'!F206*12)</f>
        <v>0</v>
      </c>
      <c r="G207" s="205">
        <f>'3 - Monthly Unit Rates'!G206*('4 - Estimated Volumes'!G206*12)</f>
        <v>0</v>
      </c>
      <c r="H207" s="205">
        <f>'3 - Monthly Unit Rates'!H206*('4 - Estimated Volumes'!H206*12)</f>
        <v>0</v>
      </c>
      <c r="I207" s="205">
        <f>'3 - Monthly Unit Rates'!I206*('4 - Estimated Volumes'!I206*12)</f>
        <v>0</v>
      </c>
      <c r="J207" s="205">
        <f>'3 - Monthly Unit Rates'!J206*('4 - Estimated Volumes'!J206*12)</f>
        <v>0</v>
      </c>
      <c r="K207" s="206">
        <f>('3 - Monthly Unit Rates'!K206*'4 - Estimated Volumes'!K206)*6</f>
        <v>0</v>
      </c>
      <c r="L207" s="560">
        <f t="shared" si="80"/>
        <v>0</v>
      </c>
      <c r="N207" s="205">
        <f>'3 - Monthly Unit Rates'!N206*('4 - Estimated Volumes'!N206*12)</f>
        <v>0</v>
      </c>
      <c r="O207" s="205">
        <f>'3 - Monthly Unit Rates'!O206*('4 - Estimated Volumes'!O206*12)</f>
        <v>0</v>
      </c>
      <c r="P207" s="560">
        <f t="shared" si="81"/>
        <v>0</v>
      </c>
      <c r="R207" s="205">
        <f>'3 - Monthly Unit Rates'!R206*('4 - Estimated Volumes'!R206*12)</f>
        <v>0</v>
      </c>
      <c r="S207" s="205">
        <f>'3 - Monthly Unit Rates'!S206*('4 - Estimated Volumes'!S206*12)</f>
        <v>0</v>
      </c>
      <c r="T207" s="560">
        <f t="shared" si="82"/>
        <v>0</v>
      </c>
      <c r="U207" s="204"/>
    </row>
    <row r="208" spans="1:21" ht="12.75" customHeight="1" outlineLevel="2">
      <c r="A208" s="171"/>
      <c r="D208" s="175" t="s">
        <v>250</v>
      </c>
      <c r="E208" s="280" t="s">
        <v>149</v>
      </c>
      <c r="F208" s="205">
        <f>'3 - Monthly Unit Rates'!F207*('4 - Estimated Volumes'!F207*12)</f>
        <v>0</v>
      </c>
      <c r="G208" s="205">
        <f>'3 - Monthly Unit Rates'!G207*('4 - Estimated Volumes'!G207*12)</f>
        <v>0</v>
      </c>
      <c r="H208" s="205">
        <f>'3 - Monthly Unit Rates'!H207*('4 - Estimated Volumes'!H207*12)</f>
        <v>0</v>
      </c>
      <c r="I208" s="205">
        <f>'3 - Monthly Unit Rates'!I207*('4 - Estimated Volumes'!I207*12)</f>
        <v>0</v>
      </c>
      <c r="J208" s="205">
        <f>'3 - Monthly Unit Rates'!J207*('4 - Estimated Volumes'!J207*12)</f>
        <v>0</v>
      </c>
      <c r="K208" s="206">
        <f>('3 - Monthly Unit Rates'!K207*'4 - Estimated Volumes'!K207)*6</f>
        <v>0</v>
      </c>
      <c r="L208" s="560">
        <f t="shared" si="80"/>
        <v>0</v>
      </c>
      <c r="N208" s="205">
        <f>'3 - Monthly Unit Rates'!N207*('4 - Estimated Volumes'!N207*12)</f>
        <v>0</v>
      </c>
      <c r="O208" s="205">
        <f>'3 - Monthly Unit Rates'!O207*('4 - Estimated Volumes'!O207*12)</f>
        <v>0</v>
      </c>
      <c r="P208" s="560">
        <f t="shared" si="81"/>
        <v>0</v>
      </c>
      <c r="R208" s="205">
        <f>'3 - Monthly Unit Rates'!R207*('4 - Estimated Volumes'!R207*12)</f>
        <v>0</v>
      </c>
      <c r="S208" s="205">
        <f>'3 - Monthly Unit Rates'!S207*('4 - Estimated Volumes'!S207*12)</f>
        <v>0</v>
      </c>
      <c r="T208" s="560">
        <f t="shared" si="82"/>
        <v>0</v>
      </c>
      <c r="U208" s="204"/>
    </row>
    <row r="209" spans="1:21" ht="12.75" customHeight="1" outlineLevel="2">
      <c r="A209" s="171"/>
      <c r="D209" s="924" t="s">
        <v>251</v>
      </c>
      <c r="E209" s="185"/>
      <c r="F209" s="202"/>
      <c r="G209" s="202"/>
      <c r="H209" s="202"/>
      <c r="I209" s="202"/>
      <c r="J209" s="202"/>
      <c r="K209" s="202"/>
      <c r="L209" s="303"/>
      <c r="N209" s="285"/>
      <c r="O209" s="284"/>
      <c r="P209" s="203"/>
      <c r="R209" s="285"/>
      <c r="S209" s="284"/>
      <c r="T209" s="203"/>
      <c r="U209" s="204"/>
    </row>
    <row r="210" spans="1:21" ht="12.75" customHeight="1" outlineLevel="2">
      <c r="A210" s="171"/>
      <c r="D210" s="175" t="s">
        <v>179</v>
      </c>
      <c r="E210" s="280" t="s">
        <v>149</v>
      </c>
      <c r="F210" s="205">
        <f>'3 - Monthly Unit Rates'!F209*('4 - Estimated Volumes'!F209*12)</f>
        <v>0</v>
      </c>
      <c r="G210" s="205">
        <f>'3 - Monthly Unit Rates'!G209*('4 - Estimated Volumes'!G209*12)</f>
        <v>0</v>
      </c>
      <c r="H210" s="205">
        <f>'3 - Monthly Unit Rates'!H209*('4 - Estimated Volumes'!H209*12)</f>
        <v>0</v>
      </c>
      <c r="I210" s="205">
        <f>'3 - Monthly Unit Rates'!I209*('4 - Estimated Volumes'!I209*12)</f>
        <v>0</v>
      </c>
      <c r="J210" s="205">
        <f>'3 - Monthly Unit Rates'!J209*('4 - Estimated Volumes'!J209*12)</f>
        <v>0</v>
      </c>
      <c r="K210" s="206">
        <f>('3 - Monthly Unit Rates'!K209*'4 - Estimated Volumes'!K209)*6</f>
        <v>0</v>
      </c>
      <c r="L210" s="560">
        <f t="shared" ref="L210:L214" si="83">SUM(F210:K210)</f>
        <v>0</v>
      </c>
      <c r="N210" s="205">
        <f>'3 - Monthly Unit Rates'!N209*('4 - Estimated Volumes'!N209*12)</f>
        <v>0</v>
      </c>
      <c r="O210" s="205">
        <f>'3 - Monthly Unit Rates'!O209*('4 - Estimated Volumes'!O209*12)</f>
        <v>0</v>
      </c>
      <c r="P210" s="560">
        <f t="shared" ref="P210:P214" si="84">N210+O210</f>
        <v>0</v>
      </c>
      <c r="R210" s="205">
        <f>'3 - Monthly Unit Rates'!R209*('4 - Estimated Volumes'!R209*12)</f>
        <v>0</v>
      </c>
      <c r="S210" s="205">
        <f>'3 - Monthly Unit Rates'!S209*('4 - Estimated Volumes'!S209*12)</f>
        <v>0</v>
      </c>
      <c r="T210" s="560">
        <f t="shared" ref="T210:T214" si="85">R210+S210</f>
        <v>0</v>
      </c>
      <c r="U210" s="204"/>
    </row>
    <row r="211" spans="1:21" ht="12.75" customHeight="1" outlineLevel="2">
      <c r="A211" s="171"/>
      <c r="D211" s="175" t="s">
        <v>180</v>
      </c>
      <c r="E211" s="280" t="s">
        <v>149</v>
      </c>
      <c r="F211" s="205">
        <f>'3 - Monthly Unit Rates'!F210*('4 - Estimated Volumes'!F210*12)</f>
        <v>0</v>
      </c>
      <c r="G211" s="205">
        <f>'3 - Monthly Unit Rates'!G210*('4 - Estimated Volumes'!G210*12)</f>
        <v>0</v>
      </c>
      <c r="H211" s="205">
        <f>'3 - Monthly Unit Rates'!H210*('4 - Estimated Volumes'!H210*12)</f>
        <v>0</v>
      </c>
      <c r="I211" s="205">
        <f>'3 - Monthly Unit Rates'!I210*('4 - Estimated Volumes'!I210*12)</f>
        <v>0</v>
      </c>
      <c r="J211" s="205">
        <f>'3 - Monthly Unit Rates'!J210*('4 - Estimated Volumes'!J210*12)</f>
        <v>0</v>
      </c>
      <c r="K211" s="206">
        <f>('3 - Monthly Unit Rates'!K210*'4 - Estimated Volumes'!K210)*6</f>
        <v>0</v>
      </c>
      <c r="L211" s="560">
        <f t="shared" si="83"/>
        <v>0</v>
      </c>
      <c r="N211" s="205">
        <f>'3 - Monthly Unit Rates'!N210*('4 - Estimated Volumes'!N210*12)</f>
        <v>0</v>
      </c>
      <c r="O211" s="205">
        <f>'3 - Monthly Unit Rates'!O210*('4 - Estimated Volumes'!O210*12)</f>
        <v>0</v>
      </c>
      <c r="P211" s="560">
        <f t="shared" si="84"/>
        <v>0</v>
      </c>
      <c r="R211" s="205">
        <f>'3 - Monthly Unit Rates'!R210*('4 - Estimated Volumes'!R210*12)</f>
        <v>0</v>
      </c>
      <c r="S211" s="205">
        <f>'3 - Monthly Unit Rates'!S210*('4 - Estimated Volumes'!S210*12)</f>
        <v>0</v>
      </c>
      <c r="T211" s="560">
        <f t="shared" si="85"/>
        <v>0</v>
      </c>
      <c r="U211" s="204"/>
    </row>
    <row r="212" spans="1:21" ht="12.75" customHeight="1" outlineLevel="2">
      <c r="A212" s="171"/>
      <c r="D212" s="175" t="s">
        <v>181</v>
      </c>
      <c r="E212" s="280" t="s">
        <v>149</v>
      </c>
      <c r="F212" s="205">
        <f>'3 - Monthly Unit Rates'!F211*('4 - Estimated Volumes'!F211*12)</f>
        <v>0</v>
      </c>
      <c r="G212" s="205">
        <f>'3 - Monthly Unit Rates'!G211*('4 - Estimated Volumes'!G211*12)</f>
        <v>0</v>
      </c>
      <c r="H212" s="205">
        <f>'3 - Monthly Unit Rates'!H211*('4 - Estimated Volumes'!H211*12)</f>
        <v>0</v>
      </c>
      <c r="I212" s="205">
        <f>'3 - Monthly Unit Rates'!I211*('4 - Estimated Volumes'!I211*12)</f>
        <v>0</v>
      </c>
      <c r="J212" s="205">
        <f>'3 - Monthly Unit Rates'!J211*('4 - Estimated Volumes'!J211*12)</f>
        <v>0</v>
      </c>
      <c r="K212" s="206">
        <f>('3 - Monthly Unit Rates'!K211*'4 - Estimated Volumes'!K211)*6</f>
        <v>0</v>
      </c>
      <c r="L212" s="560">
        <f t="shared" si="83"/>
        <v>0</v>
      </c>
      <c r="N212" s="205">
        <f>'3 - Monthly Unit Rates'!N211*('4 - Estimated Volumes'!N211*12)</f>
        <v>0</v>
      </c>
      <c r="O212" s="205">
        <f>'3 - Monthly Unit Rates'!O211*('4 - Estimated Volumes'!O211*12)</f>
        <v>0</v>
      </c>
      <c r="P212" s="560">
        <f t="shared" si="84"/>
        <v>0</v>
      </c>
      <c r="R212" s="205">
        <f>'3 - Monthly Unit Rates'!R211*('4 - Estimated Volumes'!R211*12)</f>
        <v>0</v>
      </c>
      <c r="S212" s="205">
        <f>'3 - Monthly Unit Rates'!S211*('4 - Estimated Volumes'!S211*12)</f>
        <v>0</v>
      </c>
      <c r="T212" s="560">
        <f t="shared" si="85"/>
        <v>0</v>
      </c>
      <c r="U212" s="204"/>
    </row>
    <row r="213" spans="1:21" ht="12.75" customHeight="1" outlineLevel="2">
      <c r="A213" s="171"/>
      <c r="D213" s="175" t="s">
        <v>182</v>
      </c>
      <c r="E213" s="280" t="s">
        <v>149</v>
      </c>
      <c r="F213" s="205">
        <f>'3 - Monthly Unit Rates'!F212*('4 - Estimated Volumes'!F212*12)</f>
        <v>0</v>
      </c>
      <c r="G213" s="205">
        <f>'3 - Monthly Unit Rates'!G212*('4 - Estimated Volumes'!G212*12)</f>
        <v>0</v>
      </c>
      <c r="H213" s="205">
        <f>'3 - Monthly Unit Rates'!H212*('4 - Estimated Volumes'!H212*12)</f>
        <v>0</v>
      </c>
      <c r="I213" s="205">
        <f>'3 - Monthly Unit Rates'!I212*('4 - Estimated Volumes'!I212*12)</f>
        <v>0</v>
      </c>
      <c r="J213" s="205">
        <f>'3 - Monthly Unit Rates'!J212*('4 - Estimated Volumes'!J212*12)</f>
        <v>0</v>
      </c>
      <c r="K213" s="206">
        <f>('3 - Monthly Unit Rates'!K212*'4 - Estimated Volumes'!K212)*6</f>
        <v>0</v>
      </c>
      <c r="L213" s="560">
        <f t="shared" si="83"/>
        <v>0</v>
      </c>
      <c r="N213" s="205">
        <f>'3 - Monthly Unit Rates'!N212*('4 - Estimated Volumes'!N212*12)</f>
        <v>0</v>
      </c>
      <c r="O213" s="205">
        <f>'3 - Monthly Unit Rates'!O212*('4 - Estimated Volumes'!O212*12)</f>
        <v>0</v>
      </c>
      <c r="P213" s="560">
        <f t="shared" si="84"/>
        <v>0</v>
      </c>
      <c r="R213" s="205">
        <f>'3 - Monthly Unit Rates'!R212*('4 - Estimated Volumes'!R212*12)</f>
        <v>0</v>
      </c>
      <c r="S213" s="205">
        <f>'3 - Monthly Unit Rates'!S212*('4 - Estimated Volumes'!S212*12)</f>
        <v>0</v>
      </c>
      <c r="T213" s="560">
        <f t="shared" si="85"/>
        <v>0</v>
      </c>
      <c r="U213" s="204"/>
    </row>
    <row r="214" spans="1:21" ht="12.75" customHeight="1" outlineLevel="2">
      <c r="A214" s="171"/>
      <c r="D214" s="175" t="s">
        <v>185</v>
      </c>
      <c r="E214" s="280" t="s">
        <v>149</v>
      </c>
      <c r="F214" s="205">
        <f>'3 - Monthly Unit Rates'!F213*('4 - Estimated Volumes'!F213*12)</f>
        <v>0</v>
      </c>
      <c r="G214" s="205">
        <f>'3 - Monthly Unit Rates'!G213*('4 - Estimated Volumes'!G213*12)</f>
        <v>0</v>
      </c>
      <c r="H214" s="205">
        <f>'3 - Monthly Unit Rates'!H213*('4 - Estimated Volumes'!H213*12)</f>
        <v>0</v>
      </c>
      <c r="I214" s="205">
        <f>'3 - Monthly Unit Rates'!I213*('4 - Estimated Volumes'!I213*12)</f>
        <v>0</v>
      </c>
      <c r="J214" s="205">
        <f>'3 - Monthly Unit Rates'!J213*('4 - Estimated Volumes'!J213*12)</f>
        <v>0</v>
      </c>
      <c r="K214" s="206">
        <f>('3 - Monthly Unit Rates'!K213*'4 - Estimated Volumes'!K213)*6</f>
        <v>0</v>
      </c>
      <c r="L214" s="560">
        <f t="shared" si="83"/>
        <v>0</v>
      </c>
      <c r="N214" s="205">
        <f>'3 - Monthly Unit Rates'!N213*('4 - Estimated Volumes'!N213*12)</f>
        <v>0</v>
      </c>
      <c r="O214" s="205">
        <f>'3 - Monthly Unit Rates'!O213*('4 - Estimated Volumes'!O213*12)</f>
        <v>0</v>
      </c>
      <c r="P214" s="560">
        <f t="shared" si="84"/>
        <v>0</v>
      </c>
      <c r="R214" s="205">
        <f>'3 - Monthly Unit Rates'!R213*('4 - Estimated Volumes'!R213*12)</f>
        <v>0</v>
      </c>
      <c r="S214" s="205">
        <f>'3 - Monthly Unit Rates'!S213*('4 - Estimated Volumes'!S213*12)</f>
        <v>0</v>
      </c>
      <c r="T214" s="560">
        <f t="shared" si="85"/>
        <v>0</v>
      </c>
      <c r="U214" s="204"/>
    </row>
    <row r="215" spans="1:21" ht="12.75" customHeight="1" outlineLevel="2">
      <c r="A215" s="171"/>
      <c r="D215" s="175" t="s">
        <v>186</v>
      </c>
      <c r="E215" s="280" t="s">
        <v>149</v>
      </c>
      <c r="F215" s="205">
        <f>'3 - Monthly Unit Rates'!F214*('4 - Estimated Volumes'!F214*12)</f>
        <v>0</v>
      </c>
      <c r="G215" s="205">
        <f>'3 - Monthly Unit Rates'!G214*('4 - Estimated Volumes'!G214*12)</f>
        <v>0</v>
      </c>
      <c r="H215" s="205">
        <f>'3 - Monthly Unit Rates'!H214*('4 - Estimated Volumes'!H214*12)</f>
        <v>0</v>
      </c>
      <c r="I215" s="205">
        <f>'3 - Monthly Unit Rates'!I214*('4 - Estimated Volumes'!I214*12)</f>
        <v>0</v>
      </c>
      <c r="J215" s="205">
        <f>'3 - Monthly Unit Rates'!J214*('4 - Estimated Volumes'!J214*12)</f>
        <v>0</v>
      </c>
      <c r="K215" s="206">
        <f>('3 - Monthly Unit Rates'!K214*'4 - Estimated Volumes'!K214)*6</f>
        <v>0</v>
      </c>
      <c r="L215" s="560">
        <f t="shared" ref="L215:L227" si="86">SUM(F215:K215)</f>
        <v>0</v>
      </c>
      <c r="N215" s="205">
        <f>'3 - Monthly Unit Rates'!N214*('4 - Estimated Volumes'!N214*12)</f>
        <v>0</v>
      </c>
      <c r="O215" s="205">
        <f>'3 - Monthly Unit Rates'!O214*('4 - Estimated Volumes'!O214*12)</f>
        <v>0</v>
      </c>
      <c r="P215" s="560">
        <f t="shared" ref="P215:P227" si="87">N215+O215</f>
        <v>0</v>
      </c>
      <c r="R215" s="205">
        <f>'3 - Monthly Unit Rates'!R214*('4 - Estimated Volumes'!R214*12)</f>
        <v>0</v>
      </c>
      <c r="S215" s="205">
        <f>'3 - Monthly Unit Rates'!S214*('4 - Estimated Volumes'!S214*12)</f>
        <v>0</v>
      </c>
      <c r="T215" s="560">
        <f t="shared" ref="T215:T227" si="88">R215+S215</f>
        <v>0</v>
      </c>
      <c r="U215" s="204"/>
    </row>
    <row r="216" spans="1:21" ht="12.75" customHeight="1" outlineLevel="2">
      <c r="A216" s="171"/>
      <c r="D216" s="175" t="s">
        <v>188</v>
      </c>
      <c r="E216" s="280" t="s">
        <v>149</v>
      </c>
      <c r="F216" s="205">
        <f>'3 - Monthly Unit Rates'!F215*('4 - Estimated Volumes'!F215*12)</f>
        <v>0</v>
      </c>
      <c r="G216" s="205">
        <f>'3 - Monthly Unit Rates'!G215*('4 - Estimated Volumes'!G215*12)</f>
        <v>0</v>
      </c>
      <c r="H216" s="205">
        <f>'3 - Monthly Unit Rates'!H215*('4 - Estimated Volumes'!H215*12)</f>
        <v>0</v>
      </c>
      <c r="I216" s="205">
        <f>'3 - Monthly Unit Rates'!I215*('4 - Estimated Volumes'!I215*12)</f>
        <v>0</v>
      </c>
      <c r="J216" s="205">
        <f>'3 - Monthly Unit Rates'!J215*('4 - Estimated Volumes'!J215*12)</f>
        <v>0</v>
      </c>
      <c r="K216" s="206">
        <f>('3 - Monthly Unit Rates'!K215*'4 - Estimated Volumes'!K215)*6</f>
        <v>0</v>
      </c>
      <c r="L216" s="560">
        <f t="shared" si="86"/>
        <v>0</v>
      </c>
      <c r="N216" s="205">
        <f>'3 - Monthly Unit Rates'!N215*('4 - Estimated Volumes'!N215*12)</f>
        <v>0</v>
      </c>
      <c r="O216" s="205">
        <f>'3 - Monthly Unit Rates'!O215*('4 - Estimated Volumes'!O215*12)</f>
        <v>0</v>
      </c>
      <c r="P216" s="560">
        <f t="shared" si="87"/>
        <v>0</v>
      </c>
      <c r="R216" s="205">
        <f>'3 - Monthly Unit Rates'!R215*('4 - Estimated Volumes'!R215*12)</f>
        <v>0</v>
      </c>
      <c r="S216" s="205">
        <f>'3 - Monthly Unit Rates'!S215*('4 - Estimated Volumes'!S215*12)</f>
        <v>0</v>
      </c>
      <c r="T216" s="560">
        <f t="shared" si="88"/>
        <v>0</v>
      </c>
      <c r="U216" s="204"/>
    </row>
    <row r="217" spans="1:21" ht="12.75" customHeight="1" outlineLevel="2">
      <c r="A217" s="171"/>
      <c r="D217" s="175" t="s">
        <v>189</v>
      </c>
      <c r="E217" s="280" t="s">
        <v>149</v>
      </c>
      <c r="F217" s="205">
        <f>'3 - Monthly Unit Rates'!F216*('4 - Estimated Volumes'!F216*12)</f>
        <v>0</v>
      </c>
      <c r="G217" s="205">
        <f>'3 - Monthly Unit Rates'!G216*('4 - Estimated Volumes'!G216*12)</f>
        <v>0</v>
      </c>
      <c r="H217" s="205">
        <f>'3 - Monthly Unit Rates'!H216*('4 - Estimated Volumes'!H216*12)</f>
        <v>0</v>
      </c>
      <c r="I217" s="205">
        <f>'3 - Monthly Unit Rates'!I216*('4 - Estimated Volumes'!I216*12)</f>
        <v>0</v>
      </c>
      <c r="J217" s="205">
        <f>'3 - Monthly Unit Rates'!J216*('4 - Estimated Volumes'!J216*12)</f>
        <v>0</v>
      </c>
      <c r="K217" s="206">
        <f>('3 - Monthly Unit Rates'!K216*'4 - Estimated Volumes'!K216)*6</f>
        <v>0</v>
      </c>
      <c r="L217" s="560">
        <f t="shared" si="86"/>
        <v>0</v>
      </c>
      <c r="N217" s="205">
        <f>'3 - Monthly Unit Rates'!N216*('4 - Estimated Volumes'!N216*12)</f>
        <v>0</v>
      </c>
      <c r="O217" s="205">
        <f>'3 - Monthly Unit Rates'!O216*('4 - Estimated Volumes'!O216*12)</f>
        <v>0</v>
      </c>
      <c r="P217" s="560">
        <f t="shared" si="87"/>
        <v>0</v>
      </c>
      <c r="R217" s="205">
        <f>'3 - Monthly Unit Rates'!R216*('4 - Estimated Volumes'!R216*12)</f>
        <v>0</v>
      </c>
      <c r="S217" s="205">
        <f>'3 - Monthly Unit Rates'!S216*('4 - Estimated Volumes'!S216*12)</f>
        <v>0</v>
      </c>
      <c r="T217" s="560">
        <f t="shared" si="88"/>
        <v>0</v>
      </c>
      <c r="U217" s="204"/>
    </row>
    <row r="218" spans="1:21" ht="12.75" customHeight="1" outlineLevel="2">
      <c r="A218" s="171"/>
      <c r="D218" s="175" t="s">
        <v>190</v>
      </c>
      <c r="E218" s="280" t="s">
        <v>149</v>
      </c>
      <c r="F218" s="205">
        <f>'3 - Monthly Unit Rates'!F217*('4 - Estimated Volumes'!F217*12)</f>
        <v>0</v>
      </c>
      <c r="G218" s="205">
        <f>'3 - Monthly Unit Rates'!G217*('4 - Estimated Volumes'!G217*12)</f>
        <v>0</v>
      </c>
      <c r="H218" s="205">
        <f>'3 - Monthly Unit Rates'!H217*('4 - Estimated Volumes'!H217*12)</f>
        <v>0</v>
      </c>
      <c r="I218" s="205">
        <f>'3 - Monthly Unit Rates'!I217*('4 - Estimated Volumes'!I217*12)</f>
        <v>0</v>
      </c>
      <c r="J218" s="205">
        <f>'3 - Monthly Unit Rates'!J217*('4 - Estimated Volumes'!J217*12)</f>
        <v>0</v>
      </c>
      <c r="K218" s="206">
        <f>('3 - Monthly Unit Rates'!K217*'4 - Estimated Volumes'!K217)*6</f>
        <v>0</v>
      </c>
      <c r="L218" s="560">
        <f t="shared" si="86"/>
        <v>0</v>
      </c>
      <c r="N218" s="205">
        <f>'3 - Monthly Unit Rates'!N217*('4 - Estimated Volumes'!N217*12)</f>
        <v>0</v>
      </c>
      <c r="O218" s="205">
        <f>'3 - Monthly Unit Rates'!O217*('4 - Estimated Volumes'!O217*12)</f>
        <v>0</v>
      </c>
      <c r="P218" s="560">
        <f t="shared" si="87"/>
        <v>0</v>
      </c>
      <c r="R218" s="205">
        <f>'3 - Monthly Unit Rates'!R217*('4 - Estimated Volumes'!R217*12)</f>
        <v>0</v>
      </c>
      <c r="S218" s="205">
        <f>'3 - Monthly Unit Rates'!S217*('4 - Estimated Volumes'!S217*12)</f>
        <v>0</v>
      </c>
      <c r="T218" s="560">
        <f t="shared" si="88"/>
        <v>0</v>
      </c>
      <c r="U218" s="204"/>
    </row>
    <row r="219" spans="1:21" ht="12.75" customHeight="1" outlineLevel="2">
      <c r="A219" s="171"/>
      <c r="D219" s="175" t="s">
        <v>191</v>
      </c>
      <c r="E219" s="280" t="s">
        <v>149</v>
      </c>
      <c r="F219" s="205">
        <f>'3 - Monthly Unit Rates'!F218*('4 - Estimated Volumes'!F218*12)</f>
        <v>6360</v>
      </c>
      <c r="G219" s="205">
        <f>'3 - Monthly Unit Rates'!G218*('4 - Estimated Volumes'!G218*12)</f>
        <v>6360</v>
      </c>
      <c r="H219" s="205">
        <f>'3 - Monthly Unit Rates'!H218*('4 - Estimated Volumes'!H218*12)</f>
        <v>6360</v>
      </c>
      <c r="I219" s="205">
        <f>'3 - Monthly Unit Rates'!I218*('4 - Estimated Volumes'!I218*12)</f>
        <v>6360</v>
      </c>
      <c r="J219" s="205">
        <f>'3 - Monthly Unit Rates'!J218*('4 - Estimated Volumes'!J218*12)</f>
        <v>6360</v>
      </c>
      <c r="K219" s="206">
        <f>('3 - Monthly Unit Rates'!K218*'4 - Estimated Volumes'!K218)*6</f>
        <v>3180</v>
      </c>
      <c r="L219" s="560">
        <f t="shared" si="86"/>
        <v>34980</v>
      </c>
      <c r="N219" s="205">
        <f>'3 - Monthly Unit Rates'!N218*('4 - Estimated Volumes'!N218*12)</f>
        <v>1365</v>
      </c>
      <c r="O219" s="205">
        <f>'3 - Monthly Unit Rates'!O218*('4 - Estimated Volumes'!O218*12)</f>
        <v>1365</v>
      </c>
      <c r="P219" s="560">
        <f t="shared" si="87"/>
        <v>2730</v>
      </c>
      <c r="R219" s="205">
        <f>'3 - Monthly Unit Rates'!R218*('4 - Estimated Volumes'!R218*12)</f>
        <v>1365</v>
      </c>
      <c r="S219" s="205">
        <f>'3 - Monthly Unit Rates'!S218*('4 - Estimated Volumes'!S218*12)</f>
        <v>1365</v>
      </c>
      <c r="T219" s="560">
        <f t="shared" si="88"/>
        <v>2730</v>
      </c>
      <c r="U219" s="204"/>
    </row>
    <row r="220" spans="1:21" ht="12.75" customHeight="1" outlineLevel="2">
      <c r="A220" s="171"/>
      <c r="D220" s="175" t="s">
        <v>193</v>
      </c>
      <c r="E220" s="280" t="s">
        <v>149</v>
      </c>
      <c r="F220" s="205">
        <f>'3 - Monthly Unit Rates'!F219*('4 - Estimated Volumes'!F219*12)</f>
        <v>0</v>
      </c>
      <c r="G220" s="205">
        <f>'3 - Monthly Unit Rates'!G219*('4 - Estimated Volumes'!G219*12)</f>
        <v>0</v>
      </c>
      <c r="H220" s="205">
        <f>'3 - Monthly Unit Rates'!H219*('4 - Estimated Volumes'!H219*12)</f>
        <v>0</v>
      </c>
      <c r="I220" s="205">
        <f>'3 - Monthly Unit Rates'!I219*('4 - Estimated Volumes'!I219*12)</f>
        <v>0</v>
      </c>
      <c r="J220" s="205">
        <f>'3 - Monthly Unit Rates'!J219*('4 - Estimated Volumes'!J219*12)</f>
        <v>0</v>
      </c>
      <c r="K220" s="206">
        <f>('3 - Monthly Unit Rates'!K219*'4 - Estimated Volumes'!K219)*6</f>
        <v>0</v>
      </c>
      <c r="L220" s="560">
        <f t="shared" si="86"/>
        <v>0</v>
      </c>
      <c r="N220" s="205">
        <f>'3 - Monthly Unit Rates'!N219*('4 - Estimated Volumes'!N219*12)</f>
        <v>0</v>
      </c>
      <c r="O220" s="205">
        <f>'3 - Monthly Unit Rates'!O219*('4 - Estimated Volumes'!O219*12)</f>
        <v>0</v>
      </c>
      <c r="P220" s="560">
        <f t="shared" si="87"/>
        <v>0</v>
      </c>
      <c r="R220" s="205">
        <f>'3 - Monthly Unit Rates'!R219*('4 - Estimated Volumes'!R219*12)</f>
        <v>0</v>
      </c>
      <c r="S220" s="205">
        <f>'3 - Monthly Unit Rates'!S219*('4 - Estimated Volumes'!S219*12)</f>
        <v>0</v>
      </c>
      <c r="T220" s="560">
        <f t="shared" si="88"/>
        <v>0</v>
      </c>
      <c r="U220" s="204"/>
    </row>
    <row r="221" spans="1:21" ht="12.75" customHeight="1" outlineLevel="2">
      <c r="A221" s="171"/>
      <c r="D221" s="175" t="s">
        <v>195</v>
      </c>
      <c r="E221" s="280" t="s">
        <v>149</v>
      </c>
      <c r="F221" s="205">
        <f>'3 - Monthly Unit Rates'!F220*('4 - Estimated Volumes'!F220*12)</f>
        <v>0</v>
      </c>
      <c r="G221" s="205">
        <f>'3 - Monthly Unit Rates'!G220*('4 - Estimated Volumes'!G220*12)</f>
        <v>0</v>
      </c>
      <c r="H221" s="205">
        <f>'3 - Monthly Unit Rates'!H220*('4 - Estimated Volumes'!H220*12)</f>
        <v>0</v>
      </c>
      <c r="I221" s="205">
        <f>'3 - Monthly Unit Rates'!I220*('4 - Estimated Volumes'!I220*12)</f>
        <v>0</v>
      </c>
      <c r="J221" s="205">
        <f>'3 - Monthly Unit Rates'!J220*('4 - Estimated Volumes'!J220*12)</f>
        <v>0</v>
      </c>
      <c r="K221" s="206">
        <f>('3 - Monthly Unit Rates'!K220*'4 - Estimated Volumes'!K220)*6</f>
        <v>0</v>
      </c>
      <c r="L221" s="560">
        <f t="shared" si="86"/>
        <v>0</v>
      </c>
      <c r="N221" s="205">
        <f>'3 - Monthly Unit Rates'!N220*('4 - Estimated Volumes'!N220*12)</f>
        <v>0</v>
      </c>
      <c r="O221" s="205">
        <f>'3 - Monthly Unit Rates'!O220*('4 - Estimated Volumes'!O220*12)</f>
        <v>0</v>
      </c>
      <c r="P221" s="560">
        <f t="shared" si="87"/>
        <v>0</v>
      </c>
      <c r="R221" s="205">
        <f>'3 - Monthly Unit Rates'!R220*('4 - Estimated Volumes'!R220*12)</f>
        <v>0</v>
      </c>
      <c r="S221" s="205">
        <f>'3 - Monthly Unit Rates'!S220*('4 - Estimated Volumes'!S220*12)</f>
        <v>0</v>
      </c>
      <c r="T221" s="560">
        <f t="shared" si="88"/>
        <v>0</v>
      </c>
      <c r="U221" s="204"/>
    </row>
    <row r="222" spans="1:21" ht="12.75" customHeight="1" outlineLevel="2">
      <c r="A222" s="171"/>
      <c r="D222" s="175" t="s">
        <v>196</v>
      </c>
      <c r="E222" s="280" t="s">
        <v>149</v>
      </c>
      <c r="F222" s="205">
        <f>'3 - Monthly Unit Rates'!F221*('4 - Estimated Volumes'!F221*12)</f>
        <v>0</v>
      </c>
      <c r="G222" s="205">
        <f>'3 - Monthly Unit Rates'!G221*('4 - Estimated Volumes'!G221*12)</f>
        <v>0</v>
      </c>
      <c r="H222" s="205">
        <f>'3 - Monthly Unit Rates'!H221*('4 - Estimated Volumes'!H221*12)</f>
        <v>0</v>
      </c>
      <c r="I222" s="205">
        <f>'3 - Monthly Unit Rates'!I221*('4 - Estimated Volumes'!I221*12)</f>
        <v>0</v>
      </c>
      <c r="J222" s="205">
        <f>'3 - Monthly Unit Rates'!J221*('4 - Estimated Volumes'!J221*12)</f>
        <v>0</v>
      </c>
      <c r="K222" s="206">
        <f>('3 - Monthly Unit Rates'!K221*'4 - Estimated Volumes'!K221)*6</f>
        <v>0</v>
      </c>
      <c r="L222" s="560">
        <f t="shared" si="86"/>
        <v>0</v>
      </c>
      <c r="N222" s="205">
        <f>'3 - Monthly Unit Rates'!N221*('4 - Estimated Volumes'!N221*12)</f>
        <v>0</v>
      </c>
      <c r="O222" s="205">
        <f>'3 - Monthly Unit Rates'!O221*('4 - Estimated Volumes'!O221*12)</f>
        <v>0</v>
      </c>
      <c r="P222" s="560">
        <f t="shared" si="87"/>
        <v>0</v>
      </c>
      <c r="R222" s="205">
        <f>'3 - Monthly Unit Rates'!R221*('4 - Estimated Volumes'!R221*12)</f>
        <v>0</v>
      </c>
      <c r="S222" s="205">
        <f>'3 - Monthly Unit Rates'!S221*('4 - Estimated Volumes'!S221*12)</f>
        <v>0</v>
      </c>
      <c r="T222" s="560">
        <f t="shared" si="88"/>
        <v>0</v>
      </c>
      <c r="U222" s="204"/>
    </row>
    <row r="223" spans="1:21" ht="12.75" customHeight="1" outlineLevel="2">
      <c r="A223" s="171"/>
      <c r="D223" s="175" t="s">
        <v>197</v>
      </c>
      <c r="E223" s="280" t="s">
        <v>149</v>
      </c>
      <c r="F223" s="205">
        <f>'3 - Monthly Unit Rates'!F222*('4 - Estimated Volumes'!F222*12)</f>
        <v>0</v>
      </c>
      <c r="G223" s="205">
        <f>'3 - Monthly Unit Rates'!G222*('4 - Estimated Volumes'!G222*12)</f>
        <v>0</v>
      </c>
      <c r="H223" s="205">
        <f>'3 - Monthly Unit Rates'!H222*('4 - Estimated Volumes'!H222*12)</f>
        <v>0</v>
      </c>
      <c r="I223" s="205">
        <f>'3 - Monthly Unit Rates'!I222*('4 - Estimated Volumes'!I222*12)</f>
        <v>0</v>
      </c>
      <c r="J223" s="205">
        <f>'3 - Monthly Unit Rates'!J222*('4 - Estimated Volumes'!J222*12)</f>
        <v>0</v>
      </c>
      <c r="K223" s="206">
        <f>('3 - Monthly Unit Rates'!K222*'4 - Estimated Volumes'!K222)*6</f>
        <v>0</v>
      </c>
      <c r="L223" s="560">
        <f t="shared" si="86"/>
        <v>0</v>
      </c>
      <c r="N223" s="205">
        <f>'3 - Monthly Unit Rates'!N222*('4 - Estimated Volumes'!N222*12)</f>
        <v>0</v>
      </c>
      <c r="O223" s="205">
        <f>'3 - Monthly Unit Rates'!O222*('4 - Estimated Volumes'!O222*12)</f>
        <v>0</v>
      </c>
      <c r="P223" s="560">
        <f t="shared" si="87"/>
        <v>0</v>
      </c>
      <c r="R223" s="205">
        <f>'3 - Monthly Unit Rates'!R222*('4 - Estimated Volumes'!R222*12)</f>
        <v>0</v>
      </c>
      <c r="S223" s="205">
        <f>'3 - Monthly Unit Rates'!S222*('4 - Estimated Volumes'!S222*12)</f>
        <v>0</v>
      </c>
      <c r="T223" s="560">
        <f t="shared" si="88"/>
        <v>0</v>
      </c>
      <c r="U223" s="204"/>
    </row>
    <row r="224" spans="1:21" ht="12.75" customHeight="1" outlineLevel="2">
      <c r="A224" s="171"/>
      <c r="D224" s="175" t="s">
        <v>198</v>
      </c>
      <c r="E224" s="280" t="s">
        <v>149</v>
      </c>
      <c r="F224" s="205">
        <f>'3 - Monthly Unit Rates'!F223*('4 - Estimated Volumes'!F223*12)</f>
        <v>0</v>
      </c>
      <c r="G224" s="205">
        <f>'3 - Monthly Unit Rates'!G223*('4 - Estimated Volumes'!G223*12)</f>
        <v>0</v>
      </c>
      <c r="H224" s="205">
        <f>'3 - Monthly Unit Rates'!H223*('4 - Estimated Volumes'!H223*12)</f>
        <v>0</v>
      </c>
      <c r="I224" s="205">
        <f>'3 - Monthly Unit Rates'!I223*('4 - Estimated Volumes'!I223*12)</f>
        <v>0</v>
      </c>
      <c r="J224" s="205">
        <f>'3 - Monthly Unit Rates'!J223*('4 - Estimated Volumes'!J223*12)</f>
        <v>0</v>
      </c>
      <c r="K224" s="206">
        <f>('3 - Monthly Unit Rates'!K223*'4 - Estimated Volumes'!K223)*6</f>
        <v>0</v>
      </c>
      <c r="L224" s="560">
        <f t="shared" si="86"/>
        <v>0</v>
      </c>
      <c r="N224" s="205">
        <f>'3 - Monthly Unit Rates'!N223*('4 - Estimated Volumes'!N223*12)</f>
        <v>0</v>
      </c>
      <c r="O224" s="205">
        <f>'3 - Monthly Unit Rates'!O223*('4 - Estimated Volumes'!O223*12)</f>
        <v>0</v>
      </c>
      <c r="P224" s="560">
        <f t="shared" si="87"/>
        <v>0</v>
      </c>
      <c r="R224" s="205">
        <f>'3 - Monthly Unit Rates'!R223*('4 - Estimated Volumes'!R223*12)</f>
        <v>0</v>
      </c>
      <c r="S224" s="205">
        <f>'3 - Monthly Unit Rates'!S223*('4 - Estimated Volumes'!S223*12)</f>
        <v>0</v>
      </c>
      <c r="T224" s="560">
        <f t="shared" si="88"/>
        <v>0</v>
      </c>
      <c r="U224" s="204"/>
    </row>
    <row r="225" spans="1:22" ht="12.75" customHeight="1" outlineLevel="2">
      <c r="A225" s="171"/>
      <c r="D225" s="175" t="s">
        <v>199</v>
      </c>
      <c r="E225" s="280" t="s">
        <v>149</v>
      </c>
      <c r="F225" s="205">
        <f>'3 - Monthly Unit Rates'!F224*('4 - Estimated Volumes'!F224*12)</f>
        <v>0</v>
      </c>
      <c r="G225" s="205">
        <f>'3 - Monthly Unit Rates'!G224*('4 - Estimated Volumes'!G224*12)</f>
        <v>0</v>
      </c>
      <c r="H225" s="205">
        <f>'3 - Monthly Unit Rates'!H224*('4 - Estimated Volumes'!H224*12)</f>
        <v>0</v>
      </c>
      <c r="I225" s="205">
        <f>'3 - Monthly Unit Rates'!I224*('4 - Estimated Volumes'!I224*12)</f>
        <v>0</v>
      </c>
      <c r="J225" s="205">
        <f>'3 - Monthly Unit Rates'!J224*('4 - Estimated Volumes'!J224*12)</f>
        <v>0</v>
      </c>
      <c r="K225" s="206">
        <f>('3 - Monthly Unit Rates'!K224*'4 - Estimated Volumes'!K224)*6</f>
        <v>0</v>
      </c>
      <c r="L225" s="560">
        <f t="shared" si="86"/>
        <v>0</v>
      </c>
      <c r="N225" s="205">
        <f>'3 - Monthly Unit Rates'!N224*('4 - Estimated Volumes'!N224*12)</f>
        <v>0</v>
      </c>
      <c r="O225" s="205">
        <f>'3 - Monthly Unit Rates'!O224*('4 - Estimated Volumes'!O224*12)</f>
        <v>0</v>
      </c>
      <c r="P225" s="560">
        <f t="shared" si="87"/>
        <v>0</v>
      </c>
      <c r="R225" s="205">
        <f>'3 - Monthly Unit Rates'!R224*('4 - Estimated Volumes'!R224*12)</f>
        <v>0</v>
      </c>
      <c r="S225" s="205">
        <f>'3 - Monthly Unit Rates'!S224*('4 - Estimated Volumes'!S224*12)</f>
        <v>0</v>
      </c>
      <c r="T225" s="560">
        <f t="shared" si="88"/>
        <v>0</v>
      </c>
      <c r="U225" s="204"/>
    </row>
    <row r="226" spans="1:22" ht="12.75" customHeight="1" outlineLevel="2">
      <c r="A226" s="171"/>
      <c r="D226" s="175" t="s">
        <v>252</v>
      </c>
      <c r="E226" s="280" t="s">
        <v>149</v>
      </c>
      <c r="F226" s="205">
        <f>'3 - Monthly Unit Rates'!F225*('4 - Estimated Volumes'!F225*12)</f>
        <v>0</v>
      </c>
      <c r="G226" s="205">
        <f>'3 - Monthly Unit Rates'!G225*('4 - Estimated Volumes'!G225*12)</f>
        <v>0</v>
      </c>
      <c r="H226" s="205">
        <f>'3 - Monthly Unit Rates'!H225*('4 - Estimated Volumes'!H225*12)</f>
        <v>0</v>
      </c>
      <c r="I226" s="205">
        <f>'3 - Monthly Unit Rates'!I225*('4 - Estimated Volumes'!I225*12)</f>
        <v>0</v>
      </c>
      <c r="J226" s="205">
        <f>'3 - Monthly Unit Rates'!J225*('4 - Estimated Volumes'!J225*12)</f>
        <v>0</v>
      </c>
      <c r="K226" s="206">
        <f>('3 - Monthly Unit Rates'!K225*'4 - Estimated Volumes'!K225)*6</f>
        <v>0</v>
      </c>
      <c r="L226" s="560">
        <f t="shared" si="86"/>
        <v>0</v>
      </c>
      <c r="N226" s="205">
        <f>'3 - Monthly Unit Rates'!N225*('4 - Estimated Volumes'!N225*12)</f>
        <v>0</v>
      </c>
      <c r="O226" s="205">
        <f>'3 - Monthly Unit Rates'!O225*('4 - Estimated Volumes'!O225*12)</f>
        <v>0</v>
      </c>
      <c r="P226" s="560">
        <f t="shared" si="87"/>
        <v>0</v>
      </c>
      <c r="R226" s="205">
        <f>'3 - Monthly Unit Rates'!R225*('4 - Estimated Volumes'!R225*12)</f>
        <v>0</v>
      </c>
      <c r="S226" s="205">
        <f>'3 - Monthly Unit Rates'!S225*('4 - Estimated Volumes'!S225*12)</f>
        <v>0</v>
      </c>
      <c r="T226" s="560">
        <f t="shared" si="88"/>
        <v>0</v>
      </c>
      <c r="U226" s="204"/>
    </row>
    <row r="227" spans="1:22" ht="12.75" customHeight="1" outlineLevel="2">
      <c r="A227" s="171"/>
      <c r="D227" s="175" t="s">
        <v>201</v>
      </c>
      <c r="E227" s="280" t="s">
        <v>149</v>
      </c>
      <c r="F227" s="205">
        <f>'3 - Monthly Unit Rates'!F226*('4 - Estimated Volumes'!F226*12)</f>
        <v>126000</v>
      </c>
      <c r="G227" s="205">
        <f>'3 - Monthly Unit Rates'!G226*('4 - Estimated Volumes'!G226*12)</f>
        <v>126000</v>
      </c>
      <c r="H227" s="205">
        <f>'3 - Monthly Unit Rates'!H226*('4 - Estimated Volumes'!H226*12)</f>
        <v>126000</v>
      </c>
      <c r="I227" s="205">
        <f>'3 - Monthly Unit Rates'!I226*('4 - Estimated Volumes'!I226*12)</f>
        <v>126000</v>
      </c>
      <c r="J227" s="205">
        <f>'3 - Monthly Unit Rates'!J226*('4 - Estimated Volumes'!J226*12)</f>
        <v>126000</v>
      </c>
      <c r="K227" s="206">
        <f>('3 - Monthly Unit Rates'!K226*'4 - Estimated Volumes'!K226)*6</f>
        <v>63000</v>
      </c>
      <c r="L227" s="560">
        <f t="shared" si="86"/>
        <v>693000</v>
      </c>
      <c r="N227" s="205">
        <f>'3 - Monthly Unit Rates'!N226*('4 - Estimated Volumes'!N226*12)</f>
        <v>13860</v>
      </c>
      <c r="O227" s="205">
        <f>'3 - Monthly Unit Rates'!O226*('4 - Estimated Volumes'!O226*12)</f>
        <v>13860</v>
      </c>
      <c r="P227" s="560">
        <f t="shared" si="87"/>
        <v>27720</v>
      </c>
      <c r="R227" s="205">
        <f>'3 - Monthly Unit Rates'!R226*('4 - Estimated Volumes'!R226*12)</f>
        <v>13860</v>
      </c>
      <c r="S227" s="205">
        <f>'3 - Monthly Unit Rates'!S226*('4 - Estimated Volumes'!S226*12)</f>
        <v>13860</v>
      </c>
      <c r="T227" s="560">
        <f t="shared" si="88"/>
        <v>27720</v>
      </c>
      <c r="U227" s="204"/>
    </row>
    <row r="228" spans="1:22" ht="12.75" customHeight="1" outlineLevel="2">
      <c r="A228" s="171"/>
      <c r="D228" s="175" t="s">
        <v>203</v>
      </c>
      <c r="E228" s="280" t="s">
        <v>149</v>
      </c>
      <c r="F228" s="205">
        <f>'3 - Monthly Unit Rates'!F227*('4 - Estimated Volumes'!F227*12)</f>
        <v>0</v>
      </c>
      <c r="G228" s="205">
        <f>'3 - Monthly Unit Rates'!G227*('4 - Estimated Volumes'!G227*12)</f>
        <v>0</v>
      </c>
      <c r="H228" s="205">
        <f>'3 - Monthly Unit Rates'!H227*('4 - Estimated Volumes'!H227*12)</f>
        <v>0</v>
      </c>
      <c r="I228" s="205">
        <f>'3 - Monthly Unit Rates'!I227*('4 - Estimated Volumes'!I227*12)</f>
        <v>0</v>
      </c>
      <c r="J228" s="205">
        <f>'3 - Monthly Unit Rates'!J227*('4 - Estimated Volumes'!J227*12)</f>
        <v>0</v>
      </c>
      <c r="K228" s="206">
        <f>('3 - Monthly Unit Rates'!K227*'4 - Estimated Volumes'!K227)*6</f>
        <v>0</v>
      </c>
      <c r="L228" s="560">
        <f t="shared" ref="L228:L235" si="89">SUM(F228:K228)</f>
        <v>0</v>
      </c>
      <c r="N228" s="205">
        <f>'3 - Monthly Unit Rates'!N227*('4 - Estimated Volumes'!N227*12)</f>
        <v>0</v>
      </c>
      <c r="O228" s="205">
        <f>'3 - Monthly Unit Rates'!O227*('4 - Estimated Volumes'!O227*12)</f>
        <v>0</v>
      </c>
      <c r="P228" s="560">
        <f t="shared" ref="P228:P235" si="90">N228+O228</f>
        <v>0</v>
      </c>
      <c r="R228" s="205">
        <f>'3 - Monthly Unit Rates'!R227*('4 - Estimated Volumes'!R227*12)</f>
        <v>0</v>
      </c>
      <c r="S228" s="205">
        <f>'3 - Monthly Unit Rates'!S227*('4 - Estimated Volumes'!S227*12)</f>
        <v>0</v>
      </c>
      <c r="T228" s="560">
        <f t="shared" ref="T228:T235" si="91">R228+S228</f>
        <v>0</v>
      </c>
      <c r="U228" s="204"/>
    </row>
    <row r="229" spans="1:22" ht="12.75" customHeight="1" outlineLevel="2">
      <c r="A229" s="171"/>
      <c r="D229" s="175" t="s">
        <v>204</v>
      </c>
      <c r="E229" s="280" t="s">
        <v>149</v>
      </c>
      <c r="F229" s="205">
        <f>'3 - Monthly Unit Rates'!F228*('4 - Estimated Volumes'!F228*12)</f>
        <v>0</v>
      </c>
      <c r="G229" s="205">
        <f>'3 - Monthly Unit Rates'!G228*('4 - Estimated Volumes'!G228*12)</f>
        <v>0</v>
      </c>
      <c r="H229" s="205">
        <f>'3 - Monthly Unit Rates'!H228*('4 - Estimated Volumes'!H228*12)</f>
        <v>0</v>
      </c>
      <c r="I229" s="205">
        <f>'3 - Monthly Unit Rates'!I228*('4 - Estimated Volumes'!I228*12)</f>
        <v>0</v>
      </c>
      <c r="J229" s="205">
        <f>'3 - Monthly Unit Rates'!J228*('4 - Estimated Volumes'!J228*12)</f>
        <v>0</v>
      </c>
      <c r="K229" s="206">
        <f>('3 - Monthly Unit Rates'!K228*'4 - Estimated Volumes'!K228)*6</f>
        <v>0</v>
      </c>
      <c r="L229" s="560">
        <f t="shared" si="89"/>
        <v>0</v>
      </c>
      <c r="N229" s="205">
        <f>'3 - Monthly Unit Rates'!N228*('4 - Estimated Volumes'!N228*12)</f>
        <v>0</v>
      </c>
      <c r="O229" s="205">
        <f>'3 - Monthly Unit Rates'!O228*('4 - Estimated Volumes'!O228*12)</f>
        <v>0</v>
      </c>
      <c r="P229" s="560">
        <f t="shared" si="90"/>
        <v>0</v>
      </c>
      <c r="R229" s="205">
        <f>'3 - Monthly Unit Rates'!R228*('4 - Estimated Volumes'!R228*12)</f>
        <v>0</v>
      </c>
      <c r="S229" s="205">
        <f>'3 - Monthly Unit Rates'!S228*('4 - Estimated Volumes'!S228*12)</f>
        <v>0</v>
      </c>
      <c r="T229" s="560">
        <f t="shared" si="91"/>
        <v>0</v>
      </c>
      <c r="U229" s="204"/>
    </row>
    <row r="230" spans="1:22" ht="12.75" customHeight="1" outlineLevel="2">
      <c r="A230" s="171"/>
      <c r="D230" s="175" t="s">
        <v>205</v>
      </c>
      <c r="E230" s="280" t="s">
        <v>149</v>
      </c>
      <c r="F230" s="205">
        <f>'3 - Monthly Unit Rates'!F229*('4 - Estimated Volumes'!F229*12)</f>
        <v>0</v>
      </c>
      <c r="G230" s="205">
        <f>'3 - Monthly Unit Rates'!G229*('4 - Estimated Volumes'!G229*12)</f>
        <v>0</v>
      </c>
      <c r="H230" s="205">
        <f>'3 - Monthly Unit Rates'!H229*('4 - Estimated Volumes'!H229*12)</f>
        <v>0</v>
      </c>
      <c r="I230" s="205">
        <f>'3 - Monthly Unit Rates'!I229*('4 - Estimated Volumes'!I229*12)</f>
        <v>0</v>
      </c>
      <c r="J230" s="205">
        <f>'3 - Monthly Unit Rates'!J229*('4 - Estimated Volumes'!J229*12)</f>
        <v>0</v>
      </c>
      <c r="K230" s="206">
        <f>('3 - Monthly Unit Rates'!K229*'4 - Estimated Volumes'!K229)*6</f>
        <v>0</v>
      </c>
      <c r="L230" s="560">
        <f t="shared" si="89"/>
        <v>0</v>
      </c>
      <c r="N230" s="205">
        <f>'3 - Monthly Unit Rates'!N229*('4 - Estimated Volumes'!N229*12)</f>
        <v>0</v>
      </c>
      <c r="O230" s="205">
        <f>'3 - Monthly Unit Rates'!O229*('4 - Estimated Volumes'!O229*12)</f>
        <v>0</v>
      </c>
      <c r="P230" s="560">
        <f t="shared" si="90"/>
        <v>0</v>
      </c>
      <c r="R230" s="205">
        <f>'3 - Monthly Unit Rates'!R229*('4 - Estimated Volumes'!R229*12)</f>
        <v>0</v>
      </c>
      <c r="S230" s="205">
        <f>'3 - Monthly Unit Rates'!S229*('4 - Estimated Volumes'!S229*12)</f>
        <v>0</v>
      </c>
      <c r="T230" s="560">
        <f t="shared" si="91"/>
        <v>0</v>
      </c>
      <c r="U230" s="204"/>
    </row>
    <row r="231" spans="1:22" ht="12.75" customHeight="1" outlineLevel="2">
      <c r="A231" s="171"/>
      <c r="D231" s="175" t="s">
        <v>206</v>
      </c>
      <c r="E231" s="280" t="s">
        <v>149</v>
      </c>
      <c r="F231" s="205">
        <f>'3 - Monthly Unit Rates'!F230*('4 - Estimated Volumes'!F230*12)</f>
        <v>0</v>
      </c>
      <c r="G231" s="205">
        <f>'3 - Monthly Unit Rates'!G230*('4 - Estimated Volumes'!G230*12)</f>
        <v>0</v>
      </c>
      <c r="H231" s="205">
        <f>'3 - Monthly Unit Rates'!H230*('4 - Estimated Volumes'!H230*12)</f>
        <v>0</v>
      </c>
      <c r="I231" s="205">
        <f>'3 - Monthly Unit Rates'!I230*('4 - Estimated Volumes'!I230*12)</f>
        <v>0</v>
      </c>
      <c r="J231" s="205">
        <f>'3 - Monthly Unit Rates'!J230*('4 - Estimated Volumes'!J230*12)</f>
        <v>0</v>
      </c>
      <c r="K231" s="206">
        <f>('3 - Monthly Unit Rates'!K230*'4 - Estimated Volumes'!K230)*6</f>
        <v>0</v>
      </c>
      <c r="L231" s="560">
        <f t="shared" si="89"/>
        <v>0</v>
      </c>
      <c r="N231" s="205">
        <f>'3 - Monthly Unit Rates'!N230*('4 - Estimated Volumes'!N230*12)</f>
        <v>0</v>
      </c>
      <c r="O231" s="205">
        <f>'3 - Monthly Unit Rates'!O230*('4 - Estimated Volumes'!O230*12)</f>
        <v>0</v>
      </c>
      <c r="P231" s="560">
        <f t="shared" si="90"/>
        <v>0</v>
      </c>
      <c r="R231" s="205">
        <f>'3 - Monthly Unit Rates'!R230*('4 - Estimated Volumes'!R230*12)</f>
        <v>0</v>
      </c>
      <c r="S231" s="205">
        <f>'3 - Monthly Unit Rates'!S230*('4 - Estimated Volumes'!S230*12)</f>
        <v>0</v>
      </c>
      <c r="T231" s="560">
        <f t="shared" si="91"/>
        <v>0</v>
      </c>
      <c r="U231" s="204"/>
    </row>
    <row r="232" spans="1:22" ht="12.75" customHeight="1" outlineLevel="2">
      <c r="A232" s="171"/>
      <c r="D232" s="175" t="s">
        <v>207</v>
      </c>
      <c r="E232" s="280" t="s">
        <v>149</v>
      </c>
      <c r="F232" s="205">
        <f>'3 - Monthly Unit Rates'!F231*('4 - Estimated Volumes'!F231*12)</f>
        <v>0</v>
      </c>
      <c r="G232" s="205">
        <f>'3 - Monthly Unit Rates'!G231*('4 - Estimated Volumes'!G231*12)</f>
        <v>0</v>
      </c>
      <c r="H232" s="205">
        <f>'3 - Monthly Unit Rates'!H231*('4 - Estimated Volumes'!H231*12)</f>
        <v>0</v>
      </c>
      <c r="I232" s="205">
        <f>'3 - Monthly Unit Rates'!I231*('4 - Estimated Volumes'!I231*12)</f>
        <v>0</v>
      </c>
      <c r="J232" s="205">
        <f>'3 - Monthly Unit Rates'!J231*('4 - Estimated Volumes'!J231*12)</f>
        <v>0</v>
      </c>
      <c r="K232" s="206">
        <f>('3 - Monthly Unit Rates'!K231*'4 - Estimated Volumes'!K231)*6</f>
        <v>0</v>
      </c>
      <c r="L232" s="560">
        <f t="shared" si="89"/>
        <v>0</v>
      </c>
      <c r="N232" s="205">
        <f>'3 - Monthly Unit Rates'!N231*('4 - Estimated Volumes'!N231*12)</f>
        <v>0</v>
      </c>
      <c r="O232" s="205">
        <f>'3 - Monthly Unit Rates'!O231*('4 - Estimated Volumes'!O231*12)</f>
        <v>0</v>
      </c>
      <c r="P232" s="560">
        <f t="shared" si="90"/>
        <v>0</v>
      </c>
      <c r="R232" s="205">
        <f>'3 - Monthly Unit Rates'!R231*('4 - Estimated Volumes'!R231*12)</f>
        <v>0</v>
      </c>
      <c r="S232" s="205">
        <f>'3 - Monthly Unit Rates'!S231*('4 - Estimated Volumes'!S231*12)</f>
        <v>0</v>
      </c>
      <c r="T232" s="560">
        <f t="shared" si="91"/>
        <v>0</v>
      </c>
      <c r="U232" s="204"/>
    </row>
    <row r="233" spans="1:22" ht="12.75" customHeight="1" outlineLevel="2">
      <c r="A233" s="171"/>
      <c r="D233" s="175" t="s">
        <v>253</v>
      </c>
      <c r="E233" s="280" t="s">
        <v>149</v>
      </c>
      <c r="F233" s="205">
        <f>'3 - Monthly Unit Rates'!F232*('4 - Estimated Volumes'!F232*12)</f>
        <v>0</v>
      </c>
      <c r="G233" s="205">
        <f>'3 - Monthly Unit Rates'!G232*('4 - Estimated Volumes'!G232*12)</f>
        <v>0</v>
      </c>
      <c r="H233" s="205">
        <f>'3 - Monthly Unit Rates'!H232*('4 - Estimated Volumes'!H232*12)</f>
        <v>0</v>
      </c>
      <c r="I233" s="205">
        <f>'3 - Monthly Unit Rates'!I232*('4 - Estimated Volumes'!I232*12)</f>
        <v>0</v>
      </c>
      <c r="J233" s="205">
        <f>'3 - Monthly Unit Rates'!J232*('4 - Estimated Volumes'!J232*12)</f>
        <v>0</v>
      </c>
      <c r="K233" s="206">
        <f>('3 - Monthly Unit Rates'!K232*'4 - Estimated Volumes'!K232)*6</f>
        <v>0</v>
      </c>
      <c r="L233" s="560">
        <f t="shared" si="89"/>
        <v>0</v>
      </c>
      <c r="N233" s="205">
        <f>'3 - Monthly Unit Rates'!N232*('4 - Estimated Volumes'!N232*12)</f>
        <v>0</v>
      </c>
      <c r="O233" s="205">
        <f>'3 - Monthly Unit Rates'!O232*('4 - Estimated Volumes'!O232*12)</f>
        <v>0</v>
      </c>
      <c r="P233" s="560">
        <f t="shared" si="90"/>
        <v>0</v>
      </c>
      <c r="R233" s="205">
        <f>'3 - Monthly Unit Rates'!R232*('4 - Estimated Volumes'!R232*12)</f>
        <v>0</v>
      </c>
      <c r="S233" s="205">
        <f>'3 - Monthly Unit Rates'!S232*('4 - Estimated Volumes'!S232*12)</f>
        <v>0</v>
      </c>
      <c r="T233" s="560">
        <f t="shared" si="91"/>
        <v>0</v>
      </c>
      <c r="U233" s="204"/>
    </row>
    <row r="234" spans="1:22" ht="12.75" customHeight="1" outlineLevel="2">
      <c r="A234" s="171"/>
      <c r="D234" s="175" t="s">
        <v>254</v>
      </c>
      <c r="E234" s="280" t="s">
        <v>149</v>
      </c>
      <c r="F234" s="205">
        <f>'3 - Monthly Unit Rates'!F233*('4 - Estimated Volumes'!F233*12)</f>
        <v>0</v>
      </c>
      <c r="G234" s="205">
        <f>'3 - Monthly Unit Rates'!G233*('4 - Estimated Volumes'!G233*12)</f>
        <v>0</v>
      </c>
      <c r="H234" s="205">
        <f>'3 - Monthly Unit Rates'!H233*('4 - Estimated Volumes'!H233*12)</f>
        <v>0</v>
      </c>
      <c r="I234" s="205">
        <f>'3 - Monthly Unit Rates'!I233*('4 - Estimated Volumes'!I233*12)</f>
        <v>0</v>
      </c>
      <c r="J234" s="205">
        <f>'3 - Monthly Unit Rates'!J233*('4 - Estimated Volumes'!J233*12)</f>
        <v>0</v>
      </c>
      <c r="K234" s="206">
        <f>('3 - Monthly Unit Rates'!K233*'4 - Estimated Volumes'!K233)*6</f>
        <v>0</v>
      </c>
      <c r="L234" s="560">
        <f t="shared" si="89"/>
        <v>0</v>
      </c>
      <c r="N234" s="205">
        <f>'3 - Monthly Unit Rates'!N233*('4 - Estimated Volumes'!N233*12)</f>
        <v>0</v>
      </c>
      <c r="O234" s="205">
        <f>'3 - Monthly Unit Rates'!O233*('4 - Estimated Volumes'!O233*12)</f>
        <v>0</v>
      </c>
      <c r="P234" s="560">
        <f t="shared" si="90"/>
        <v>0</v>
      </c>
      <c r="R234" s="205">
        <f>'3 - Monthly Unit Rates'!R233*('4 - Estimated Volumes'!R233*12)</f>
        <v>0</v>
      </c>
      <c r="S234" s="205">
        <f>'3 - Monthly Unit Rates'!S233*('4 - Estimated Volumes'!S233*12)</f>
        <v>0</v>
      </c>
      <c r="T234" s="560">
        <f t="shared" si="91"/>
        <v>0</v>
      </c>
      <c r="U234" s="204"/>
    </row>
    <row r="235" spans="1:22" ht="12.75" customHeight="1" outlineLevel="2">
      <c r="A235" s="171"/>
      <c r="D235" s="175" t="s">
        <v>209</v>
      </c>
      <c r="E235" s="280" t="s">
        <v>149</v>
      </c>
      <c r="F235" s="205">
        <f>'3 - Monthly Unit Rates'!F234*('4 - Estimated Volumes'!F234*12)</f>
        <v>0</v>
      </c>
      <c r="G235" s="205">
        <f>'3 - Monthly Unit Rates'!G234*('4 - Estimated Volumes'!G234*12)</f>
        <v>0</v>
      </c>
      <c r="H235" s="205">
        <f>'3 - Monthly Unit Rates'!H234*('4 - Estimated Volumes'!H234*12)</f>
        <v>0</v>
      </c>
      <c r="I235" s="205">
        <f>'3 - Monthly Unit Rates'!I234*('4 - Estimated Volumes'!I234*12)</f>
        <v>0</v>
      </c>
      <c r="J235" s="205">
        <f>'3 - Monthly Unit Rates'!J234*('4 - Estimated Volumes'!J234*12)</f>
        <v>0</v>
      </c>
      <c r="K235" s="206">
        <f>('3 - Monthly Unit Rates'!K234*'4 - Estimated Volumes'!K234)*6</f>
        <v>0</v>
      </c>
      <c r="L235" s="560">
        <f t="shared" si="89"/>
        <v>0</v>
      </c>
      <c r="N235" s="205">
        <f>'3 - Monthly Unit Rates'!N234*('4 - Estimated Volumes'!N234*12)</f>
        <v>0</v>
      </c>
      <c r="O235" s="205">
        <f>'3 - Monthly Unit Rates'!O234*('4 - Estimated Volumes'!O234*12)</f>
        <v>0</v>
      </c>
      <c r="P235" s="560">
        <f t="shared" si="90"/>
        <v>0</v>
      </c>
      <c r="R235" s="205">
        <f>'3 - Monthly Unit Rates'!R234*('4 - Estimated Volumes'!R234*12)</f>
        <v>0</v>
      </c>
      <c r="S235" s="205">
        <f>'3 - Monthly Unit Rates'!S234*('4 - Estimated Volumes'!S234*12)</f>
        <v>0</v>
      </c>
      <c r="T235" s="560">
        <f t="shared" si="91"/>
        <v>0</v>
      </c>
      <c r="U235" s="204"/>
    </row>
    <row r="236" spans="1:22" ht="12.75" customHeight="1" outlineLevel="2">
      <c r="A236" s="171"/>
      <c r="D236" s="302" t="s">
        <v>255</v>
      </c>
      <c r="E236" s="185"/>
      <c r="F236" s="202"/>
      <c r="G236" s="202"/>
      <c r="H236" s="202"/>
      <c r="I236" s="202"/>
      <c r="J236" s="202"/>
      <c r="K236" s="202"/>
      <c r="L236" s="303"/>
      <c r="N236" s="285"/>
      <c r="O236" s="284"/>
      <c r="P236" s="203"/>
      <c r="R236" s="285"/>
      <c r="S236" s="284"/>
      <c r="T236" s="203"/>
      <c r="U236" s="204"/>
    </row>
    <row r="237" spans="1:22" s="71" customFormat="1" ht="12.75" customHeight="1" outlineLevel="1">
      <c r="A237" s="171"/>
      <c r="D237" s="924" t="s">
        <v>256</v>
      </c>
      <c r="E237" s="921"/>
      <c r="F237" s="202">
        <f>SUM(F189:F235)</f>
        <v>132360</v>
      </c>
      <c r="G237" s="202">
        <f t="shared" ref="G237:L237" si="92">SUM(G189:G235)</f>
        <v>132360</v>
      </c>
      <c r="H237" s="202">
        <f t="shared" si="92"/>
        <v>132360</v>
      </c>
      <c r="I237" s="202">
        <f t="shared" si="92"/>
        <v>132360</v>
      </c>
      <c r="J237" s="202">
        <f t="shared" si="92"/>
        <v>132360</v>
      </c>
      <c r="K237" s="202">
        <f t="shared" si="92"/>
        <v>66180</v>
      </c>
      <c r="L237" s="303">
        <f t="shared" si="92"/>
        <v>727980</v>
      </c>
      <c r="M237" s="195"/>
      <c r="N237" s="201">
        <f t="shared" ref="N237:P237" si="93">SUM(N189:N235)</f>
        <v>15225</v>
      </c>
      <c r="O237" s="202">
        <f t="shared" si="93"/>
        <v>15225</v>
      </c>
      <c r="P237" s="303">
        <f t="shared" si="93"/>
        <v>30450</v>
      </c>
      <c r="Q237" s="195"/>
      <c r="R237" s="201">
        <f t="shared" ref="R237:T237" si="94">SUM(R189:R235)</f>
        <v>15225</v>
      </c>
      <c r="S237" s="202">
        <f t="shared" si="94"/>
        <v>15225</v>
      </c>
      <c r="T237" s="303">
        <f t="shared" si="94"/>
        <v>30450</v>
      </c>
      <c r="U237" s="204"/>
      <c r="V237" s="375"/>
    </row>
    <row r="238" spans="1:22" ht="12.75" customHeight="1" outlineLevel="2">
      <c r="A238" s="171"/>
      <c r="U238" s="204"/>
    </row>
    <row r="239" spans="1:22" ht="15" customHeight="1" outlineLevel="2" collapsed="1">
      <c r="A239" s="171" t="s">
        <v>257</v>
      </c>
      <c r="C239" s="196" t="s">
        <v>258</v>
      </c>
      <c r="D239" s="384"/>
      <c r="E239" s="325"/>
      <c r="F239" s="200"/>
      <c r="G239" s="200"/>
      <c r="H239" s="200"/>
      <c r="I239" s="200"/>
      <c r="J239" s="200"/>
      <c r="K239" s="200"/>
      <c r="L239" s="668"/>
      <c r="N239" s="201"/>
      <c r="O239" s="202"/>
      <c r="P239" s="203"/>
      <c r="Q239" s="195"/>
      <c r="R239" s="201"/>
      <c r="S239" s="284"/>
      <c r="T239" s="203"/>
      <c r="U239" s="204"/>
    </row>
    <row r="240" spans="1:22" ht="12.75" customHeight="1" outlineLevel="2">
      <c r="A240" s="171"/>
      <c r="D240" s="924" t="s">
        <v>259</v>
      </c>
      <c r="E240" s="185"/>
      <c r="F240" s="202"/>
      <c r="G240" s="202"/>
      <c r="H240" s="202"/>
      <c r="I240" s="202"/>
      <c r="J240" s="202"/>
      <c r="K240" s="202"/>
      <c r="L240" s="303"/>
      <c r="N240" s="285"/>
      <c r="O240" s="284"/>
      <c r="P240" s="203"/>
      <c r="R240" s="285"/>
      <c r="S240" s="284"/>
      <c r="T240" s="203"/>
      <c r="U240" s="204"/>
    </row>
    <row r="241" spans="1:21" ht="12.75" customHeight="1" outlineLevel="2">
      <c r="A241" s="171"/>
      <c r="D241" s="175" t="s">
        <v>260</v>
      </c>
      <c r="E241" s="280" t="s">
        <v>261</v>
      </c>
      <c r="F241" s="205">
        <f>'3 - Monthly Unit Rates'!F240*('4 - Estimated Volumes'!F240*12)</f>
        <v>0</v>
      </c>
      <c r="G241" s="205">
        <f>'3 - Monthly Unit Rates'!G240*('4 - Estimated Volumes'!G240*12)</f>
        <v>0</v>
      </c>
      <c r="H241" s="205">
        <f>'3 - Monthly Unit Rates'!H240*('4 - Estimated Volumes'!H240*12)</f>
        <v>0</v>
      </c>
      <c r="I241" s="205">
        <f>'3 - Monthly Unit Rates'!I240*('4 - Estimated Volumes'!I240*12)</f>
        <v>0</v>
      </c>
      <c r="J241" s="205">
        <f>'3 - Monthly Unit Rates'!J240*('4 - Estimated Volumes'!J240*12)</f>
        <v>0</v>
      </c>
      <c r="K241" s="206">
        <f>('3 - Monthly Unit Rates'!K240*'4 - Estimated Volumes'!K240)*6</f>
        <v>0</v>
      </c>
      <c r="L241" s="560">
        <f t="shared" ref="L241:L251" si="95">SUM(F241:K241)</f>
        <v>0</v>
      </c>
      <c r="N241" s="205">
        <f>'3 - Monthly Unit Rates'!N240*('4 - Estimated Volumes'!N240*12)</f>
        <v>0</v>
      </c>
      <c r="O241" s="205">
        <f>'3 - Monthly Unit Rates'!O240*('4 - Estimated Volumes'!O240*12)</f>
        <v>0</v>
      </c>
      <c r="P241" s="560">
        <f t="shared" ref="P241:P251" si="96">N241+O241</f>
        <v>0</v>
      </c>
      <c r="R241" s="205">
        <f>'3 - Monthly Unit Rates'!R240*('4 - Estimated Volumes'!R240*12)</f>
        <v>0</v>
      </c>
      <c r="S241" s="205">
        <f>'3 - Monthly Unit Rates'!S240*('4 - Estimated Volumes'!S240*12)</f>
        <v>0</v>
      </c>
      <c r="T241" s="560">
        <f t="shared" ref="T241:T251" si="97">R241+S241</f>
        <v>0</v>
      </c>
      <c r="U241" s="204"/>
    </row>
    <row r="242" spans="1:21" ht="12.75" customHeight="1" outlineLevel="2">
      <c r="A242" s="171"/>
      <c r="D242" s="175" t="s">
        <v>262</v>
      </c>
      <c r="E242" s="280" t="s">
        <v>263</v>
      </c>
      <c r="F242" s="205">
        <f>'3 - Monthly Unit Rates'!F241*('4 - Estimated Volumes'!F241*12)</f>
        <v>0</v>
      </c>
      <c r="G242" s="205">
        <f>'3 - Monthly Unit Rates'!G241*('4 - Estimated Volumes'!G241*12)</f>
        <v>0</v>
      </c>
      <c r="H242" s="205">
        <f>'3 - Monthly Unit Rates'!H241*('4 - Estimated Volumes'!H241*12)</f>
        <v>0</v>
      </c>
      <c r="I242" s="205">
        <f>'3 - Monthly Unit Rates'!I241*('4 - Estimated Volumes'!I241*12)</f>
        <v>0</v>
      </c>
      <c r="J242" s="205">
        <f>'3 - Monthly Unit Rates'!J241*('4 - Estimated Volumes'!J241*12)</f>
        <v>0</v>
      </c>
      <c r="K242" s="206">
        <f>('3 - Monthly Unit Rates'!K241*'4 - Estimated Volumes'!K241)*6</f>
        <v>0</v>
      </c>
      <c r="L242" s="560">
        <f t="shared" si="95"/>
        <v>0</v>
      </c>
      <c r="N242" s="205">
        <f>'3 - Monthly Unit Rates'!N241*('4 - Estimated Volumes'!N241*12)</f>
        <v>0</v>
      </c>
      <c r="O242" s="205">
        <f>'3 - Monthly Unit Rates'!O241*('4 - Estimated Volumes'!O241*12)</f>
        <v>0</v>
      </c>
      <c r="P242" s="560">
        <f t="shared" si="96"/>
        <v>0</v>
      </c>
      <c r="R242" s="205">
        <f>'3 - Monthly Unit Rates'!R241*('4 - Estimated Volumes'!R241*12)</f>
        <v>0</v>
      </c>
      <c r="S242" s="205">
        <f>'3 - Monthly Unit Rates'!S241*('4 - Estimated Volumes'!S241*12)</f>
        <v>0</v>
      </c>
      <c r="T242" s="560">
        <f t="shared" si="97"/>
        <v>0</v>
      </c>
      <c r="U242" s="204"/>
    </row>
    <row r="243" spans="1:21" ht="12.75" customHeight="1" outlineLevel="2">
      <c r="A243" s="171"/>
      <c r="D243" s="175" t="s">
        <v>264</v>
      </c>
      <c r="E243" s="280" t="s">
        <v>265</v>
      </c>
      <c r="F243" s="205">
        <f>'3 - Monthly Unit Rates'!F242*('4 - Estimated Volumes'!F242*12)</f>
        <v>0</v>
      </c>
      <c r="G243" s="205">
        <f>'3 - Monthly Unit Rates'!G242*('4 - Estimated Volumes'!G242*12)</f>
        <v>0</v>
      </c>
      <c r="H243" s="205">
        <f>'3 - Monthly Unit Rates'!H242*('4 - Estimated Volumes'!H242*12)</f>
        <v>0</v>
      </c>
      <c r="I243" s="205">
        <f>'3 - Monthly Unit Rates'!I242*('4 - Estimated Volumes'!I242*12)</f>
        <v>0</v>
      </c>
      <c r="J243" s="205">
        <f>'3 - Monthly Unit Rates'!J242*('4 - Estimated Volumes'!J242*12)</f>
        <v>0</v>
      </c>
      <c r="K243" s="206">
        <f>('3 - Monthly Unit Rates'!K242*'4 - Estimated Volumes'!K242)*6</f>
        <v>0</v>
      </c>
      <c r="L243" s="560">
        <f t="shared" si="95"/>
        <v>0</v>
      </c>
      <c r="N243" s="205">
        <f>'3 - Monthly Unit Rates'!N242*('4 - Estimated Volumes'!N242*12)</f>
        <v>0</v>
      </c>
      <c r="O243" s="205">
        <f>'3 - Monthly Unit Rates'!O242*('4 - Estimated Volumes'!O242*12)</f>
        <v>0</v>
      </c>
      <c r="P243" s="560">
        <f t="shared" si="96"/>
        <v>0</v>
      </c>
      <c r="R243" s="205">
        <f>'3 - Monthly Unit Rates'!R242*('4 - Estimated Volumes'!R242*12)</f>
        <v>0</v>
      </c>
      <c r="S243" s="205">
        <f>'3 - Monthly Unit Rates'!S242*('4 - Estimated Volumes'!S242*12)</f>
        <v>0</v>
      </c>
      <c r="T243" s="560">
        <f t="shared" si="97"/>
        <v>0</v>
      </c>
      <c r="U243" s="204"/>
    </row>
    <row r="244" spans="1:21" ht="12.75" customHeight="1" outlineLevel="2">
      <c r="A244" s="171"/>
      <c r="D244" s="175" t="s">
        <v>266</v>
      </c>
      <c r="E244" s="280" t="s">
        <v>267</v>
      </c>
      <c r="F244" s="205">
        <f>'3 - Monthly Unit Rates'!F243*('4 - Estimated Volumes'!F243*12)</f>
        <v>0</v>
      </c>
      <c r="G244" s="205">
        <f>'3 - Monthly Unit Rates'!G243*('4 - Estimated Volumes'!G243*12)</f>
        <v>0</v>
      </c>
      <c r="H244" s="205">
        <f>'3 - Monthly Unit Rates'!H243*('4 - Estimated Volumes'!H243*12)</f>
        <v>0</v>
      </c>
      <c r="I244" s="205">
        <f>'3 - Monthly Unit Rates'!I243*('4 - Estimated Volumes'!I243*12)</f>
        <v>0</v>
      </c>
      <c r="J244" s="205">
        <f>'3 - Monthly Unit Rates'!J243*('4 - Estimated Volumes'!J243*12)</f>
        <v>0</v>
      </c>
      <c r="K244" s="206">
        <f>('3 - Monthly Unit Rates'!K243*'4 - Estimated Volumes'!K243)*6</f>
        <v>0</v>
      </c>
      <c r="L244" s="560">
        <f t="shared" si="95"/>
        <v>0</v>
      </c>
      <c r="N244" s="205">
        <f>'3 - Monthly Unit Rates'!N243*('4 - Estimated Volumes'!N243*12)</f>
        <v>0</v>
      </c>
      <c r="O244" s="205">
        <f>'3 - Monthly Unit Rates'!O243*('4 - Estimated Volumes'!O243*12)</f>
        <v>0</v>
      </c>
      <c r="P244" s="560">
        <f t="shared" si="96"/>
        <v>0</v>
      </c>
      <c r="R244" s="205">
        <f>'3 - Monthly Unit Rates'!R243*('4 - Estimated Volumes'!R243*12)</f>
        <v>0</v>
      </c>
      <c r="S244" s="205">
        <f>'3 - Monthly Unit Rates'!S243*('4 - Estimated Volumes'!S243*12)</f>
        <v>0</v>
      </c>
      <c r="T244" s="560">
        <f t="shared" si="97"/>
        <v>0</v>
      </c>
      <c r="U244" s="204"/>
    </row>
    <row r="245" spans="1:21" ht="12.75" customHeight="1" outlineLevel="2">
      <c r="A245" s="171"/>
      <c r="D245" s="175" t="s">
        <v>268</v>
      </c>
      <c r="E245" s="280" t="s">
        <v>269</v>
      </c>
      <c r="F245" s="205">
        <f>'3 - Monthly Unit Rates'!F244*('4 - Estimated Volumes'!F244*12)</f>
        <v>0</v>
      </c>
      <c r="G245" s="205">
        <f>'3 - Monthly Unit Rates'!G244*('4 - Estimated Volumes'!G244*12)</f>
        <v>0</v>
      </c>
      <c r="H245" s="205">
        <f>'3 - Monthly Unit Rates'!H244*('4 - Estimated Volumes'!H244*12)</f>
        <v>0</v>
      </c>
      <c r="I245" s="205">
        <f>'3 - Monthly Unit Rates'!I244*('4 - Estimated Volumes'!I244*12)</f>
        <v>0</v>
      </c>
      <c r="J245" s="205">
        <f>'3 - Monthly Unit Rates'!J244*('4 - Estimated Volumes'!J244*12)</f>
        <v>0</v>
      </c>
      <c r="K245" s="206">
        <f>('3 - Monthly Unit Rates'!K244*'4 - Estimated Volumes'!K244)*6</f>
        <v>0</v>
      </c>
      <c r="L245" s="560">
        <f t="shared" si="95"/>
        <v>0</v>
      </c>
      <c r="N245" s="205">
        <f>'3 - Monthly Unit Rates'!N244*('4 - Estimated Volumes'!N244*12)</f>
        <v>0</v>
      </c>
      <c r="O245" s="205">
        <f>'3 - Monthly Unit Rates'!O244*('4 - Estimated Volumes'!O244*12)</f>
        <v>0</v>
      </c>
      <c r="P245" s="560">
        <f t="shared" si="96"/>
        <v>0</v>
      </c>
      <c r="R245" s="205">
        <f>'3 - Monthly Unit Rates'!R244*('4 - Estimated Volumes'!R244*12)</f>
        <v>0</v>
      </c>
      <c r="S245" s="205">
        <f>'3 - Monthly Unit Rates'!S244*('4 - Estimated Volumes'!S244*12)</f>
        <v>0</v>
      </c>
      <c r="T245" s="560">
        <f t="shared" si="97"/>
        <v>0</v>
      </c>
      <c r="U245" s="204"/>
    </row>
    <row r="246" spans="1:21" ht="12.75" customHeight="1" outlineLevel="2">
      <c r="A246" s="171"/>
      <c r="D246" s="175" t="s">
        <v>270</v>
      </c>
      <c r="E246" s="280" t="s">
        <v>271</v>
      </c>
      <c r="F246" s="205">
        <f>'3 - Monthly Unit Rates'!F245*('4 - Estimated Volumes'!F245*12)</f>
        <v>0</v>
      </c>
      <c r="G246" s="205">
        <f>'3 - Monthly Unit Rates'!G245*('4 - Estimated Volumes'!G245*12)</f>
        <v>0</v>
      </c>
      <c r="H246" s="205">
        <f>'3 - Monthly Unit Rates'!H245*('4 - Estimated Volumes'!H245*12)</f>
        <v>0</v>
      </c>
      <c r="I246" s="205">
        <f>'3 - Monthly Unit Rates'!I245*('4 - Estimated Volumes'!I245*12)</f>
        <v>0</v>
      </c>
      <c r="J246" s="205">
        <f>'3 - Monthly Unit Rates'!J245*('4 - Estimated Volumes'!J245*12)</f>
        <v>0</v>
      </c>
      <c r="K246" s="206">
        <f>('3 - Monthly Unit Rates'!K245*'4 - Estimated Volumes'!K245)*6</f>
        <v>0</v>
      </c>
      <c r="L246" s="560">
        <f t="shared" si="95"/>
        <v>0</v>
      </c>
      <c r="N246" s="205">
        <f>'3 - Monthly Unit Rates'!N245*('4 - Estimated Volumes'!N245*12)</f>
        <v>0</v>
      </c>
      <c r="O246" s="205">
        <f>'3 - Monthly Unit Rates'!O245*('4 - Estimated Volumes'!O245*12)</f>
        <v>0</v>
      </c>
      <c r="P246" s="560">
        <f t="shared" si="96"/>
        <v>0</v>
      </c>
      <c r="R246" s="205">
        <f>'3 - Monthly Unit Rates'!R245*('4 - Estimated Volumes'!R245*12)</f>
        <v>0</v>
      </c>
      <c r="S246" s="205">
        <f>'3 - Monthly Unit Rates'!S245*('4 - Estimated Volumes'!S245*12)</f>
        <v>0</v>
      </c>
      <c r="T246" s="560">
        <f t="shared" si="97"/>
        <v>0</v>
      </c>
      <c r="U246" s="204"/>
    </row>
    <row r="247" spans="1:21" ht="12.75" customHeight="1" outlineLevel="2">
      <c r="A247" s="171"/>
      <c r="D247" s="175" t="s">
        <v>272</v>
      </c>
      <c r="E247" s="280" t="s">
        <v>273</v>
      </c>
      <c r="F247" s="205">
        <f>'3 - Monthly Unit Rates'!F246*('4 - Estimated Volumes'!F246*12)</f>
        <v>0</v>
      </c>
      <c r="G247" s="205">
        <f>'3 - Monthly Unit Rates'!G246*('4 - Estimated Volumes'!G246*12)</f>
        <v>0</v>
      </c>
      <c r="H247" s="205">
        <f>'3 - Monthly Unit Rates'!H246*('4 - Estimated Volumes'!H246*12)</f>
        <v>0</v>
      </c>
      <c r="I247" s="205">
        <f>'3 - Monthly Unit Rates'!I246*('4 - Estimated Volumes'!I246*12)</f>
        <v>0</v>
      </c>
      <c r="J247" s="205">
        <f>'3 - Monthly Unit Rates'!J246*('4 - Estimated Volumes'!J246*12)</f>
        <v>0</v>
      </c>
      <c r="K247" s="206">
        <f>('3 - Monthly Unit Rates'!K246*'4 - Estimated Volumes'!K246)*6</f>
        <v>0</v>
      </c>
      <c r="L247" s="560">
        <f t="shared" si="95"/>
        <v>0</v>
      </c>
      <c r="N247" s="205">
        <f>'3 - Monthly Unit Rates'!N246*('4 - Estimated Volumes'!N246*12)</f>
        <v>0</v>
      </c>
      <c r="O247" s="205">
        <f>'3 - Monthly Unit Rates'!O246*('4 - Estimated Volumes'!O246*12)</f>
        <v>0</v>
      </c>
      <c r="P247" s="560">
        <f t="shared" si="96"/>
        <v>0</v>
      </c>
      <c r="R247" s="205">
        <f>'3 - Monthly Unit Rates'!R246*('4 - Estimated Volumes'!R246*12)</f>
        <v>0</v>
      </c>
      <c r="S247" s="205">
        <f>'3 - Monthly Unit Rates'!S246*('4 - Estimated Volumes'!S246*12)</f>
        <v>0</v>
      </c>
      <c r="T247" s="560">
        <f t="shared" si="97"/>
        <v>0</v>
      </c>
      <c r="U247" s="204"/>
    </row>
    <row r="248" spans="1:21" ht="12.75" customHeight="1" outlineLevel="2">
      <c r="A248" s="171"/>
      <c r="D248" s="175" t="s">
        <v>274</v>
      </c>
      <c r="E248" s="280" t="s">
        <v>275</v>
      </c>
      <c r="F248" s="205">
        <f>'3 - Monthly Unit Rates'!F247*('4 - Estimated Volumes'!F247*12)</f>
        <v>0</v>
      </c>
      <c r="G248" s="205">
        <f>'3 - Monthly Unit Rates'!G247*('4 - Estimated Volumes'!G247*12)</f>
        <v>0</v>
      </c>
      <c r="H248" s="205">
        <f>'3 - Monthly Unit Rates'!H247*('4 - Estimated Volumes'!H247*12)</f>
        <v>0</v>
      </c>
      <c r="I248" s="205">
        <f>'3 - Monthly Unit Rates'!I247*('4 - Estimated Volumes'!I247*12)</f>
        <v>0</v>
      </c>
      <c r="J248" s="205">
        <f>'3 - Monthly Unit Rates'!J247*('4 - Estimated Volumes'!J247*12)</f>
        <v>0</v>
      </c>
      <c r="K248" s="206">
        <f>('3 - Monthly Unit Rates'!K247*'4 - Estimated Volumes'!K247)*6</f>
        <v>0</v>
      </c>
      <c r="L248" s="560">
        <f t="shared" si="95"/>
        <v>0</v>
      </c>
      <c r="N248" s="205">
        <f>'3 - Monthly Unit Rates'!N247*('4 - Estimated Volumes'!N247*12)</f>
        <v>0</v>
      </c>
      <c r="O248" s="205">
        <f>'3 - Monthly Unit Rates'!O247*('4 - Estimated Volumes'!O247*12)</f>
        <v>0</v>
      </c>
      <c r="P248" s="560">
        <f t="shared" si="96"/>
        <v>0</v>
      </c>
      <c r="R248" s="205">
        <f>'3 - Monthly Unit Rates'!R247*('4 - Estimated Volumes'!R247*12)</f>
        <v>0</v>
      </c>
      <c r="S248" s="205">
        <f>'3 - Monthly Unit Rates'!S247*('4 - Estimated Volumes'!S247*12)</f>
        <v>0</v>
      </c>
      <c r="T248" s="560">
        <f t="shared" si="97"/>
        <v>0</v>
      </c>
      <c r="U248" s="204"/>
    </row>
    <row r="249" spans="1:21" ht="12.75" customHeight="1" outlineLevel="2">
      <c r="A249" s="171"/>
      <c r="D249" s="175" t="s">
        <v>276</v>
      </c>
      <c r="E249" s="280" t="s">
        <v>277</v>
      </c>
      <c r="F249" s="205">
        <f>'3 - Monthly Unit Rates'!F248*('4 - Estimated Volumes'!F248*12)</f>
        <v>0</v>
      </c>
      <c r="G249" s="205">
        <f>'3 - Monthly Unit Rates'!G248*('4 - Estimated Volumes'!G248*12)</f>
        <v>0</v>
      </c>
      <c r="H249" s="205">
        <f>'3 - Monthly Unit Rates'!H248*('4 - Estimated Volumes'!H248*12)</f>
        <v>0</v>
      </c>
      <c r="I249" s="205">
        <f>'3 - Monthly Unit Rates'!I248*('4 - Estimated Volumes'!I248*12)</f>
        <v>0</v>
      </c>
      <c r="J249" s="205">
        <f>'3 - Monthly Unit Rates'!J248*('4 - Estimated Volumes'!J248*12)</f>
        <v>0</v>
      </c>
      <c r="K249" s="206">
        <f>('3 - Monthly Unit Rates'!K248*'4 - Estimated Volumes'!K248)*6</f>
        <v>0</v>
      </c>
      <c r="L249" s="560">
        <f t="shared" si="95"/>
        <v>0</v>
      </c>
      <c r="N249" s="205">
        <f>'3 - Monthly Unit Rates'!N248*('4 - Estimated Volumes'!N248*12)</f>
        <v>0</v>
      </c>
      <c r="O249" s="205">
        <f>'3 - Monthly Unit Rates'!O248*('4 - Estimated Volumes'!O248*12)</f>
        <v>0</v>
      </c>
      <c r="P249" s="560">
        <f t="shared" si="96"/>
        <v>0</v>
      </c>
      <c r="R249" s="205">
        <f>'3 - Monthly Unit Rates'!R248*('4 - Estimated Volumes'!R248*12)</f>
        <v>0</v>
      </c>
      <c r="S249" s="205">
        <f>'3 - Monthly Unit Rates'!S248*('4 - Estimated Volumes'!S248*12)</f>
        <v>0</v>
      </c>
      <c r="T249" s="560">
        <f t="shared" si="97"/>
        <v>0</v>
      </c>
      <c r="U249" s="204"/>
    </row>
    <row r="250" spans="1:21" ht="12.75" customHeight="1" outlineLevel="2">
      <c r="A250" s="171"/>
      <c r="D250" s="175" t="s">
        <v>278</v>
      </c>
      <c r="E250" s="280" t="s">
        <v>279</v>
      </c>
      <c r="F250" s="205">
        <f>'3 - Monthly Unit Rates'!F249*('4 - Estimated Volumes'!F249*12)</f>
        <v>0</v>
      </c>
      <c r="G250" s="205">
        <f>'3 - Monthly Unit Rates'!G249*('4 - Estimated Volumes'!G249*12)</f>
        <v>0</v>
      </c>
      <c r="H250" s="205">
        <f>'3 - Monthly Unit Rates'!H249*('4 - Estimated Volumes'!H249*12)</f>
        <v>0</v>
      </c>
      <c r="I250" s="205">
        <f>'3 - Monthly Unit Rates'!I249*('4 - Estimated Volumes'!I249*12)</f>
        <v>0</v>
      </c>
      <c r="J250" s="205">
        <f>'3 - Monthly Unit Rates'!J249*('4 - Estimated Volumes'!J249*12)</f>
        <v>0</v>
      </c>
      <c r="K250" s="206">
        <f>('3 - Monthly Unit Rates'!K249*'4 - Estimated Volumes'!K249)*6</f>
        <v>0</v>
      </c>
      <c r="L250" s="560">
        <f t="shared" si="95"/>
        <v>0</v>
      </c>
      <c r="N250" s="205">
        <f>'3 - Monthly Unit Rates'!N249*('4 - Estimated Volumes'!N249*12)</f>
        <v>0</v>
      </c>
      <c r="O250" s="205">
        <f>'3 - Monthly Unit Rates'!O249*('4 - Estimated Volumes'!O249*12)</f>
        <v>0</v>
      </c>
      <c r="P250" s="560">
        <f t="shared" si="96"/>
        <v>0</v>
      </c>
      <c r="R250" s="205">
        <f>'3 - Monthly Unit Rates'!R249*('4 - Estimated Volumes'!R249*12)</f>
        <v>0</v>
      </c>
      <c r="S250" s="205">
        <f>'3 - Monthly Unit Rates'!S249*('4 - Estimated Volumes'!S249*12)</f>
        <v>0</v>
      </c>
      <c r="T250" s="560">
        <f t="shared" si="97"/>
        <v>0</v>
      </c>
      <c r="U250" s="204"/>
    </row>
    <row r="251" spans="1:21" ht="12.75" customHeight="1" outlineLevel="2">
      <c r="A251" s="171"/>
      <c r="D251" s="175" t="s">
        <v>280</v>
      </c>
      <c r="E251" s="280" t="s">
        <v>281</v>
      </c>
      <c r="F251" s="205">
        <f>'3 - Monthly Unit Rates'!F250*('4 - Estimated Volumes'!F250*12)</f>
        <v>0</v>
      </c>
      <c r="G251" s="205">
        <f>'3 - Monthly Unit Rates'!G250*('4 - Estimated Volumes'!G250*12)</f>
        <v>0</v>
      </c>
      <c r="H251" s="205">
        <f>'3 - Monthly Unit Rates'!H250*('4 - Estimated Volumes'!H250*12)</f>
        <v>0</v>
      </c>
      <c r="I251" s="205">
        <f>'3 - Monthly Unit Rates'!I250*('4 - Estimated Volumes'!I250*12)</f>
        <v>0</v>
      </c>
      <c r="J251" s="205">
        <f>'3 - Monthly Unit Rates'!J250*('4 - Estimated Volumes'!J250*12)</f>
        <v>0</v>
      </c>
      <c r="K251" s="206">
        <f>('3 - Monthly Unit Rates'!K250*'4 - Estimated Volumes'!K250)*6</f>
        <v>0</v>
      </c>
      <c r="L251" s="560">
        <f t="shared" si="95"/>
        <v>0</v>
      </c>
      <c r="N251" s="205">
        <f>'3 - Monthly Unit Rates'!N250*('4 - Estimated Volumes'!N250*12)</f>
        <v>0</v>
      </c>
      <c r="O251" s="205">
        <f>'3 - Monthly Unit Rates'!O250*('4 - Estimated Volumes'!O250*12)</f>
        <v>0</v>
      </c>
      <c r="P251" s="560">
        <f t="shared" si="96"/>
        <v>0</v>
      </c>
      <c r="R251" s="205">
        <f>'3 - Monthly Unit Rates'!R250*('4 - Estimated Volumes'!R250*12)</f>
        <v>0</v>
      </c>
      <c r="S251" s="205">
        <f>'3 - Monthly Unit Rates'!S250*('4 - Estimated Volumes'!S250*12)</f>
        <v>0</v>
      </c>
      <c r="T251" s="560">
        <f t="shared" si="97"/>
        <v>0</v>
      </c>
      <c r="U251" s="204"/>
    </row>
    <row r="252" spans="1:21" ht="12.75" customHeight="1" outlineLevel="2">
      <c r="A252" s="171"/>
      <c r="D252" s="924" t="s">
        <v>282</v>
      </c>
      <c r="E252" s="185"/>
      <c r="F252" s="202"/>
      <c r="G252" s="202"/>
      <c r="H252" s="202"/>
      <c r="I252" s="202"/>
      <c r="J252" s="202"/>
      <c r="K252" s="202"/>
      <c r="L252" s="303"/>
      <c r="N252" s="285"/>
      <c r="O252" s="284"/>
      <c r="P252" s="203"/>
      <c r="R252" s="285"/>
      <c r="S252" s="284"/>
      <c r="T252" s="203"/>
      <c r="U252" s="204"/>
    </row>
    <row r="253" spans="1:21" ht="12.75" customHeight="1" outlineLevel="2">
      <c r="A253" s="171"/>
      <c r="D253" s="175" t="s">
        <v>260</v>
      </c>
      <c r="E253" s="280" t="s">
        <v>261</v>
      </c>
      <c r="F253" s="205">
        <f>'3 - Monthly Unit Rates'!F252*('4 - Estimated Volumes'!F252*12)</f>
        <v>0</v>
      </c>
      <c r="G253" s="205">
        <f>'3 - Monthly Unit Rates'!G252*('4 - Estimated Volumes'!G252*12)</f>
        <v>0</v>
      </c>
      <c r="H253" s="205">
        <f>'3 - Monthly Unit Rates'!H252*('4 - Estimated Volumes'!H252*12)</f>
        <v>0</v>
      </c>
      <c r="I253" s="205">
        <f>'3 - Monthly Unit Rates'!I252*('4 - Estimated Volumes'!I252*12)</f>
        <v>0</v>
      </c>
      <c r="J253" s="205">
        <f>'3 - Monthly Unit Rates'!J252*('4 - Estimated Volumes'!J252*12)</f>
        <v>0</v>
      </c>
      <c r="K253" s="206">
        <f>('3 - Monthly Unit Rates'!K252*'4 - Estimated Volumes'!K252)*6</f>
        <v>0</v>
      </c>
      <c r="L253" s="560">
        <f t="shared" ref="L253:L263" si="98">SUM(F253:K253)</f>
        <v>0</v>
      </c>
      <c r="N253" s="205">
        <f>'3 - Monthly Unit Rates'!N252*('4 - Estimated Volumes'!N252*12)</f>
        <v>0</v>
      </c>
      <c r="O253" s="205">
        <f>'3 - Monthly Unit Rates'!O252*('4 - Estimated Volumes'!O252*12)</f>
        <v>0</v>
      </c>
      <c r="P253" s="560">
        <f t="shared" ref="P253:P263" si="99">N253+O253</f>
        <v>0</v>
      </c>
      <c r="R253" s="205">
        <f>'3 - Monthly Unit Rates'!R252*('4 - Estimated Volumes'!R252*12)</f>
        <v>0</v>
      </c>
      <c r="S253" s="205">
        <f>'3 - Monthly Unit Rates'!S252*('4 - Estimated Volumes'!S252*12)</f>
        <v>0</v>
      </c>
      <c r="T253" s="560">
        <f t="shared" ref="T253:T263" si="100">R253+S253</f>
        <v>0</v>
      </c>
      <c r="U253" s="204"/>
    </row>
    <row r="254" spans="1:21" ht="12.75" customHeight="1" outlineLevel="2">
      <c r="A254" s="171"/>
      <c r="D254" s="175" t="s">
        <v>262</v>
      </c>
      <c r="E254" s="280" t="s">
        <v>263</v>
      </c>
      <c r="F254" s="205">
        <f>'3 - Monthly Unit Rates'!F253*('4 - Estimated Volumes'!F253*12)</f>
        <v>14892</v>
      </c>
      <c r="G254" s="205">
        <f>'3 - Monthly Unit Rates'!G253*('4 - Estimated Volumes'!G253*12)</f>
        <v>14892</v>
      </c>
      <c r="H254" s="205">
        <f>'3 - Monthly Unit Rates'!H253*('4 - Estimated Volumes'!H253*12)</f>
        <v>29784</v>
      </c>
      <c r="I254" s="205">
        <f>'3 - Monthly Unit Rates'!I253*('4 - Estimated Volumes'!I253*12)</f>
        <v>74460</v>
      </c>
      <c r="J254" s="205">
        <f>'3 - Monthly Unit Rates'!J253*('4 - Estimated Volumes'!J253*12)</f>
        <v>119136</v>
      </c>
      <c r="K254" s="206">
        <f>('3 - Monthly Unit Rates'!K253*'4 - Estimated Volumes'!K253)*6</f>
        <v>59568</v>
      </c>
      <c r="L254" s="560">
        <f t="shared" si="98"/>
        <v>312732</v>
      </c>
      <c r="N254" s="205">
        <f>'3 - Monthly Unit Rates'!N253*('4 - Estimated Volumes'!N253*12)</f>
        <v>104244</v>
      </c>
      <c r="O254" s="205">
        <f>'3 - Monthly Unit Rates'!O253*('4 - Estimated Volumes'!O253*12)</f>
        <v>104244</v>
      </c>
      <c r="P254" s="560">
        <f t="shared" si="99"/>
        <v>208488</v>
      </c>
      <c r="R254" s="205">
        <f>'3 - Monthly Unit Rates'!R253*('4 - Estimated Volumes'!R253*12)</f>
        <v>74460</v>
      </c>
      <c r="S254" s="205">
        <f>'3 - Monthly Unit Rates'!S253*('4 - Estimated Volumes'!S253*12)</f>
        <v>74460</v>
      </c>
      <c r="T254" s="560">
        <f t="shared" si="100"/>
        <v>148920</v>
      </c>
      <c r="U254" s="204"/>
    </row>
    <row r="255" spans="1:21" ht="12.75" customHeight="1" outlineLevel="2">
      <c r="A255" s="171"/>
      <c r="D255" s="175" t="s">
        <v>264</v>
      </c>
      <c r="E255" s="280" t="s">
        <v>265</v>
      </c>
      <c r="F255" s="205">
        <f>'3 - Monthly Unit Rates'!F254*('4 - Estimated Volumes'!F254*12)</f>
        <v>27072</v>
      </c>
      <c r="G255" s="205">
        <f>'3 - Monthly Unit Rates'!G254*('4 - Estimated Volumes'!G254*12)</f>
        <v>27072</v>
      </c>
      <c r="H255" s="205">
        <f>'3 - Monthly Unit Rates'!H254*('4 - Estimated Volumes'!H254*12)</f>
        <v>27072</v>
      </c>
      <c r="I255" s="205">
        <f>'3 - Monthly Unit Rates'!I254*('4 - Estimated Volumes'!I254*12)</f>
        <v>0</v>
      </c>
      <c r="J255" s="205">
        <f>'3 - Monthly Unit Rates'!J254*('4 - Estimated Volumes'!J254*12)</f>
        <v>0</v>
      </c>
      <c r="K255" s="206">
        <f>('3 - Monthly Unit Rates'!K254*'4 - Estimated Volumes'!K254)*6</f>
        <v>0</v>
      </c>
      <c r="L255" s="560">
        <f t="shared" si="98"/>
        <v>81216</v>
      </c>
      <c r="N255" s="205">
        <f>'3 - Monthly Unit Rates'!N254*('4 - Estimated Volumes'!N254*12)</f>
        <v>0</v>
      </c>
      <c r="O255" s="205">
        <f>'3 - Monthly Unit Rates'!O254*('4 - Estimated Volumes'!O254*12)</f>
        <v>0</v>
      </c>
      <c r="P255" s="560">
        <f t="shared" si="99"/>
        <v>0</v>
      </c>
      <c r="R255" s="205">
        <f>'3 - Monthly Unit Rates'!R254*('4 - Estimated Volumes'!R254*12)</f>
        <v>0</v>
      </c>
      <c r="S255" s="205">
        <f>'3 - Monthly Unit Rates'!S254*('4 - Estimated Volumes'!S254*12)</f>
        <v>0</v>
      </c>
      <c r="T255" s="560">
        <f t="shared" si="100"/>
        <v>0</v>
      </c>
      <c r="U255" s="204"/>
    </row>
    <row r="256" spans="1:21" ht="12.75" customHeight="1" outlineLevel="2">
      <c r="A256" s="171"/>
      <c r="D256" s="175" t="s">
        <v>266</v>
      </c>
      <c r="E256" s="280" t="s">
        <v>267</v>
      </c>
      <c r="F256" s="205">
        <f>'3 - Monthly Unit Rates'!F255*('4 - Estimated Volumes'!F255*12)</f>
        <v>0</v>
      </c>
      <c r="G256" s="205">
        <f>'3 - Monthly Unit Rates'!G255*('4 - Estimated Volumes'!G255*12)</f>
        <v>0</v>
      </c>
      <c r="H256" s="205">
        <f>'3 - Monthly Unit Rates'!H255*('4 - Estimated Volumes'!H255*12)</f>
        <v>0</v>
      </c>
      <c r="I256" s="205">
        <f>'3 - Monthly Unit Rates'!I255*('4 - Estimated Volumes'!I255*12)</f>
        <v>65424</v>
      </c>
      <c r="J256" s="205">
        <f>'3 - Monthly Unit Rates'!J255*('4 - Estimated Volumes'!J255*12)</f>
        <v>65424</v>
      </c>
      <c r="K256" s="206">
        <f>('3 - Monthly Unit Rates'!K255*'4 - Estimated Volumes'!K255)*6</f>
        <v>32712</v>
      </c>
      <c r="L256" s="560">
        <f t="shared" si="98"/>
        <v>163560</v>
      </c>
      <c r="N256" s="205">
        <f>'3 - Monthly Unit Rates'!N255*('4 - Estimated Volumes'!N255*12)</f>
        <v>65424</v>
      </c>
      <c r="O256" s="205">
        <f>'3 - Monthly Unit Rates'!O255*('4 - Estimated Volumes'!O255*12)</f>
        <v>65424</v>
      </c>
      <c r="P256" s="560">
        <f t="shared" si="99"/>
        <v>130848</v>
      </c>
      <c r="R256" s="205">
        <f>'3 - Monthly Unit Rates'!R255*('4 - Estimated Volumes'!R255*12)</f>
        <v>130848</v>
      </c>
      <c r="S256" s="205">
        <f>'3 - Monthly Unit Rates'!S255*('4 - Estimated Volumes'!S255*12)</f>
        <v>130848</v>
      </c>
      <c r="T256" s="560">
        <f t="shared" si="100"/>
        <v>261696</v>
      </c>
      <c r="U256" s="204"/>
    </row>
    <row r="257" spans="1:22" ht="12.75" customHeight="1" outlineLevel="2">
      <c r="A257" s="171"/>
      <c r="D257" s="175" t="s">
        <v>268</v>
      </c>
      <c r="E257" s="280" t="s">
        <v>269</v>
      </c>
      <c r="F257" s="205">
        <f>'3 - Monthly Unit Rates'!F256*('4 - Estimated Volumes'!F256*12)</f>
        <v>0</v>
      </c>
      <c r="G257" s="205">
        <f>'3 - Monthly Unit Rates'!G256*('4 - Estimated Volumes'!G256*12)</f>
        <v>76704</v>
      </c>
      <c r="H257" s="205">
        <f>'3 - Monthly Unit Rates'!H256*('4 - Estimated Volumes'!H256*12)</f>
        <v>230112</v>
      </c>
      <c r="I257" s="205">
        <f>'3 - Monthly Unit Rates'!I256*('4 - Estimated Volumes'!I256*12)</f>
        <v>383520</v>
      </c>
      <c r="J257" s="205">
        <f>'3 - Monthly Unit Rates'!J256*('4 - Estimated Volumes'!J256*12)</f>
        <v>536928</v>
      </c>
      <c r="K257" s="206">
        <f>('3 - Monthly Unit Rates'!K256*'4 - Estimated Volumes'!K256)*6</f>
        <v>268464</v>
      </c>
      <c r="L257" s="560">
        <f t="shared" si="98"/>
        <v>1495728</v>
      </c>
      <c r="N257" s="205">
        <f>'3 - Monthly Unit Rates'!N256*('4 - Estimated Volumes'!N256*12)</f>
        <v>536928</v>
      </c>
      <c r="O257" s="205">
        <f>'3 - Monthly Unit Rates'!O256*('4 - Estimated Volumes'!O256*12)</f>
        <v>536928</v>
      </c>
      <c r="P257" s="560">
        <f t="shared" si="99"/>
        <v>1073856</v>
      </c>
      <c r="R257" s="205">
        <f>'3 - Monthly Unit Rates'!R256*('4 - Estimated Volumes'!R256*12)</f>
        <v>460224</v>
      </c>
      <c r="S257" s="205">
        <f>'3 - Monthly Unit Rates'!S256*('4 - Estimated Volumes'!S256*12)</f>
        <v>460224</v>
      </c>
      <c r="T257" s="560">
        <f t="shared" si="100"/>
        <v>920448</v>
      </c>
      <c r="U257" s="204"/>
    </row>
    <row r="258" spans="1:22" ht="12.75" customHeight="1" outlineLevel="2">
      <c r="A258" s="171"/>
      <c r="D258" s="175" t="s">
        <v>270</v>
      </c>
      <c r="E258" s="280" t="s">
        <v>271</v>
      </c>
      <c r="F258" s="205">
        <f>'3 - Monthly Unit Rates'!F257*('4 - Estimated Volumes'!F257*12)</f>
        <v>0</v>
      </c>
      <c r="G258" s="205">
        <f>'3 - Monthly Unit Rates'!G257*('4 - Estimated Volumes'!G257*12)</f>
        <v>0</v>
      </c>
      <c r="H258" s="205">
        <f>'3 - Monthly Unit Rates'!H257*('4 - Estimated Volumes'!H257*12)</f>
        <v>0</v>
      </c>
      <c r="I258" s="205">
        <f>'3 - Monthly Unit Rates'!I257*('4 - Estimated Volumes'!I257*12)</f>
        <v>0</v>
      </c>
      <c r="J258" s="205">
        <f>'3 - Monthly Unit Rates'!J257*('4 - Estimated Volumes'!J257*12)</f>
        <v>0</v>
      </c>
      <c r="K258" s="206">
        <f>('3 - Monthly Unit Rates'!K257*'4 - Estimated Volumes'!K257)*6</f>
        <v>0</v>
      </c>
      <c r="L258" s="560">
        <f t="shared" si="98"/>
        <v>0</v>
      </c>
      <c r="N258" s="205">
        <f>'3 - Monthly Unit Rates'!N257*('4 - Estimated Volumes'!N257*12)</f>
        <v>0</v>
      </c>
      <c r="O258" s="205">
        <f>'3 - Monthly Unit Rates'!O257*('4 - Estimated Volumes'!O257*12)</f>
        <v>0</v>
      </c>
      <c r="P258" s="560">
        <f t="shared" si="99"/>
        <v>0</v>
      </c>
      <c r="R258" s="205">
        <f>'3 - Monthly Unit Rates'!R257*('4 - Estimated Volumes'!R257*12)</f>
        <v>0</v>
      </c>
      <c r="S258" s="205">
        <f>'3 - Monthly Unit Rates'!S257*('4 - Estimated Volumes'!S257*12)</f>
        <v>0</v>
      </c>
      <c r="T258" s="560">
        <f t="shared" si="100"/>
        <v>0</v>
      </c>
      <c r="U258" s="204"/>
    </row>
    <row r="259" spans="1:22" ht="12.75" customHeight="1" outlineLevel="2">
      <c r="A259" s="171"/>
      <c r="D259" s="175" t="s">
        <v>272</v>
      </c>
      <c r="E259" s="280" t="s">
        <v>273</v>
      </c>
      <c r="F259" s="205">
        <f>'3 - Monthly Unit Rates'!F258*('4 - Estimated Volumes'!F258*12)</f>
        <v>0</v>
      </c>
      <c r="G259" s="205">
        <f>'3 - Monthly Unit Rates'!G258*('4 - Estimated Volumes'!G258*12)</f>
        <v>228000</v>
      </c>
      <c r="H259" s="205">
        <f>'3 - Monthly Unit Rates'!H258*('4 - Estimated Volumes'!H258*12)</f>
        <v>456000</v>
      </c>
      <c r="I259" s="205">
        <f>'3 - Monthly Unit Rates'!I258*('4 - Estimated Volumes'!I258*12)</f>
        <v>1140000</v>
      </c>
      <c r="J259" s="205">
        <f>'3 - Monthly Unit Rates'!J258*('4 - Estimated Volumes'!J258*12)</f>
        <v>1368000</v>
      </c>
      <c r="K259" s="206">
        <f>('3 - Monthly Unit Rates'!K258*'4 - Estimated Volumes'!K258)*6</f>
        <v>684000</v>
      </c>
      <c r="L259" s="560">
        <f t="shared" si="98"/>
        <v>3876000</v>
      </c>
      <c r="N259" s="205">
        <f>'3 - Monthly Unit Rates'!N258*('4 - Estimated Volumes'!N258*12)</f>
        <v>1596000</v>
      </c>
      <c r="O259" s="205">
        <f>'3 - Monthly Unit Rates'!O258*('4 - Estimated Volumes'!O258*12)</f>
        <v>1596000</v>
      </c>
      <c r="P259" s="560">
        <f t="shared" si="99"/>
        <v>3192000</v>
      </c>
      <c r="R259" s="205">
        <f>'3 - Monthly Unit Rates'!R258*('4 - Estimated Volumes'!R258*12)</f>
        <v>2052000</v>
      </c>
      <c r="S259" s="205">
        <f>'3 - Monthly Unit Rates'!S258*('4 - Estimated Volumes'!S258*12)</f>
        <v>2052000</v>
      </c>
      <c r="T259" s="560">
        <f t="shared" si="100"/>
        <v>4104000</v>
      </c>
      <c r="U259" s="204"/>
    </row>
    <row r="260" spans="1:22" ht="12.75" customHeight="1" outlineLevel="2">
      <c r="A260" s="171"/>
      <c r="D260" s="175" t="s">
        <v>274</v>
      </c>
      <c r="E260" s="280" t="s">
        <v>275</v>
      </c>
      <c r="F260" s="205">
        <f>'3 - Monthly Unit Rates'!F259*('4 - Estimated Volumes'!F259*12)</f>
        <v>0</v>
      </c>
      <c r="G260" s="205">
        <f>'3 - Monthly Unit Rates'!G259*('4 - Estimated Volumes'!G259*12)</f>
        <v>0</v>
      </c>
      <c r="H260" s="205">
        <f>'3 - Monthly Unit Rates'!H259*('4 - Estimated Volumes'!H259*12)</f>
        <v>0</v>
      </c>
      <c r="I260" s="205">
        <f>'3 - Monthly Unit Rates'!I259*('4 - Estimated Volumes'!I259*12)</f>
        <v>0</v>
      </c>
      <c r="J260" s="205">
        <f>'3 - Monthly Unit Rates'!J259*('4 - Estimated Volumes'!J259*12)</f>
        <v>0</v>
      </c>
      <c r="K260" s="206">
        <f>('3 - Monthly Unit Rates'!K259*'4 - Estimated Volumes'!K259)*6</f>
        <v>0</v>
      </c>
      <c r="L260" s="560">
        <f t="shared" si="98"/>
        <v>0</v>
      </c>
      <c r="N260" s="205">
        <f>'3 - Monthly Unit Rates'!N259*('4 - Estimated Volumes'!N259*12)</f>
        <v>0</v>
      </c>
      <c r="O260" s="205">
        <f>'3 - Monthly Unit Rates'!O259*('4 - Estimated Volumes'!O259*12)</f>
        <v>0</v>
      </c>
      <c r="P260" s="560">
        <f t="shared" si="99"/>
        <v>0</v>
      </c>
      <c r="R260" s="205">
        <f>'3 - Monthly Unit Rates'!R259*('4 - Estimated Volumes'!R259*12)</f>
        <v>0</v>
      </c>
      <c r="S260" s="205">
        <f>'3 - Monthly Unit Rates'!S259*('4 - Estimated Volumes'!S259*12)</f>
        <v>0</v>
      </c>
      <c r="T260" s="560">
        <f t="shared" si="100"/>
        <v>0</v>
      </c>
      <c r="U260" s="204"/>
    </row>
    <row r="261" spans="1:22" ht="12.75" customHeight="1" outlineLevel="2">
      <c r="A261" s="171"/>
      <c r="D261" s="175" t="s">
        <v>276</v>
      </c>
      <c r="E261" s="280" t="s">
        <v>277</v>
      </c>
      <c r="F261" s="205">
        <f>'3 - Monthly Unit Rates'!F260*('4 - Estimated Volumes'!F260*12)</f>
        <v>0</v>
      </c>
      <c r="G261" s="205">
        <f>'3 - Monthly Unit Rates'!G260*('4 - Estimated Volumes'!G260*12)</f>
        <v>0</v>
      </c>
      <c r="H261" s="205">
        <f>'3 - Monthly Unit Rates'!H260*('4 - Estimated Volumes'!H260*12)</f>
        <v>0</v>
      </c>
      <c r="I261" s="205">
        <f>'3 - Monthly Unit Rates'!I260*('4 - Estimated Volumes'!I260*12)</f>
        <v>0</v>
      </c>
      <c r="J261" s="205">
        <f>'3 - Monthly Unit Rates'!J260*('4 - Estimated Volumes'!J260*12)</f>
        <v>681036</v>
      </c>
      <c r="K261" s="206">
        <f>('3 - Monthly Unit Rates'!K260*'4 - Estimated Volumes'!K260)*6</f>
        <v>340518</v>
      </c>
      <c r="L261" s="560">
        <f t="shared" si="98"/>
        <v>1021554</v>
      </c>
      <c r="N261" s="205">
        <f>'3 - Monthly Unit Rates'!N260*('4 - Estimated Volumes'!N260*12)</f>
        <v>681036</v>
      </c>
      <c r="O261" s="205">
        <f>'3 - Monthly Unit Rates'!O260*('4 - Estimated Volumes'!O260*12)</f>
        <v>681036</v>
      </c>
      <c r="P261" s="560">
        <f t="shared" si="99"/>
        <v>1362072</v>
      </c>
      <c r="R261" s="205">
        <f>'3 - Monthly Unit Rates'!R260*('4 - Estimated Volumes'!R260*12)</f>
        <v>681036</v>
      </c>
      <c r="S261" s="205">
        <f>'3 - Monthly Unit Rates'!S260*('4 - Estimated Volumes'!S260*12)</f>
        <v>681036</v>
      </c>
      <c r="T261" s="560">
        <f t="shared" si="100"/>
        <v>1362072</v>
      </c>
      <c r="U261" s="204"/>
    </row>
    <row r="262" spans="1:22" ht="12.75" customHeight="1" outlineLevel="2">
      <c r="A262" s="171"/>
      <c r="D262" s="175" t="s">
        <v>278</v>
      </c>
      <c r="E262" s="280" t="s">
        <v>279</v>
      </c>
      <c r="F262" s="205">
        <f>'3 - Monthly Unit Rates'!F261*('4 - Estimated Volumes'!F261*12)</f>
        <v>0</v>
      </c>
      <c r="G262" s="205">
        <f>'3 - Monthly Unit Rates'!G261*('4 - Estimated Volumes'!G261*12)</f>
        <v>0</v>
      </c>
      <c r="H262" s="205">
        <f>'3 - Monthly Unit Rates'!H261*('4 - Estimated Volumes'!H261*12)</f>
        <v>0</v>
      </c>
      <c r="I262" s="205">
        <f>'3 - Monthly Unit Rates'!I261*('4 - Estimated Volumes'!I261*12)</f>
        <v>0</v>
      </c>
      <c r="J262" s="205">
        <f>'3 - Monthly Unit Rates'!J261*('4 - Estimated Volumes'!J261*12)</f>
        <v>0</v>
      </c>
      <c r="K262" s="206">
        <f>('3 - Monthly Unit Rates'!K261*'4 - Estimated Volumes'!K261)*6</f>
        <v>0</v>
      </c>
      <c r="L262" s="560">
        <f t="shared" si="98"/>
        <v>0</v>
      </c>
      <c r="N262" s="205">
        <f>'3 - Monthly Unit Rates'!N261*('4 - Estimated Volumes'!N261*12)</f>
        <v>0</v>
      </c>
      <c r="O262" s="205">
        <f>'3 - Monthly Unit Rates'!O261*('4 - Estimated Volumes'!O261*12)</f>
        <v>0</v>
      </c>
      <c r="P262" s="560">
        <f t="shared" si="99"/>
        <v>0</v>
      </c>
      <c r="R262" s="205">
        <f>'3 - Monthly Unit Rates'!R261*('4 - Estimated Volumes'!R261*12)</f>
        <v>0</v>
      </c>
      <c r="S262" s="205">
        <f>'3 - Monthly Unit Rates'!S261*('4 - Estimated Volumes'!S261*12)</f>
        <v>0</v>
      </c>
      <c r="T262" s="560">
        <f t="shared" si="100"/>
        <v>0</v>
      </c>
      <c r="U262" s="204"/>
    </row>
    <row r="263" spans="1:22" ht="12.75" customHeight="1" outlineLevel="2">
      <c r="A263" s="171"/>
      <c r="D263" s="175" t="s">
        <v>280</v>
      </c>
      <c r="E263" s="280" t="s">
        <v>281</v>
      </c>
      <c r="F263" s="205">
        <f>'3 - Monthly Unit Rates'!F262*('4 - Estimated Volumes'!F262*12)</f>
        <v>0</v>
      </c>
      <c r="G263" s="205">
        <f>'3 - Monthly Unit Rates'!G262*('4 - Estimated Volumes'!G262*12)</f>
        <v>0</v>
      </c>
      <c r="H263" s="205">
        <f>'3 - Monthly Unit Rates'!H262*('4 - Estimated Volumes'!H262*12)</f>
        <v>0</v>
      </c>
      <c r="I263" s="205">
        <f>'3 - Monthly Unit Rates'!I262*('4 - Estimated Volumes'!I262*12)</f>
        <v>0</v>
      </c>
      <c r="J263" s="205">
        <f>'3 - Monthly Unit Rates'!J262*('4 - Estimated Volumes'!J262*12)</f>
        <v>0</v>
      </c>
      <c r="K263" s="206">
        <f>('3 - Monthly Unit Rates'!K262*'4 - Estimated Volumes'!K262)*6</f>
        <v>0</v>
      </c>
      <c r="L263" s="560">
        <f t="shared" si="98"/>
        <v>0</v>
      </c>
      <c r="N263" s="205">
        <f>'3 - Monthly Unit Rates'!N262*('4 - Estimated Volumes'!N262*12)</f>
        <v>0</v>
      </c>
      <c r="O263" s="205">
        <f>'3 - Monthly Unit Rates'!O262*('4 - Estimated Volumes'!O262*12)</f>
        <v>0</v>
      </c>
      <c r="P263" s="560">
        <f t="shared" si="99"/>
        <v>0</v>
      </c>
      <c r="R263" s="205">
        <f>'3 - Monthly Unit Rates'!R262*('4 - Estimated Volumes'!R262*12)</f>
        <v>0</v>
      </c>
      <c r="S263" s="205">
        <f>'3 - Monthly Unit Rates'!S262*('4 - Estimated Volumes'!S262*12)</f>
        <v>0</v>
      </c>
      <c r="T263" s="560">
        <f t="shared" si="100"/>
        <v>0</v>
      </c>
      <c r="U263" s="204"/>
    </row>
    <row r="264" spans="1:22" s="71" customFormat="1" ht="12.75" customHeight="1" outlineLevel="1">
      <c r="A264" s="171"/>
      <c r="D264" s="924" t="s">
        <v>258</v>
      </c>
      <c r="E264" s="921"/>
      <c r="F264" s="202">
        <f>SUM(F241:F263)</f>
        <v>41964</v>
      </c>
      <c r="G264" s="202">
        <f t="shared" ref="G264:T264" si="101">SUM(G241:G263)</f>
        <v>346668</v>
      </c>
      <c r="H264" s="202">
        <f t="shared" si="101"/>
        <v>742968</v>
      </c>
      <c r="I264" s="202">
        <f t="shared" si="101"/>
        <v>1663404</v>
      </c>
      <c r="J264" s="202">
        <f t="shared" si="101"/>
        <v>2770524</v>
      </c>
      <c r="K264" s="202">
        <f t="shared" si="101"/>
        <v>1385262</v>
      </c>
      <c r="L264" s="303">
        <f t="shared" si="101"/>
        <v>6950790</v>
      </c>
      <c r="M264" s="195"/>
      <c r="N264" s="201">
        <f t="shared" si="101"/>
        <v>2983632</v>
      </c>
      <c r="O264" s="202">
        <f t="shared" si="101"/>
        <v>2983632</v>
      </c>
      <c r="P264" s="303">
        <f t="shared" si="101"/>
        <v>5967264</v>
      </c>
      <c r="Q264" s="195"/>
      <c r="R264" s="201">
        <f t="shared" si="101"/>
        <v>3398568</v>
      </c>
      <c r="S264" s="202">
        <f t="shared" si="101"/>
        <v>3398568</v>
      </c>
      <c r="T264" s="303">
        <f t="shared" si="101"/>
        <v>6797136</v>
      </c>
      <c r="U264" s="204"/>
      <c r="V264" s="375"/>
    </row>
    <row r="265" spans="1:22" ht="12.75" customHeight="1" outlineLevel="2">
      <c r="A265" s="171"/>
      <c r="D265" s="921"/>
      <c r="E265" s="185"/>
      <c r="F265" s="202"/>
      <c r="G265" s="202"/>
      <c r="H265" s="202"/>
      <c r="I265" s="202"/>
      <c r="J265" s="202"/>
      <c r="K265" s="202"/>
      <c r="L265" s="202"/>
      <c r="N265" s="202"/>
      <c r="O265" s="202"/>
      <c r="P265" s="202"/>
      <c r="R265" s="202"/>
      <c r="S265" s="202"/>
      <c r="T265" s="202"/>
      <c r="U265" s="204"/>
    </row>
    <row r="266" spans="1:22" ht="15" customHeight="1" outlineLevel="2" collapsed="1">
      <c r="A266" s="171"/>
      <c r="C266" s="196" t="s">
        <v>283</v>
      </c>
      <c r="D266" s="384"/>
      <c r="E266" s="325"/>
      <c r="F266" s="200"/>
      <c r="G266" s="200"/>
      <c r="H266" s="200"/>
      <c r="I266" s="200"/>
      <c r="J266" s="200"/>
      <c r="K266" s="200"/>
      <c r="L266" s="668"/>
      <c r="N266" s="201"/>
      <c r="O266" s="202"/>
      <c r="P266" s="203"/>
      <c r="Q266" s="195"/>
      <c r="R266" s="293"/>
      <c r="S266" s="306"/>
      <c r="T266" s="674"/>
      <c r="U266" s="204"/>
    </row>
    <row r="267" spans="1:22" ht="12.75" customHeight="1" outlineLevel="2">
      <c r="A267" s="171" t="s">
        <v>284</v>
      </c>
      <c r="D267" s="924" t="s">
        <v>285</v>
      </c>
      <c r="E267" s="185"/>
      <c r="F267" s="202"/>
      <c r="G267" s="202"/>
      <c r="H267" s="202"/>
      <c r="I267" s="202"/>
      <c r="J267" s="202"/>
      <c r="K267" s="202"/>
      <c r="L267" s="303"/>
      <c r="N267" s="285"/>
      <c r="O267" s="284"/>
      <c r="P267" s="203"/>
      <c r="R267" s="285"/>
      <c r="S267" s="284"/>
      <c r="T267" s="203"/>
      <c r="U267" s="204"/>
    </row>
    <row r="268" spans="1:22" ht="12.75" customHeight="1" outlineLevel="2">
      <c r="A268" s="171"/>
      <c r="D268" s="175" t="s">
        <v>286</v>
      </c>
      <c r="E268" s="280" t="s">
        <v>215</v>
      </c>
      <c r="F268" s="205">
        <f>'3 - Monthly Unit Rates'!F267*('4 - Estimated Volumes'!F267*12)</f>
        <v>2676600</v>
      </c>
      <c r="G268" s="205">
        <f>'3 - Monthly Unit Rates'!G267*('4 - Estimated Volumes'!G267*12)</f>
        <v>2676600</v>
      </c>
      <c r="H268" s="205">
        <f>'3 - Monthly Unit Rates'!H267*('4 - Estimated Volumes'!H267*12)</f>
        <v>2676600</v>
      </c>
      <c r="I268" s="205">
        <f>'3 - Monthly Unit Rates'!I267*('4 - Estimated Volumes'!I267*12)</f>
        <v>2676600</v>
      </c>
      <c r="J268" s="205">
        <f>'3 - Monthly Unit Rates'!J267*('4 - Estimated Volumes'!J267*12)</f>
        <v>2676600</v>
      </c>
      <c r="K268" s="206">
        <f>('3 - Monthly Unit Rates'!K267*'4 - Estimated Volumes'!K267)*6</f>
        <v>1338300</v>
      </c>
      <c r="L268" s="560">
        <f t="shared" ref="L268:L270" si="102">SUM(F268:K268)</f>
        <v>14721300</v>
      </c>
      <c r="N268" s="205">
        <f>'3 - Monthly Unit Rates'!N267*('4 - Estimated Volumes'!N267*12)</f>
        <v>2676600</v>
      </c>
      <c r="O268" s="205">
        <f>'3 - Monthly Unit Rates'!O267*('4 - Estimated Volumes'!O267*12)</f>
        <v>2676600</v>
      </c>
      <c r="P268" s="560">
        <f t="shared" ref="P268:P270" si="103">N268+O268</f>
        <v>5353200</v>
      </c>
      <c r="R268" s="205">
        <f>'3 - Monthly Unit Rates'!R267*('4 - Estimated Volumes'!R267*12)</f>
        <v>2676600</v>
      </c>
      <c r="S268" s="205">
        <f>'3 - Monthly Unit Rates'!S267*('4 - Estimated Volumes'!S267*12)</f>
        <v>2676600</v>
      </c>
      <c r="T268" s="560">
        <f t="shared" ref="T268:T270" si="104">R268+S268</f>
        <v>5353200</v>
      </c>
      <c r="U268" s="204"/>
      <c r="V268" s="204"/>
    </row>
    <row r="269" spans="1:22" ht="12.75" customHeight="1" outlineLevel="2">
      <c r="A269" s="171"/>
      <c r="D269" s="175" t="s">
        <v>287</v>
      </c>
      <c r="E269" s="280" t="s">
        <v>215</v>
      </c>
      <c r="F269" s="205">
        <f>'3 - Monthly Unit Rates'!F268*('4 - Estimated Volumes'!F268*12)</f>
        <v>326400</v>
      </c>
      <c r="G269" s="205">
        <f>'3 - Monthly Unit Rates'!G268*('4 - Estimated Volumes'!G268*12)</f>
        <v>326400</v>
      </c>
      <c r="H269" s="205">
        <f>'3 - Monthly Unit Rates'!H268*('4 - Estimated Volumes'!H268*12)</f>
        <v>326400</v>
      </c>
      <c r="I269" s="205">
        <f>'3 - Monthly Unit Rates'!I268*('4 - Estimated Volumes'!I268*12)</f>
        <v>326400</v>
      </c>
      <c r="J269" s="205">
        <f>'3 - Monthly Unit Rates'!J268*('4 - Estimated Volumes'!J268*12)</f>
        <v>326400</v>
      </c>
      <c r="K269" s="206">
        <f>('3 - Monthly Unit Rates'!K268*'4 - Estimated Volumes'!K268)*6</f>
        <v>163200</v>
      </c>
      <c r="L269" s="560">
        <f t="shared" ref="L269" si="105">SUM(F269:K269)</f>
        <v>1795200</v>
      </c>
      <c r="N269" s="205">
        <f>'3 - Monthly Unit Rates'!N268*('4 - Estimated Volumes'!N268*12)</f>
        <v>326400</v>
      </c>
      <c r="O269" s="205">
        <f>'3 - Monthly Unit Rates'!O268*('4 - Estimated Volumes'!O268*12)</f>
        <v>326400</v>
      </c>
      <c r="P269" s="560">
        <f t="shared" ref="P269" si="106">N269+O269</f>
        <v>652800</v>
      </c>
      <c r="R269" s="205">
        <f>'3 - Monthly Unit Rates'!R268*('4 - Estimated Volumes'!R268*12)</f>
        <v>326400</v>
      </c>
      <c r="S269" s="205">
        <f>'3 - Monthly Unit Rates'!S268*('4 - Estimated Volumes'!S268*12)</f>
        <v>326400</v>
      </c>
      <c r="T269" s="560">
        <f t="shared" ref="T269" si="107">R269+S269</f>
        <v>652800</v>
      </c>
      <c r="U269" s="204"/>
      <c r="V269" s="204"/>
    </row>
    <row r="270" spans="1:22" ht="12.75" customHeight="1" outlineLevel="2">
      <c r="A270" s="171"/>
      <c r="D270" s="175" t="s">
        <v>288</v>
      </c>
      <c r="E270" s="280" t="s">
        <v>215</v>
      </c>
      <c r="F270" s="205">
        <f>'3 - Monthly Unit Rates'!F269*('4 - Estimated Volumes'!F269*12)</f>
        <v>0</v>
      </c>
      <c r="G270" s="205">
        <f>'3 - Monthly Unit Rates'!G269*('4 - Estimated Volumes'!G269*12)</f>
        <v>0</v>
      </c>
      <c r="H270" s="205">
        <f>'3 - Monthly Unit Rates'!H269*('4 - Estimated Volumes'!H269*12)</f>
        <v>0</v>
      </c>
      <c r="I270" s="205">
        <f>'3 - Monthly Unit Rates'!I269*('4 - Estimated Volumes'!I269*12)</f>
        <v>0</v>
      </c>
      <c r="J270" s="205">
        <f>'3 - Monthly Unit Rates'!J269*('4 - Estimated Volumes'!J269*12)</f>
        <v>0</v>
      </c>
      <c r="K270" s="206">
        <f>'3 - Monthly Unit Rates'!K269*('4 - Estimated Volumes'!K269*6)</f>
        <v>0</v>
      </c>
      <c r="L270" s="560">
        <f t="shared" si="102"/>
        <v>0</v>
      </c>
      <c r="N270" s="205">
        <f>'3 - Monthly Unit Rates'!N269*('4 - Estimated Volumes'!N269*12)</f>
        <v>0</v>
      </c>
      <c r="O270" s="205">
        <f>'3 - Monthly Unit Rates'!O269*('4 - Estimated Volumes'!O269*12)</f>
        <v>0</v>
      </c>
      <c r="P270" s="560">
        <f t="shared" si="103"/>
        <v>0</v>
      </c>
      <c r="R270" s="205">
        <f>'3 - Monthly Unit Rates'!R269*('4 - Estimated Volumes'!R269*12)</f>
        <v>0</v>
      </c>
      <c r="S270" s="205">
        <f>'3 - Monthly Unit Rates'!S269*('4 - Estimated Volumes'!S269*12)</f>
        <v>0</v>
      </c>
      <c r="T270" s="560">
        <f t="shared" si="104"/>
        <v>0</v>
      </c>
      <c r="U270" s="204"/>
      <c r="V270" s="204"/>
    </row>
    <row r="271" spans="1:22" ht="12.75" customHeight="1" outlineLevel="2">
      <c r="A271" s="171" t="s">
        <v>289</v>
      </c>
      <c r="D271" s="924" t="s">
        <v>290</v>
      </c>
      <c r="E271" s="185"/>
      <c r="F271" s="202"/>
      <c r="G271" s="202"/>
      <c r="H271" s="202"/>
      <c r="I271" s="202"/>
      <c r="J271" s="202"/>
      <c r="K271" s="202"/>
      <c r="L271" s="303"/>
      <c r="N271" s="285"/>
      <c r="O271" s="284"/>
      <c r="P271" s="203"/>
      <c r="R271" s="285"/>
      <c r="S271" s="284"/>
      <c r="T271" s="203"/>
      <c r="U271" s="204"/>
    </row>
    <row r="272" spans="1:22" ht="12.75" customHeight="1" outlineLevel="2">
      <c r="A272" s="171"/>
      <c r="D272" s="175" t="s">
        <v>291</v>
      </c>
      <c r="E272" s="280" t="s">
        <v>215</v>
      </c>
      <c r="F272" s="205">
        <f>'3 - Monthly Unit Rates'!F271*('4 - Estimated Volumes'!F271*12)</f>
        <v>0</v>
      </c>
      <c r="G272" s="205">
        <f>'3 - Monthly Unit Rates'!G271*('4 - Estimated Volumes'!G271*12)</f>
        <v>0</v>
      </c>
      <c r="H272" s="205">
        <f>'3 - Monthly Unit Rates'!H271*('4 - Estimated Volumes'!H271*12)</f>
        <v>0</v>
      </c>
      <c r="I272" s="205">
        <f>'3 - Monthly Unit Rates'!I271*('4 - Estimated Volumes'!I271*12)</f>
        <v>0</v>
      </c>
      <c r="J272" s="205">
        <f>'3 - Monthly Unit Rates'!J271*('4 - Estimated Volumes'!J271*12)</f>
        <v>0</v>
      </c>
      <c r="K272" s="206">
        <f>'3 - Monthly Unit Rates'!K271*('4 - Estimated Volumes'!K271*6)</f>
        <v>0</v>
      </c>
      <c r="L272" s="560">
        <f t="shared" ref="L272:L278" si="108">SUM(F272:K272)</f>
        <v>0</v>
      </c>
      <c r="N272" s="205">
        <f>'3 - Monthly Unit Rates'!N271*('4 - Estimated Volumes'!N271*12)</f>
        <v>0</v>
      </c>
      <c r="O272" s="205">
        <f>'3 - Monthly Unit Rates'!O271*('4 - Estimated Volumes'!O271*12)</f>
        <v>0</v>
      </c>
      <c r="P272" s="560">
        <f t="shared" ref="P272:P278" si="109">N272+O272</f>
        <v>0</v>
      </c>
      <c r="R272" s="205">
        <f>'3 - Monthly Unit Rates'!R271*('4 - Estimated Volumes'!R271*12)</f>
        <v>0</v>
      </c>
      <c r="S272" s="205">
        <f>'3 - Monthly Unit Rates'!S271*('4 - Estimated Volumes'!S271*12)</f>
        <v>0</v>
      </c>
      <c r="T272" s="560">
        <f t="shared" ref="T272:T278" si="110">R272+S272</f>
        <v>0</v>
      </c>
      <c r="U272" s="204"/>
    </row>
    <row r="273" spans="1:22" ht="12.75" customHeight="1" outlineLevel="2">
      <c r="A273" s="171"/>
      <c r="D273" s="175" t="s">
        <v>292</v>
      </c>
      <c r="E273" s="280" t="s">
        <v>215</v>
      </c>
      <c r="F273" s="205">
        <f>'3 - Monthly Unit Rates'!F272*('4 - Estimated Volumes'!F272*12)</f>
        <v>0</v>
      </c>
      <c r="G273" s="205">
        <f>'3 - Monthly Unit Rates'!G272*('4 - Estimated Volumes'!G272*12)</f>
        <v>0</v>
      </c>
      <c r="H273" s="205">
        <f>'3 - Monthly Unit Rates'!H272*('4 - Estimated Volumes'!H272*12)</f>
        <v>0</v>
      </c>
      <c r="I273" s="205">
        <f>'3 - Monthly Unit Rates'!I272*('4 - Estimated Volumes'!I272*12)</f>
        <v>0</v>
      </c>
      <c r="J273" s="205">
        <f>'3 - Monthly Unit Rates'!J272*('4 - Estimated Volumes'!J272*12)</f>
        <v>0</v>
      </c>
      <c r="K273" s="206">
        <f>'3 - Monthly Unit Rates'!K272*('4 - Estimated Volumes'!K272*6)</f>
        <v>0</v>
      </c>
      <c r="L273" s="560">
        <f t="shared" si="108"/>
        <v>0</v>
      </c>
      <c r="N273" s="205">
        <f>'3 - Monthly Unit Rates'!N272*('4 - Estimated Volumes'!N272*12)</f>
        <v>0</v>
      </c>
      <c r="O273" s="205">
        <f>'3 - Monthly Unit Rates'!O272*('4 - Estimated Volumes'!O272*12)</f>
        <v>0</v>
      </c>
      <c r="P273" s="560">
        <f t="shared" si="109"/>
        <v>0</v>
      </c>
      <c r="R273" s="205">
        <f>'3 - Monthly Unit Rates'!R272*('4 - Estimated Volumes'!R272*12)</f>
        <v>0</v>
      </c>
      <c r="S273" s="205">
        <f>'3 - Monthly Unit Rates'!S272*('4 - Estimated Volumes'!S272*12)</f>
        <v>0</v>
      </c>
      <c r="T273" s="560">
        <f t="shared" si="110"/>
        <v>0</v>
      </c>
      <c r="U273" s="204"/>
    </row>
    <row r="274" spans="1:22" ht="12.75" customHeight="1" outlineLevel="2">
      <c r="A274" s="171"/>
      <c r="D274" s="175" t="s">
        <v>293</v>
      </c>
      <c r="E274" s="280" t="s">
        <v>215</v>
      </c>
      <c r="F274" s="205">
        <f>'3 - Monthly Unit Rates'!F273*('4 - Estimated Volumes'!F273*12)</f>
        <v>0</v>
      </c>
      <c r="G274" s="205">
        <f>'3 - Monthly Unit Rates'!G273*('4 - Estimated Volumes'!G273*12)</f>
        <v>0</v>
      </c>
      <c r="H274" s="205">
        <f>'3 - Monthly Unit Rates'!H273*('4 - Estimated Volumes'!H273*12)</f>
        <v>0</v>
      </c>
      <c r="I274" s="205">
        <f>'3 - Monthly Unit Rates'!I273*('4 - Estimated Volumes'!I273*12)</f>
        <v>0</v>
      </c>
      <c r="J274" s="205">
        <f>'3 - Monthly Unit Rates'!J273*('4 - Estimated Volumes'!J273*12)</f>
        <v>0</v>
      </c>
      <c r="K274" s="206">
        <f>'3 - Monthly Unit Rates'!K273*('4 - Estimated Volumes'!K273*6)</f>
        <v>0</v>
      </c>
      <c r="L274" s="560">
        <f t="shared" si="108"/>
        <v>0</v>
      </c>
      <c r="N274" s="205">
        <f>'3 - Monthly Unit Rates'!N273*('4 - Estimated Volumes'!N273*12)</f>
        <v>0</v>
      </c>
      <c r="O274" s="205">
        <f>'3 - Monthly Unit Rates'!O273*('4 - Estimated Volumes'!O273*12)</f>
        <v>0</v>
      </c>
      <c r="P274" s="560">
        <f t="shared" si="109"/>
        <v>0</v>
      </c>
      <c r="R274" s="205">
        <f>'3 - Monthly Unit Rates'!R273*('4 - Estimated Volumes'!R273*12)</f>
        <v>0</v>
      </c>
      <c r="S274" s="205">
        <f>'3 - Monthly Unit Rates'!S273*('4 - Estimated Volumes'!S273*12)</f>
        <v>0</v>
      </c>
      <c r="T274" s="560">
        <f t="shared" si="110"/>
        <v>0</v>
      </c>
      <c r="U274" s="204"/>
    </row>
    <row r="275" spans="1:22" ht="12.75" customHeight="1" outlineLevel="2">
      <c r="A275" s="171"/>
      <c r="D275" s="175" t="s">
        <v>294</v>
      </c>
      <c r="E275" s="280" t="s">
        <v>215</v>
      </c>
      <c r="F275" s="205">
        <f>'3 - Monthly Unit Rates'!F274*('4 - Estimated Volumes'!F274*12)</f>
        <v>0</v>
      </c>
      <c r="G275" s="205">
        <f>'3 - Monthly Unit Rates'!G274*('4 - Estimated Volumes'!G274*12)</f>
        <v>0</v>
      </c>
      <c r="H275" s="205">
        <f>'3 - Monthly Unit Rates'!H274*('4 - Estimated Volumes'!H274*12)</f>
        <v>0</v>
      </c>
      <c r="I275" s="205">
        <f>'3 - Monthly Unit Rates'!I274*('4 - Estimated Volumes'!I274*12)</f>
        <v>0</v>
      </c>
      <c r="J275" s="205">
        <f>'3 - Monthly Unit Rates'!J274*('4 - Estimated Volumes'!J274*12)</f>
        <v>0</v>
      </c>
      <c r="K275" s="206">
        <f>'3 - Monthly Unit Rates'!K274*('4 - Estimated Volumes'!K274*6)</f>
        <v>0</v>
      </c>
      <c r="L275" s="560">
        <f t="shared" si="108"/>
        <v>0</v>
      </c>
      <c r="N275" s="205">
        <f>'3 - Monthly Unit Rates'!N274*('4 - Estimated Volumes'!N274*12)</f>
        <v>0</v>
      </c>
      <c r="O275" s="205">
        <f>'3 - Monthly Unit Rates'!O274*('4 - Estimated Volumes'!O274*12)</f>
        <v>0</v>
      </c>
      <c r="P275" s="560">
        <f t="shared" si="109"/>
        <v>0</v>
      </c>
      <c r="R275" s="205">
        <f>'3 - Monthly Unit Rates'!R274*('4 - Estimated Volumes'!R274*12)</f>
        <v>0</v>
      </c>
      <c r="S275" s="205">
        <f>'3 - Monthly Unit Rates'!S274*('4 - Estimated Volumes'!S274*12)</f>
        <v>0</v>
      </c>
      <c r="T275" s="560">
        <f t="shared" si="110"/>
        <v>0</v>
      </c>
      <c r="U275" s="204"/>
    </row>
    <row r="276" spans="1:22" ht="12.75" customHeight="1" outlineLevel="2">
      <c r="A276" s="171"/>
      <c r="D276" s="175" t="s">
        <v>295</v>
      </c>
      <c r="E276" s="280" t="s">
        <v>215</v>
      </c>
      <c r="F276" s="205">
        <f>'3 - Monthly Unit Rates'!F275*('4 - Estimated Volumes'!F275*12)</f>
        <v>0</v>
      </c>
      <c r="G276" s="205">
        <f>'3 - Monthly Unit Rates'!G275*('4 - Estimated Volumes'!G275*12)</f>
        <v>0</v>
      </c>
      <c r="H276" s="205">
        <f>'3 - Monthly Unit Rates'!H275*('4 - Estimated Volumes'!H275*12)</f>
        <v>0</v>
      </c>
      <c r="I276" s="205">
        <f>'3 - Monthly Unit Rates'!I275*('4 - Estimated Volumes'!I275*12)</f>
        <v>0</v>
      </c>
      <c r="J276" s="205">
        <f>'3 - Monthly Unit Rates'!J275*('4 - Estimated Volumes'!J275*12)</f>
        <v>0</v>
      </c>
      <c r="K276" s="206">
        <f>'3 - Monthly Unit Rates'!K275*('4 - Estimated Volumes'!K275*6)</f>
        <v>0</v>
      </c>
      <c r="L276" s="560">
        <f t="shared" si="108"/>
        <v>0</v>
      </c>
      <c r="N276" s="205">
        <f>'3 - Monthly Unit Rates'!N275*('4 - Estimated Volumes'!N275*12)</f>
        <v>0</v>
      </c>
      <c r="O276" s="205">
        <f>'3 - Monthly Unit Rates'!O275*('4 - Estimated Volumes'!O275*12)</f>
        <v>0</v>
      </c>
      <c r="P276" s="560">
        <f t="shared" si="109"/>
        <v>0</v>
      </c>
      <c r="R276" s="205">
        <f>'3 - Monthly Unit Rates'!R275*('4 - Estimated Volumes'!R275*12)</f>
        <v>0</v>
      </c>
      <c r="S276" s="205">
        <f>'3 - Monthly Unit Rates'!S275*('4 - Estimated Volumes'!S275*12)</f>
        <v>0</v>
      </c>
      <c r="T276" s="560">
        <f t="shared" si="110"/>
        <v>0</v>
      </c>
      <c r="U276" s="204"/>
    </row>
    <row r="277" spans="1:22" ht="12.75" customHeight="1" outlineLevel="2">
      <c r="A277" s="171"/>
      <c r="D277" s="175" t="s">
        <v>296</v>
      </c>
      <c r="E277" s="280" t="s">
        <v>215</v>
      </c>
      <c r="F277" s="205">
        <f>'3 - Monthly Unit Rates'!F276*('4 - Estimated Volumes'!F276*12)</f>
        <v>0</v>
      </c>
      <c r="G277" s="205">
        <f>'3 - Monthly Unit Rates'!G276*('4 - Estimated Volumes'!G276*12)</f>
        <v>0</v>
      </c>
      <c r="H277" s="205">
        <f>'3 - Monthly Unit Rates'!H276*('4 - Estimated Volumes'!H276*12)</f>
        <v>0</v>
      </c>
      <c r="I277" s="205">
        <f>'3 - Monthly Unit Rates'!I276*('4 - Estimated Volumes'!I276*12)</f>
        <v>0</v>
      </c>
      <c r="J277" s="205">
        <f>'3 - Monthly Unit Rates'!J276*('4 - Estimated Volumes'!J276*12)</f>
        <v>0</v>
      </c>
      <c r="K277" s="206">
        <f>'3 - Monthly Unit Rates'!K276*('4 - Estimated Volumes'!K276*6)</f>
        <v>0</v>
      </c>
      <c r="L277" s="560">
        <f t="shared" si="108"/>
        <v>0</v>
      </c>
      <c r="N277" s="205">
        <f>'3 - Monthly Unit Rates'!N276*('4 - Estimated Volumes'!N276*12)</f>
        <v>0</v>
      </c>
      <c r="O277" s="205">
        <f>'3 - Monthly Unit Rates'!O276*('4 - Estimated Volumes'!O276*12)</f>
        <v>0</v>
      </c>
      <c r="P277" s="560">
        <f t="shared" si="109"/>
        <v>0</v>
      </c>
      <c r="R277" s="205">
        <f>'3 - Monthly Unit Rates'!R276*('4 - Estimated Volumes'!R276*12)</f>
        <v>0</v>
      </c>
      <c r="S277" s="205">
        <f>'3 - Monthly Unit Rates'!S276*('4 - Estimated Volumes'!S276*12)</f>
        <v>0</v>
      </c>
      <c r="T277" s="560">
        <f t="shared" si="110"/>
        <v>0</v>
      </c>
      <c r="U277" s="204"/>
    </row>
    <row r="278" spans="1:22" ht="12.75" customHeight="1" outlineLevel="2">
      <c r="A278" s="171"/>
      <c r="D278" s="175" t="s">
        <v>297</v>
      </c>
      <c r="E278" s="280" t="s">
        <v>215</v>
      </c>
      <c r="F278" s="205">
        <f>'3 - Monthly Unit Rates'!F277*('4 - Estimated Volumes'!F277*12)</f>
        <v>0</v>
      </c>
      <c r="G278" s="205">
        <f>'3 - Monthly Unit Rates'!G277*('4 - Estimated Volumes'!G277*12)</f>
        <v>0</v>
      </c>
      <c r="H278" s="205">
        <f>'3 - Monthly Unit Rates'!H277*('4 - Estimated Volumes'!H277*12)</f>
        <v>0</v>
      </c>
      <c r="I278" s="205">
        <f>'3 - Monthly Unit Rates'!I277*('4 - Estimated Volumes'!I277*12)</f>
        <v>0</v>
      </c>
      <c r="J278" s="205">
        <f>'3 - Monthly Unit Rates'!J277*('4 - Estimated Volumes'!J277*12)</f>
        <v>0</v>
      </c>
      <c r="K278" s="206">
        <f>'3 - Monthly Unit Rates'!K277*('4 - Estimated Volumes'!K277*6)</f>
        <v>0</v>
      </c>
      <c r="L278" s="560">
        <f t="shared" si="108"/>
        <v>0</v>
      </c>
      <c r="N278" s="205">
        <f>'3 - Monthly Unit Rates'!N277*('4 - Estimated Volumes'!N277*12)</f>
        <v>0</v>
      </c>
      <c r="O278" s="205">
        <f>'3 - Monthly Unit Rates'!O277*('4 - Estimated Volumes'!O277*12)</f>
        <v>0</v>
      </c>
      <c r="P278" s="560">
        <f t="shared" si="109"/>
        <v>0</v>
      </c>
      <c r="R278" s="205">
        <f>'3 - Monthly Unit Rates'!R277*('4 - Estimated Volumes'!R277*12)</f>
        <v>0</v>
      </c>
      <c r="S278" s="205">
        <f>'3 - Monthly Unit Rates'!S277*('4 - Estimated Volumes'!S277*12)</f>
        <v>0</v>
      </c>
      <c r="T278" s="560">
        <f t="shared" si="110"/>
        <v>0</v>
      </c>
      <c r="U278" s="204"/>
    </row>
    <row r="279" spans="1:22" ht="12.75" customHeight="1" outlineLevel="2">
      <c r="A279" s="171"/>
      <c r="D279" s="175" t="s">
        <v>291</v>
      </c>
      <c r="E279" s="280" t="s">
        <v>215</v>
      </c>
      <c r="F279" s="205">
        <f>'3 - Monthly Unit Rates'!F271*('4 - Estimated Volumes'!F271*12)</f>
        <v>0</v>
      </c>
      <c r="G279" s="205">
        <f>'3 - Monthly Unit Rates'!G271*('4 - Estimated Volumes'!G271*12)</f>
        <v>0</v>
      </c>
      <c r="H279" s="205">
        <f>'3 - Monthly Unit Rates'!H271*('4 - Estimated Volumes'!H271*12)</f>
        <v>0</v>
      </c>
      <c r="I279" s="205">
        <f>'3 - Monthly Unit Rates'!I271*('4 - Estimated Volumes'!I271*12)</f>
        <v>0</v>
      </c>
      <c r="J279" s="205">
        <f>'3 - Monthly Unit Rates'!J271*('4 - Estimated Volumes'!J271*12)</f>
        <v>0</v>
      </c>
      <c r="K279" s="206">
        <f>('3 - Monthly Unit Rates'!K271*'4 - Estimated Volumes'!K271)*6</f>
        <v>0</v>
      </c>
      <c r="L279" s="560">
        <f t="shared" ref="L279:L306" si="111">SUM(F279:K279)</f>
        <v>0</v>
      </c>
      <c r="N279" s="205">
        <f>'3 - Monthly Unit Rates'!N271*('4 - Estimated Volumes'!N271*12)</f>
        <v>0</v>
      </c>
      <c r="O279" s="205">
        <f>'3 - Monthly Unit Rates'!O271*('4 - Estimated Volumes'!O271*12)</f>
        <v>0</v>
      </c>
      <c r="P279" s="560">
        <f t="shared" ref="P279:P306" si="112">N279+O279</f>
        <v>0</v>
      </c>
      <c r="R279" s="205">
        <f>'3 - Monthly Unit Rates'!R271*('4 - Estimated Volumes'!R271*12)</f>
        <v>0</v>
      </c>
      <c r="S279" s="205">
        <f>'3 - Monthly Unit Rates'!S271*('4 - Estimated Volumes'!S271*12)</f>
        <v>0</v>
      </c>
      <c r="T279" s="560">
        <f t="shared" ref="T279:T306" si="113">R279+S279</f>
        <v>0</v>
      </c>
      <c r="U279" s="204"/>
      <c r="V279" s="204"/>
    </row>
    <row r="280" spans="1:22" ht="12.75" customHeight="1" outlineLevel="2">
      <c r="A280" s="171"/>
      <c r="D280" s="175" t="s">
        <v>292</v>
      </c>
      <c r="E280" s="280" t="s">
        <v>215</v>
      </c>
      <c r="F280" s="205">
        <f>'3 - Monthly Unit Rates'!F272*('4 - Estimated Volumes'!F272*12)</f>
        <v>0</v>
      </c>
      <c r="G280" s="205">
        <f>'3 - Monthly Unit Rates'!G272*('4 - Estimated Volumes'!G272*12)</f>
        <v>0</v>
      </c>
      <c r="H280" s="205">
        <f>'3 - Monthly Unit Rates'!H272*('4 - Estimated Volumes'!H272*12)</f>
        <v>0</v>
      </c>
      <c r="I280" s="205">
        <f>'3 - Monthly Unit Rates'!I272*('4 - Estimated Volumes'!I272*12)</f>
        <v>0</v>
      </c>
      <c r="J280" s="205">
        <f>'3 - Monthly Unit Rates'!J272*('4 - Estimated Volumes'!J272*12)</f>
        <v>0</v>
      </c>
      <c r="K280" s="206">
        <f>('3 - Monthly Unit Rates'!K272*'4 - Estimated Volumes'!K272)*6</f>
        <v>0</v>
      </c>
      <c r="L280" s="560">
        <f t="shared" si="111"/>
        <v>0</v>
      </c>
      <c r="N280" s="205">
        <f>'3 - Monthly Unit Rates'!N272*('4 - Estimated Volumes'!N272*12)</f>
        <v>0</v>
      </c>
      <c r="O280" s="205">
        <f>'3 - Monthly Unit Rates'!O272*('4 - Estimated Volumes'!O272*12)</f>
        <v>0</v>
      </c>
      <c r="P280" s="560">
        <f t="shared" si="112"/>
        <v>0</v>
      </c>
      <c r="R280" s="205">
        <f>'3 - Monthly Unit Rates'!R272*('4 - Estimated Volumes'!R272*12)</f>
        <v>0</v>
      </c>
      <c r="S280" s="205">
        <f>'3 - Monthly Unit Rates'!S272*('4 - Estimated Volumes'!S272*12)</f>
        <v>0</v>
      </c>
      <c r="T280" s="560">
        <f t="shared" si="113"/>
        <v>0</v>
      </c>
      <c r="U280" s="204"/>
      <c r="V280" s="204"/>
    </row>
    <row r="281" spans="1:22" ht="12.75" customHeight="1" outlineLevel="2">
      <c r="A281" s="171"/>
      <c r="D281" s="175" t="s">
        <v>293</v>
      </c>
      <c r="E281" s="280" t="s">
        <v>215</v>
      </c>
      <c r="F281" s="205">
        <f>'3 - Monthly Unit Rates'!F273*('4 - Estimated Volumes'!F273*12)</f>
        <v>0</v>
      </c>
      <c r="G281" s="205">
        <f>'3 - Monthly Unit Rates'!G273*('4 - Estimated Volumes'!G273*12)</f>
        <v>0</v>
      </c>
      <c r="H281" s="205">
        <f>'3 - Monthly Unit Rates'!H273*('4 - Estimated Volumes'!H273*12)</f>
        <v>0</v>
      </c>
      <c r="I281" s="205">
        <f>'3 - Monthly Unit Rates'!I273*('4 - Estimated Volumes'!I273*12)</f>
        <v>0</v>
      </c>
      <c r="J281" s="205">
        <f>'3 - Monthly Unit Rates'!J273*('4 - Estimated Volumes'!J273*12)</f>
        <v>0</v>
      </c>
      <c r="K281" s="206">
        <f>('3 - Monthly Unit Rates'!K273*'4 - Estimated Volumes'!K273)*6</f>
        <v>0</v>
      </c>
      <c r="L281" s="560">
        <f t="shared" si="111"/>
        <v>0</v>
      </c>
      <c r="N281" s="205">
        <f>'3 - Monthly Unit Rates'!N273*('4 - Estimated Volumes'!N273*12)</f>
        <v>0</v>
      </c>
      <c r="O281" s="205">
        <f>'3 - Monthly Unit Rates'!O273*('4 - Estimated Volumes'!O273*12)</f>
        <v>0</v>
      </c>
      <c r="P281" s="560">
        <f t="shared" si="112"/>
        <v>0</v>
      </c>
      <c r="R281" s="205">
        <f>'3 - Monthly Unit Rates'!R273*('4 - Estimated Volumes'!R273*12)</f>
        <v>0</v>
      </c>
      <c r="S281" s="205">
        <f>'3 - Monthly Unit Rates'!S273*('4 - Estimated Volumes'!S273*12)</f>
        <v>0</v>
      </c>
      <c r="T281" s="560">
        <f t="shared" si="113"/>
        <v>0</v>
      </c>
      <c r="U281" s="204"/>
      <c r="V281" s="204"/>
    </row>
    <row r="282" spans="1:22" ht="12.75" customHeight="1" outlineLevel="2">
      <c r="A282" s="171"/>
      <c r="D282" s="175" t="s">
        <v>294</v>
      </c>
      <c r="E282" s="280" t="s">
        <v>215</v>
      </c>
      <c r="F282" s="205">
        <f>'3 - Monthly Unit Rates'!F274*('4 - Estimated Volumes'!F274*12)</f>
        <v>0</v>
      </c>
      <c r="G282" s="205">
        <f>'3 - Monthly Unit Rates'!G274*('4 - Estimated Volumes'!G274*12)</f>
        <v>0</v>
      </c>
      <c r="H282" s="205">
        <f>'3 - Monthly Unit Rates'!H274*('4 - Estimated Volumes'!H274*12)</f>
        <v>0</v>
      </c>
      <c r="I282" s="205">
        <f>'3 - Monthly Unit Rates'!I274*('4 - Estimated Volumes'!I274*12)</f>
        <v>0</v>
      </c>
      <c r="J282" s="205">
        <f>'3 - Monthly Unit Rates'!J274*('4 - Estimated Volumes'!J274*12)</f>
        <v>0</v>
      </c>
      <c r="K282" s="206">
        <f>('3 - Monthly Unit Rates'!K274*'4 - Estimated Volumes'!K274)*6</f>
        <v>0</v>
      </c>
      <c r="L282" s="560">
        <f t="shared" si="111"/>
        <v>0</v>
      </c>
      <c r="N282" s="205">
        <f>'3 - Monthly Unit Rates'!N274*('4 - Estimated Volumes'!N274*12)</f>
        <v>0</v>
      </c>
      <c r="O282" s="205">
        <f>'3 - Monthly Unit Rates'!O274*('4 - Estimated Volumes'!O274*12)</f>
        <v>0</v>
      </c>
      <c r="P282" s="560">
        <f t="shared" si="112"/>
        <v>0</v>
      </c>
      <c r="R282" s="205">
        <f>'3 - Monthly Unit Rates'!R274*('4 - Estimated Volumes'!R274*12)</f>
        <v>0</v>
      </c>
      <c r="S282" s="205">
        <f>'3 - Monthly Unit Rates'!S274*('4 - Estimated Volumes'!S274*12)</f>
        <v>0</v>
      </c>
      <c r="T282" s="560">
        <f t="shared" si="113"/>
        <v>0</v>
      </c>
      <c r="U282" s="204"/>
      <c r="V282" s="204"/>
    </row>
    <row r="283" spans="1:22" ht="12.75" customHeight="1" outlineLevel="2">
      <c r="A283" s="171"/>
      <c r="D283" s="175" t="s">
        <v>295</v>
      </c>
      <c r="E283" s="280" t="s">
        <v>215</v>
      </c>
      <c r="F283" s="205">
        <f>'3 - Monthly Unit Rates'!F275*('4 - Estimated Volumes'!F275*12)</f>
        <v>0</v>
      </c>
      <c r="G283" s="205">
        <f>'3 - Monthly Unit Rates'!G275*('4 - Estimated Volumes'!G275*12)</f>
        <v>0</v>
      </c>
      <c r="H283" s="205">
        <f>'3 - Monthly Unit Rates'!H275*('4 - Estimated Volumes'!H275*12)</f>
        <v>0</v>
      </c>
      <c r="I283" s="205">
        <f>'3 - Monthly Unit Rates'!I275*('4 - Estimated Volumes'!I275*12)</f>
        <v>0</v>
      </c>
      <c r="J283" s="205">
        <f>'3 - Monthly Unit Rates'!J275*('4 - Estimated Volumes'!J275*12)</f>
        <v>0</v>
      </c>
      <c r="K283" s="206">
        <f>('3 - Monthly Unit Rates'!K275*'4 - Estimated Volumes'!K275)*6</f>
        <v>0</v>
      </c>
      <c r="L283" s="560">
        <f t="shared" si="111"/>
        <v>0</v>
      </c>
      <c r="N283" s="205">
        <f>'3 - Monthly Unit Rates'!N275*('4 - Estimated Volumes'!N275*12)</f>
        <v>0</v>
      </c>
      <c r="O283" s="205">
        <f>'3 - Monthly Unit Rates'!O275*('4 - Estimated Volumes'!O275*12)</f>
        <v>0</v>
      </c>
      <c r="P283" s="560">
        <f t="shared" si="112"/>
        <v>0</v>
      </c>
      <c r="R283" s="205">
        <f>'3 - Monthly Unit Rates'!R275*('4 - Estimated Volumes'!R275*12)</f>
        <v>0</v>
      </c>
      <c r="S283" s="205">
        <f>'3 - Monthly Unit Rates'!S275*('4 - Estimated Volumes'!S275*12)</f>
        <v>0</v>
      </c>
      <c r="T283" s="560">
        <f t="shared" si="113"/>
        <v>0</v>
      </c>
      <c r="U283" s="204"/>
      <c r="V283" s="204"/>
    </row>
    <row r="284" spans="1:22" ht="12.75" customHeight="1" outlineLevel="2">
      <c r="A284" s="171"/>
      <c r="D284" s="175" t="s">
        <v>296</v>
      </c>
      <c r="E284" s="280" t="s">
        <v>215</v>
      </c>
      <c r="F284" s="205">
        <f>'3 - Monthly Unit Rates'!F276*('4 - Estimated Volumes'!F276*12)</f>
        <v>0</v>
      </c>
      <c r="G284" s="205">
        <f>'3 - Monthly Unit Rates'!G276*('4 - Estimated Volumes'!G276*12)</f>
        <v>0</v>
      </c>
      <c r="H284" s="205">
        <f>'3 - Monthly Unit Rates'!H276*('4 - Estimated Volumes'!H276*12)</f>
        <v>0</v>
      </c>
      <c r="I284" s="205">
        <f>'3 - Monthly Unit Rates'!I276*('4 - Estimated Volumes'!I276*12)</f>
        <v>0</v>
      </c>
      <c r="J284" s="205">
        <f>'3 - Monthly Unit Rates'!J276*('4 - Estimated Volumes'!J276*12)</f>
        <v>0</v>
      </c>
      <c r="K284" s="206">
        <f>('3 - Monthly Unit Rates'!K276*'4 - Estimated Volumes'!K276)*6</f>
        <v>0</v>
      </c>
      <c r="L284" s="560">
        <f t="shared" si="111"/>
        <v>0</v>
      </c>
      <c r="N284" s="205">
        <f>'3 - Monthly Unit Rates'!N276*('4 - Estimated Volumes'!N276*12)</f>
        <v>0</v>
      </c>
      <c r="O284" s="205">
        <f>'3 - Monthly Unit Rates'!O276*('4 - Estimated Volumes'!O276*12)</f>
        <v>0</v>
      </c>
      <c r="P284" s="560">
        <f t="shared" si="112"/>
        <v>0</v>
      </c>
      <c r="R284" s="205">
        <f>'3 - Monthly Unit Rates'!R276*('4 - Estimated Volumes'!R276*12)</f>
        <v>0</v>
      </c>
      <c r="S284" s="205">
        <f>'3 - Monthly Unit Rates'!S276*('4 - Estimated Volumes'!S276*12)</f>
        <v>0</v>
      </c>
      <c r="T284" s="560">
        <f t="shared" si="113"/>
        <v>0</v>
      </c>
      <c r="U284" s="204"/>
      <c r="V284" s="204"/>
    </row>
    <row r="285" spans="1:22" ht="12.75" customHeight="1" outlineLevel="2">
      <c r="A285" s="171"/>
      <c r="D285" s="175" t="s">
        <v>297</v>
      </c>
      <c r="E285" s="280" t="s">
        <v>215</v>
      </c>
      <c r="F285" s="205">
        <f>'3 - Monthly Unit Rates'!F277*('4 - Estimated Volumes'!F277*12)</f>
        <v>0</v>
      </c>
      <c r="G285" s="205">
        <f>'3 - Monthly Unit Rates'!G277*('4 - Estimated Volumes'!G277*12)</f>
        <v>0</v>
      </c>
      <c r="H285" s="205">
        <f>'3 - Monthly Unit Rates'!H277*('4 - Estimated Volumes'!H277*12)</f>
        <v>0</v>
      </c>
      <c r="I285" s="205">
        <f>'3 - Monthly Unit Rates'!I277*('4 - Estimated Volumes'!I277*12)</f>
        <v>0</v>
      </c>
      <c r="J285" s="205">
        <f>'3 - Monthly Unit Rates'!J277*('4 - Estimated Volumes'!J277*12)</f>
        <v>0</v>
      </c>
      <c r="K285" s="206">
        <f>('3 - Monthly Unit Rates'!K277*'4 - Estimated Volumes'!K277)*6</f>
        <v>0</v>
      </c>
      <c r="L285" s="560">
        <f t="shared" si="111"/>
        <v>0</v>
      </c>
      <c r="N285" s="205">
        <f>'3 - Monthly Unit Rates'!N277*('4 - Estimated Volumes'!N277*12)</f>
        <v>0</v>
      </c>
      <c r="O285" s="205">
        <f>'3 - Monthly Unit Rates'!O277*('4 - Estimated Volumes'!O277*12)</f>
        <v>0</v>
      </c>
      <c r="P285" s="560">
        <f t="shared" si="112"/>
        <v>0</v>
      </c>
      <c r="R285" s="205">
        <f>'3 - Monthly Unit Rates'!R277*('4 - Estimated Volumes'!R277*12)</f>
        <v>0</v>
      </c>
      <c r="S285" s="205">
        <f>'3 - Monthly Unit Rates'!S277*('4 - Estimated Volumes'!S277*12)</f>
        <v>0</v>
      </c>
      <c r="T285" s="560">
        <f t="shared" si="113"/>
        <v>0</v>
      </c>
      <c r="U285" s="204"/>
      <c r="V285" s="204"/>
    </row>
    <row r="286" spans="1:22" ht="12.75" customHeight="1" outlineLevel="2">
      <c r="A286" s="171"/>
      <c r="D286" s="175" t="s">
        <v>298</v>
      </c>
      <c r="E286" s="280" t="s">
        <v>215</v>
      </c>
      <c r="F286" s="205" t="e">
        <f>'3 - Monthly Unit Rates'!#REF!*('4 - Estimated Volumes'!F278*12)</f>
        <v>#REF!</v>
      </c>
      <c r="G286" s="205" t="e">
        <f>'3 - Monthly Unit Rates'!#REF!*('4 - Estimated Volumes'!G278*12)</f>
        <v>#REF!</v>
      </c>
      <c r="H286" s="205" t="e">
        <f>'3 - Monthly Unit Rates'!#REF!*('4 - Estimated Volumes'!H278*12)</f>
        <v>#REF!</v>
      </c>
      <c r="I286" s="205" t="e">
        <f>'3 - Monthly Unit Rates'!#REF!*('4 - Estimated Volumes'!I278*12)</f>
        <v>#REF!</v>
      </c>
      <c r="J286" s="205" t="e">
        <f>'3 - Monthly Unit Rates'!#REF!*('4 - Estimated Volumes'!J278*12)</f>
        <v>#REF!</v>
      </c>
      <c r="K286" s="206" t="e">
        <f>('3 - Monthly Unit Rates'!#REF!*'4 - Estimated Volumes'!K278)*6</f>
        <v>#REF!</v>
      </c>
      <c r="L286" s="560" t="e">
        <f t="shared" si="111"/>
        <v>#REF!</v>
      </c>
      <c r="N286" s="205" t="e">
        <f>'3 - Monthly Unit Rates'!#REF!*('4 - Estimated Volumes'!N278*12)</f>
        <v>#REF!</v>
      </c>
      <c r="O286" s="205" t="e">
        <f>'3 - Monthly Unit Rates'!#REF!*('4 - Estimated Volumes'!O278*12)</f>
        <v>#REF!</v>
      </c>
      <c r="P286" s="560" t="e">
        <f t="shared" si="112"/>
        <v>#REF!</v>
      </c>
      <c r="R286" s="205" t="e">
        <f>'3 - Monthly Unit Rates'!#REF!*('4 - Estimated Volumes'!R278*12)</f>
        <v>#REF!</v>
      </c>
      <c r="S286" s="205" t="e">
        <f>'3 - Monthly Unit Rates'!#REF!*('4 - Estimated Volumes'!S278*12)</f>
        <v>#REF!</v>
      </c>
      <c r="T286" s="560" t="e">
        <f t="shared" si="113"/>
        <v>#REF!</v>
      </c>
      <c r="U286" s="204"/>
      <c r="V286" s="204"/>
    </row>
    <row r="287" spans="1:22" ht="12.75" customHeight="1" outlineLevel="2">
      <c r="A287" s="171"/>
      <c r="D287" s="175" t="s">
        <v>299</v>
      </c>
      <c r="E287" s="280" t="s">
        <v>215</v>
      </c>
      <c r="F287" s="205">
        <f>'3 - Monthly Unit Rates'!F278*('4 - Estimated Volumes'!F279*12)</f>
        <v>0</v>
      </c>
      <c r="G287" s="205">
        <f>'3 - Monthly Unit Rates'!G278*('4 - Estimated Volumes'!G279*12)</f>
        <v>0</v>
      </c>
      <c r="H287" s="205">
        <f>'3 - Monthly Unit Rates'!H278*('4 - Estimated Volumes'!H279*12)</f>
        <v>0</v>
      </c>
      <c r="I287" s="205">
        <f>'3 - Monthly Unit Rates'!I278*('4 - Estimated Volumes'!I279*12)</f>
        <v>0</v>
      </c>
      <c r="J287" s="205">
        <f>'3 - Monthly Unit Rates'!J278*('4 - Estimated Volumes'!J279*12)</f>
        <v>0</v>
      </c>
      <c r="K287" s="206">
        <f>('3 - Monthly Unit Rates'!K278*'4 - Estimated Volumes'!K279)*6</f>
        <v>0</v>
      </c>
      <c r="L287" s="560">
        <f t="shared" si="111"/>
        <v>0</v>
      </c>
      <c r="N287" s="205">
        <f>'3 - Monthly Unit Rates'!N278*('4 - Estimated Volumes'!N279*12)</f>
        <v>0</v>
      </c>
      <c r="O287" s="205">
        <f>'3 - Monthly Unit Rates'!O278*('4 - Estimated Volumes'!O279*12)</f>
        <v>0</v>
      </c>
      <c r="P287" s="560">
        <f t="shared" si="112"/>
        <v>0</v>
      </c>
      <c r="R287" s="205">
        <f>'3 - Monthly Unit Rates'!R278*('4 - Estimated Volumes'!R279*12)</f>
        <v>0</v>
      </c>
      <c r="S287" s="205">
        <f>'3 - Monthly Unit Rates'!S278*('4 - Estimated Volumes'!S279*12)</f>
        <v>0</v>
      </c>
      <c r="T287" s="560">
        <f t="shared" si="113"/>
        <v>0</v>
      </c>
      <c r="U287" s="204"/>
      <c r="V287" s="204"/>
    </row>
    <row r="288" spans="1:22" ht="12.75" customHeight="1" outlineLevel="2">
      <c r="A288" s="171"/>
      <c r="D288" s="175" t="s">
        <v>300</v>
      </c>
      <c r="E288" s="280" t="s">
        <v>215</v>
      </c>
      <c r="F288" s="205">
        <f>'3 - Monthly Unit Rates'!F279*('4 - Estimated Volumes'!F280*12)</f>
        <v>0</v>
      </c>
      <c r="G288" s="205">
        <f>'3 - Monthly Unit Rates'!G279*('4 - Estimated Volumes'!G280*12)</f>
        <v>0</v>
      </c>
      <c r="H288" s="205">
        <f>'3 - Monthly Unit Rates'!H279*('4 - Estimated Volumes'!H280*12)</f>
        <v>0</v>
      </c>
      <c r="I288" s="205">
        <f>'3 - Monthly Unit Rates'!I279*('4 - Estimated Volumes'!I280*12)</f>
        <v>0</v>
      </c>
      <c r="J288" s="205">
        <f>'3 - Monthly Unit Rates'!J279*('4 - Estimated Volumes'!J280*12)</f>
        <v>0</v>
      </c>
      <c r="K288" s="206">
        <f>('3 - Monthly Unit Rates'!K279*'4 - Estimated Volumes'!K280)*6</f>
        <v>0</v>
      </c>
      <c r="L288" s="560">
        <f t="shared" si="111"/>
        <v>0</v>
      </c>
      <c r="N288" s="205">
        <f>'3 - Monthly Unit Rates'!N279*('4 - Estimated Volumes'!N280*12)</f>
        <v>0</v>
      </c>
      <c r="O288" s="205">
        <f>'3 - Monthly Unit Rates'!O279*('4 - Estimated Volumes'!O280*12)</f>
        <v>0</v>
      </c>
      <c r="P288" s="560">
        <f t="shared" si="112"/>
        <v>0</v>
      </c>
      <c r="R288" s="205">
        <f>'3 - Monthly Unit Rates'!R279*('4 - Estimated Volumes'!R280*12)</f>
        <v>0</v>
      </c>
      <c r="S288" s="205">
        <f>'3 - Monthly Unit Rates'!S279*('4 - Estimated Volumes'!S280*12)</f>
        <v>0</v>
      </c>
      <c r="T288" s="560">
        <f t="shared" si="113"/>
        <v>0</v>
      </c>
      <c r="U288" s="204"/>
      <c r="V288" s="204"/>
    </row>
    <row r="289" spans="1:22" ht="12.75" customHeight="1" outlineLevel="2">
      <c r="A289" s="171"/>
      <c r="D289" s="175" t="s">
        <v>301</v>
      </c>
      <c r="E289" s="280" t="s">
        <v>215</v>
      </c>
      <c r="F289" s="205">
        <f>'3 - Monthly Unit Rates'!F280*('4 - Estimated Volumes'!F281*12)</f>
        <v>0</v>
      </c>
      <c r="G289" s="205">
        <f>'3 - Monthly Unit Rates'!G280*('4 - Estimated Volumes'!G281*12)</f>
        <v>0</v>
      </c>
      <c r="H289" s="205">
        <f>'3 - Monthly Unit Rates'!H280*('4 - Estimated Volumes'!H281*12)</f>
        <v>0</v>
      </c>
      <c r="I289" s="205">
        <f>'3 - Monthly Unit Rates'!I280*('4 - Estimated Volumes'!I281*12)</f>
        <v>0</v>
      </c>
      <c r="J289" s="205">
        <f>'3 - Monthly Unit Rates'!J280*('4 - Estimated Volumes'!J281*12)</f>
        <v>0</v>
      </c>
      <c r="K289" s="206">
        <f>('3 - Monthly Unit Rates'!K280*'4 - Estimated Volumes'!K281)*6</f>
        <v>0</v>
      </c>
      <c r="L289" s="560">
        <f t="shared" si="111"/>
        <v>0</v>
      </c>
      <c r="N289" s="205">
        <f>'3 - Monthly Unit Rates'!N280*('4 - Estimated Volumes'!N281*12)</f>
        <v>0</v>
      </c>
      <c r="O289" s="205">
        <f>'3 - Monthly Unit Rates'!O280*('4 - Estimated Volumes'!O281*12)</f>
        <v>0</v>
      </c>
      <c r="P289" s="560">
        <f t="shared" si="112"/>
        <v>0</v>
      </c>
      <c r="R289" s="205">
        <f>'3 - Monthly Unit Rates'!R280*('4 - Estimated Volumes'!R281*12)</f>
        <v>0</v>
      </c>
      <c r="S289" s="205">
        <f>'3 - Monthly Unit Rates'!S280*('4 - Estimated Volumes'!S281*12)</f>
        <v>0</v>
      </c>
      <c r="T289" s="560">
        <f t="shared" si="113"/>
        <v>0</v>
      </c>
      <c r="U289" s="204"/>
      <c r="V289" s="204"/>
    </row>
    <row r="290" spans="1:22" ht="12.75" customHeight="1" outlineLevel="2">
      <c r="A290" s="171"/>
      <c r="D290" s="175" t="s">
        <v>302</v>
      </c>
      <c r="E290" s="280" t="s">
        <v>215</v>
      </c>
      <c r="F290" s="205">
        <f>'3 - Monthly Unit Rates'!F281*('4 - Estimated Volumes'!F282*12)</f>
        <v>0</v>
      </c>
      <c r="G290" s="205">
        <f>'3 - Monthly Unit Rates'!G281*('4 - Estimated Volumes'!G282*12)</f>
        <v>0</v>
      </c>
      <c r="H290" s="205">
        <f>'3 - Monthly Unit Rates'!H281*('4 - Estimated Volumes'!H282*12)</f>
        <v>0</v>
      </c>
      <c r="I290" s="205">
        <f>'3 - Monthly Unit Rates'!I281*('4 - Estimated Volumes'!I282*12)</f>
        <v>0</v>
      </c>
      <c r="J290" s="205">
        <f>'3 - Monthly Unit Rates'!J281*('4 - Estimated Volumes'!J282*12)</f>
        <v>0</v>
      </c>
      <c r="K290" s="206">
        <f>('3 - Monthly Unit Rates'!K281*'4 - Estimated Volumes'!K282)*6</f>
        <v>0</v>
      </c>
      <c r="L290" s="560">
        <f t="shared" si="111"/>
        <v>0</v>
      </c>
      <c r="N290" s="205">
        <f>'3 - Monthly Unit Rates'!N281*('4 - Estimated Volumes'!N282*12)</f>
        <v>0</v>
      </c>
      <c r="O290" s="205">
        <f>'3 - Monthly Unit Rates'!O281*('4 - Estimated Volumes'!O282*12)</f>
        <v>0</v>
      </c>
      <c r="P290" s="560">
        <f t="shared" si="112"/>
        <v>0</v>
      </c>
      <c r="R290" s="205">
        <f>'3 - Monthly Unit Rates'!R281*('4 - Estimated Volumes'!R282*12)</f>
        <v>0</v>
      </c>
      <c r="S290" s="205">
        <f>'3 - Monthly Unit Rates'!S281*('4 - Estimated Volumes'!S282*12)</f>
        <v>0</v>
      </c>
      <c r="T290" s="560">
        <f t="shared" si="113"/>
        <v>0</v>
      </c>
      <c r="U290" s="204"/>
      <c r="V290" s="204"/>
    </row>
    <row r="291" spans="1:22" ht="12.75" customHeight="1" outlineLevel="2">
      <c r="A291" s="171"/>
      <c r="D291" s="175" t="s">
        <v>303</v>
      </c>
      <c r="E291" s="280" t="s">
        <v>215</v>
      </c>
      <c r="F291" s="205">
        <f>'3 - Monthly Unit Rates'!F282*('4 - Estimated Volumes'!F283*12)</f>
        <v>730980</v>
      </c>
      <c r="G291" s="205">
        <f>'3 - Monthly Unit Rates'!G282*('4 - Estimated Volumes'!G283*12)</f>
        <v>730980</v>
      </c>
      <c r="H291" s="205">
        <f>'3 - Monthly Unit Rates'!H282*('4 - Estimated Volumes'!H283*12)</f>
        <v>730980</v>
      </c>
      <c r="I291" s="205">
        <f>'3 - Monthly Unit Rates'!I282*('4 - Estimated Volumes'!I283*12)</f>
        <v>730980</v>
      </c>
      <c r="J291" s="205">
        <f>'3 - Monthly Unit Rates'!J282*('4 - Estimated Volumes'!J283*12)</f>
        <v>730980</v>
      </c>
      <c r="K291" s="206">
        <f>('3 - Monthly Unit Rates'!K282*'4 - Estimated Volumes'!K283)*6</f>
        <v>365490</v>
      </c>
      <c r="L291" s="560">
        <f t="shared" si="111"/>
        <v>4020390</v>
      </c>
      <c r="N291" s="205">
        <f>'3 - Monthly Unit Rates'!N282*('4 - Estimated Volumes'!N283*12)</f>
        <v>399583.8</v>
      </c>
      <c r="O291" s="205">
        <f>'3 - Monthly Unit Rates'!O282*('4 - Estimated Volumes'!O283*12)</f>
        <v>399583.8</v>
      </c>
      <c r="P291" s="560">
        <f t="shared" si="112"/>
        <v>799167.6</v>
      </c>
      <c r="R291" s="205">
        <f>'3 - Monthly Unit Rates'!R282*('4 - Estimated Volumes'!R283*12)</f>
        <v>399583.8</v>
      </c>
      <c r="S291" s="205">
        <f>'3 - Monthly Unit Rates'!S282*('4 - Estimated Volumes'!S283*12)</f>
        <v>399583.8</v>
      </c>
      <c r="T291" s="560">
        <f t="shared" si="113"/>
        <v>799167.6</v>
      </c>
      <c r="U291" s="204"/>
      <c r="V291" s="204"/>
    </row>
    <row r="292" spans="1:22" ht="12.75" customHeight="1" outlineLevel="2">
      <c r="A292" s="171"/>
      <c r="D292" s="175" t="s">
        <v>304</v>
      </c>
      <c r="E292" s="280" t="s">
        <v>215</v>
      </c>
      <c r="F292" s="205">
        <f>'3 - Monthly Unit Rates'!F283*('4 - Estimated Volumes'!F284*12)</f>
        <v>0</v>
      </c>
      <c r="G292" s="205">
        <f>'3 - Monthly Unit Rates'!G283*('4 - Estimated Volumes'!G284*12)</f>
        <v>0</v>
      </c>
      <c r="H292" s="205">
        <f>'3 - Monthly Unit Rates'!H283*('4 - Estimated Volumes'!H284*12)</f>
        <v>0</v>
      </c>
      <c r="I292" s="205">
        <f>'3 - Monthly Unit Rates'!I283*('4 - Estimated Volumes'!I284*12)</f>
        <v>0</v>
      </c>
      <c r="J292" s="205">
        <f>'3 - Monthly Unit Rates'!J283*('4 - Estimated Volumes'!J284*12)</f>
        <v>0</v>
      </c>
      <c r="K292" s="206">
        <f>('3 - Monthly Unit Rates'!K283*'4 - Estimated Volumes'!K284)*6</f>
        <v>0</v>
      </c>
      <c r="L292" s="560">
        <f t="shared" si="111"/>
        <v>0</v>
      </c>
      <c r="N292" s="205">
        <f>'3 - Monthly Unit Rates'!N283*('4 - Estimated Volumes'!N284*12)</f>
        <v>0</v>
      </c>
      <c r="O292" s="205">
        <f>'3 - Monthly Unit Rates'!O283*('4 - Estimated Volumes'!O284*12)</f>
        <v>0</v>
      </c>
      <c r="P292" s="560">
        <f t="shared" si="112"/>
        <v>0</v>
      </c>
      <c r="R292" s="205">
        <f>'3 - Monthly Unit Rates'!R283*('4 - Estimated Volumes'!R284*12)</f>
        <v>0</v>
      </c>
      <c r="S292" s="205">
        <f>'3 - Monthly Unit Rates'!S283*('4 - Estimated Volumes'!S284*12)</f>
        <v>0</v>
      </c>
      <c r="T292" s="560">
        <f t="shared" si="113"/>
        <v>0</v>
      </c>
      <c r="U292" s="204"/>
      <c r="V292" s="204"/>
    </row>
    <row r="293" spans="1:22" ht="12.75" customHeight="1" outlineLevel="2">
      <c r="A293" s="171"/>
      <c r="D293" s="175" t="s">
        <v>305</v>
      </c>
      <c r="E293" s="280" t="s">
        <v>215</v>
      </c>
      <c r="F293" s="205">
        <f>'3 - Monthly Unit Rates'!F284*('4 - Estimated Volumes'!F285*12)</f>
        <v>0</v>
      </c>
      <c r="G293" s="205">
        <f>'3 - Monthly Unit Rates'!G284*('4 - Estimated Volumes'!G285*12)</f>
        <v>0</v>
      </c>
      <c r="H293" s="205">
        <f>'3 - Monthly Unit Rates'!H284*('4 - Estimated Volumes'!H285*12)</f>
        <v>0</v>
      </c>
      <c r="I293" s="205">
        <f>'3 - Monthly Unit Rates'!I284*('4 - Estimated Volumes'!I285*12)</f>
        <v>0</v>
      </c>
      <c r="J293" s="205">
        <f>'3 - Monthly Unit Rates'!J284*('4 - Estimated Volumes'!J285*12)</f>
        <v>0</v>
      </c>
      <c r="K293" s="206">
        <f>('3 - Monthly Unit Rates'!K284*'4 - Estimated Volumes'!K285)*6</f>
        <v>0</v>
      </c>
      <c r="L293" s="560">
        <f t="shared" si="111"/>
        <v>0</v>
      </c>
      <c r="N293" s="205">
        <f>'3 - Monthly Unit Rates'!N284*('4 - Estimated Volumes'!N285*12)</f>
        <v>0</v>
      </c>
      <c r="O293" s="205">
        <f>'3 - Monthly Unit Rates'!O284*('4 - Estimated Volumes'!O285*12)</f>
        <v>0</v>
      </c>
      <c r="P293" s="560">
        <f t="shared" si="112"/>
        <v>0</v>
      </c>
      <c r="R293" s="205">
        <f>'3 - Monthly Unit Rates'!R284*('4 - Estimated Volumes'!R285*12)</f>
        <v>0</v>
      </c>
      <c r="S293" s="205">
        <f>'3 - Monthly Unit Rates'!S284*('4 - Estimated Volumes'!S285*12)</f>
        <v>0</v>
      </c>
      <c r="T293" s="560">
        <f t="shared" si="113"/>
        <v>0</v>
      </c>
      <c r="U293" s="204"/>
      <c r="V293" s="204"/>
    </row>
    <row r="294" spans="1:22" ht="12.75" customHeight="1" outlineLevel="2">
      <c r="A294" s="171"/>
      <c r="D294" s="175" t="s">
        <v>306</v>
      </c>
      <c r="E294" s="280" t="s">
        <v>215</v>
      </c>
      <c r="F294" s="205">
        <f>'3 - Monthly Unit Rates'!F285*('4 - Estimated Volumes'!F286*12)</f>
        <v>0</v>
      </c>
      <c r="G294" s="205">
        <f>'3 - Monthly Unit Rates'!G285*('4 - Estimated Volumes'!G286*12)</f>
        <v>0</v>
      </c>
      <c r="H294" s="205">
        <f>'3 - Monthly Unit Rates'!H285*('4 - Estimated Volumes'!H286*12)</f>
        <v>0</v>
      </c>
      <c r="I294" s="205">
        <f>'3 - Monthly Unit Rates'!I285*('4 - Estimated Volumes'!I286*12)</f>
        <v>0</v>
      </c>
      <c r="J294" s="205">
        <f>'3 - Monthly Unit Rates'!J285*('4 - Estimated Volumes'!J286*12)</f>
        <v>0</v>
      </c>
      <c r="K294" s="206">
        <f>('3 - Monthly Unit Rates'!K285*'4 - Estimated Volumes'!K286)*6</f>
        <v>0</v>
      </c>
      <c r="L294" s="560">
        <f t="shared" si="111"/>
        <v>0</v>
      </c>
      <c r="N294" s="205">
        <f>'3 - Monthly Unit Rates'!N285*('4 - Estimated Volumes'!N286*12)</f>
        <v>0</v>
      </c>
      <c r="O294" s="205">
        <f>'3 - Monthly Unit Rates'!O285*('4 - Estimated Volumes'!O286*12)</f>
        <v>0</v>
      </c>
      <c r="P294" s="560">
        <f t="shared" si="112"/>
        <v>0</v>
      </c>
      <c r="R294" s="205">
        <f>'3 - Monthly Unit Rates'!R285*('4 - Estimated Volumes'!R286*12)</f>
        <v>0</v>
      </c>
      <c r="S294" s="205">
        <f>'3 - Monthly Unit Rates'!S285*('4 - Estimated Volumes'!S286*12)</f>
        <v>0</v>
      </c>
      <c r="T294" s="560">
        <f t="shared" si="113"/>
        <v>0</v>
      </c>
      <c r="U294" s="204"/>
      <c r="V294" s="204"/>
    </row>
    <row r="295" spans="1:22" ht="12.75" customHeight="1" outlineLevel="2">
      <c r="A295" s="171"/>
      <c r="D295" s="175" t="s">
        <v>307</v>
      </c>
      <c r="E295" s="280" t="s">
        <v>215</v>
      </c>
      <c r="F295" s="205">
        <f>'3 - Monthly Unit Rates'!F286*('4 - Estimated Volumes'!F287*12)</f>
        <v>0</v>
      </c>
      <c r="G295" s="205">
        <f>'3 - Monthly Unit Rates'!G286*('4 - Estimated Volumes'!G287*12)</f>
        <v>0</v>
      </c>
      <c r="H295" s="205">
        <f>'3 - Monthly Unit Rates'!H286*('4 - Estimated Volumes'!H287*12)</f>
        <v>0</v>
      </c>
      <c r="I295" s="205">
        <f>'3 - Monthly Unit Rates'!I286*('4 - Estimated Volumes'!I287*12)</f>
        <v>0</v>
      </c>
      <c r="J295" s="205">
        <f>'3 - Monthly Unit Rates'!J286*('4 - Estimated Volumes'!J287*12)</f>
        <v>0</v>
      </c>
      <c r="K295" s="206">
        <f>('3 - Monthly Unit Rates'!K286*'4 - Estimated Volumes'!K287)*6</f>
        <v>0</v>
      </c>
      <c r="L295" s="560">
        <f t="shared" si="111"/>
        <v>0</v>
      </c>
      <c r="N295" s="205">
        <f>'3 - Monthly Unit Rates'!N286*('4 - Estimated Volumes'!N287*12)</f>
        <v>0</v>
      </c>
      <c r="O295" s="205">
        <f>'3 - Monthly Unit Rates'!O286*('4 - Estimated Volumes'!O287*12)</f>
        <v>0</v>
      </c>
      <c r="P295" s="560">
        <f t="shared" si="112"/>
        <v>0</v>
      </c>
      <c r="R295" s="205">
        <f>'3 - Monthly Unit Rates'!R286*('4 - Estimated Volumes'!R287*12)</f>
        <v>0</v>
      </c>
      <c r="S295" s="205">
        <f>'3 - Monthly Unit Rates'!S286*('4 - Estimated Volumes'!S287*12)</f>
        <v>0</v>
      </c>
      <c r="T295" s="560">
        <f t="shared" si="113"/>
        <v>0</v>
      </c>
      <c r="U295" s="204"/>
      <c r="V295" s="204"/>
    </row>
    <row r="296" spans="1:22" ht="12.75" customHeight="1" outlineLevel="2">
      <c r="A296" s="171"/>
      <c r="D296" s="175" t="s">
        <v>308</v>
      </c>
      <c r="E296" s="280" t="s">
        <v>215</v>
      </c>
      <c r="F296" s="205">
        <f>'3 - Monthly Unit Rates'!F287*('4 - Estimated Volumes'!F288*12)</f>
        <v>255000</v>
      </c>
      <c r="G296" s="205">
        <f>'3 - Monthly Unit Rates'!G287*('4 - Estimated Volumes'!G288*12)</f>
        <v>255000</v>
      </c>
      <c r="H296" s="205">
        <f>'3 - Monthly Unit Rates'!H287*('4 - Estimated Volumes'!H288*12)</f>
        <v>255000</v>
      </c>
      <c r="I296" s="205">
        <f>'3 - Monthly Unit Rates'!I287*('4 - Estimated Volumes'!I288*12)</f>
        <v>255000</v>
      </c>
      <c r="J296" s="205">
        <f>'3 - Monthly Unit Rates'!J287*('4 - Estimated Volumes'!J288*12)</f>
        <v>255000</v>
      </c>
      <c r="K296" s="206">
        <f>('3 - Monthly Unit Rates'!K287*'4 - Estimated Volumes'!K288)*6</f>
        <v>127500</v>
      </c>
      <c r="L296" s="560">
        <f t="shared" si="111"/>
        <v>1402500</v>
      </c>
      <c r="N296" s="205">
        <f>'3 - Monthly Unit Rates'!N287*('4 - Estimated Volumes'!N288*12)</f>
        <v>124740</v>
      </c>
      <c r="O296" s="205">
        <f>'3 - Monthly Unit Rates'!O287*('4 - Estimated Volumes'!O288*12)</f>
        <v>124740</v>
      </c>
      <c r="P296" s="560">
        <f t="shared" si="112"/>
        <v>249480</v>
      </c>
      <c r="R296" s="205">
        <f>'3 - Monthly Unit Rates'!R287*('4 - Estimated Volumes'!R288*12)</f>
        <v>124740</v>
      </c>
      <c r="S296" s="205">
        <f>'3 - Monthly Unit Rates'!S287*('4 - Estimated Volumes'!S288*12)</f>
        <v>124740</v>
      </c>
      <c r="T296" s="560">
        <f t="shared" si="113"/>
        <v>249480</v>
      </c>
      <c r="U296" s="204"/>
      <c r="V296" s="204"/>
    </row>
    <row r="297" spans="1:22" ht="12.75" customHeight="1" outlineLevel="2">
      <c r="A297" s="171"/>
      <c r="D297" s="175" t="s">
        <v>309</v>
      </c>
      <c r="E297" s="280" t="s">
        <v>215</v>
      </c>
      <c r="F297" s="205">
        <f>'3 - Monthly Unit Rates'!F288*('4 - Estimated Volumes'!F289*12)</f>
        <v>0</v>
      </c>
      <c r="G297" s="205">
        <f>'3 - Monthly Unit Rates'!G288*('4 - Estimated Volumes'!G289*12)</f>
        <v>0</v>
      </c>
      <c r="H297" s="205">
        <f>'3 - Monthly Unit Rates'!H288*('4 - Estimated Volumes'!H289*12)</f>
        <v>0</v>
      </c>
      <c r="I297" s="205">
        <f>'3 - Monthly Unit Rates'!I288*('4 - Estimated Volumes'!I289*12)</f>
        <v>0</v>
      </c>
      <c r="J297" s="205">
        <f>'3 - Monthly Unit Rates'!J288*('4 - Estimated Volumes'!J289*12)</f>
        <v>0</v>
      </c>
      <c r="K297" s="206">
        <f>('3 - Monthly Unit Rates'!K288*'4 - Estimated Volumes'!K289)*6</f>
        <v>0</v>
      </c>
      <c r="L297" s="560">
        <f t="shared" ref="L297" si="114">SUM(F297:K297)</f>
        <v>0</v>
      </c>
      <c r="N297" s="205">
        <f>'3 - Monthly Unit Rates'!N288*('4 - Estimated Volumes'!N289*12)</f>
        <v>0</v>
      </c>
      <c r="O297" s="205">
        <f>'3 - Monthly Unit Rates'!O288*('4 - Estimated Volumes'!O289*12)</f>
        <v>0</v>
      </c>
      <c r="P297" s="560">
        <f t="shared" ref="P297" si="115">N297+O297</f>
        <v>0</v>
      </c>
      <c r="R297" s="205">
        <f>'3 - Monthly Unit Rates'!R288*('4 - Estimated Volumes'!R289*12)</f>
        <v>0</v>
      </c>
      <c r="S297" s="205">
        <f>'3 - Monthly Unit Rates'!S288*('4 - Estimated Volumes'!S289*12)</f>
        <v>0</v>
      </c>
      <c r="T297" s="560">
        <f t="shared" ref="T297" si="116">R297+S297</f>
        <v>0</v>
      </c>
      <c r="U297" s="204"/>
      <c r="V297" s="204"/>
    </row>
    <row r="298" spans="1:22" ht="12.75" customHeight="1" outlineLevel="2">
      <c r="A298" s="171"/>
      <c r="D298" s="175" t="s">
        <v>310</v>
      </c>
      <c r="E298" s="280" t="s">
        <v>215</v>
      </c>
      <c r="F298" s="205">
        <f>'3 - Monthly Unit Rates'!F289*('4 - Estimated Volumes'!F290*12)</f>
        <v>100980</v>
      </c>
      <c r="G298" s="205">
        <f>'3 - Monthly Unit Rates'!G289*('4 - Estimated Volumes'!G290*12)</f>
        <v>100980</v>
      </c>
      <c r="H298" s="205">
        <f>'3 - Monthly Unit Rates'!H289*('4 - Estimated Volumes'!H290*12)</f>
        <v>100980</v>
      </c>
      <c r="I298" s="205">
        <f>'3 - Monthly Unit Rates'!I289*('4 - Estimated Volumes'!I290*12)</f>
        <v>100980</v>
      </c>
      <c r="J298" s="205">
        <f>'3 - Monthly Unit Rates'!J289*('4 - Estimated Volumes'!J290*12)</f>
        <v>100980</v>
      </c>
      <c r="K298" s="206">
        <f>('3 - Monthly Unit Rates'!K289*'4 - Estimated Volumes'!K290)*6</f>
        <v>50490</v>
      </c>
      <c r="L298" s="560">
        <f t="shared" si="111"/>
        <v>555390</v>
      </c>
      <c r="N298" s="205">
        <f>'3 - Monthly Unit Rates'!N289*('4 - Estimated Volumes'!N290*12)</f>
        <v>39135.599999999999</v>
      </c>
      <c r="O298" s="205">
        <f>'3 - Monthly Unit Rates'!O289*('4 - Estimated Volumes'!O290*12)</f>
        <v>39135.599999999999</v>
      </c>
      <c r="P298" s="560">
        <f t="shared" si="112"/>
        <v>78271.199999999997</v>
      </c>
      <c r="R298" s="205">
        <f>'3 - Monthly Unit Rates'!R289*('4 - Estimated Volumes'!R290*12)</f>
        <v>39135.599999999999</v>
      </c>
      <c r="S298" s="205">
        <f>'3 - Monthly Unit Rates'!S289*('4 - Estimated Volumes'!S290*12)</f>
        <v>39135.599999999999</v>
      </c>
      <c r="T298" s="560">
        <f t="shared" si="113"/>
        <v>78271.199999999997</v>
      </c>
      <c r="U298" s="204"/>
      <c r="V298" s="204"/>
    </row>
    <row r="299" spans="1:22" ht="12.75" customHeight="1" outlineLevel="2">
      <c r="A299" s="171"/>
      <c r="D299" s="175" t="s">
        <v>311</v>
      </c>
      <c r="E299" s="280" t="s">
        <v>215</v>
      </c>
      <c r="F299" s="205">
        <f>'3 - Monthly Unit Rates'!F290*('4 - Estimated Volumes'!F291*12)</f>
        <v>81600</v>
      </c>
      <c r="G299" s="205">
        <f>'3 - Monthly Unit Rates'!G290*('4 - Estimated Volumes'!G291*12)</f>
        <v>81600</v>
      </c>
      <c r="H299" s="205">
        <f>'3 - Monthly Unit Rates'!H290*('4 - Estimated Volumes'!H291*12)</f>
        <v>81600</v>
      </c>
      <c r="I299" s="205">
        <f>'3 - Monthly Unit Rates'!I290*('4 - Estimated Volumes'!I291*12)</f>
        <v>81600</v>
      </c>
      <c r="J299" s="205">
        <f>'3 - Monthly Unit Rates'!J290*('4 - Estimated Volumes'!J291*12)</f>
        <v>81600</v>
      </c>
      <c r="K299" s="206">
        <f>('3 - Monthly Unit Rates'!K290*'4 - Estimated Volumes'!K291)*6</f>
        <v>40800</v>
      </c>
      <c r="L299" s="560">
        <f t="shared" si="111"/>
        <v>448800</v>
      </c>
      <c r="N299" s="205">
        <f>'3 - Monthly Unit Rates'!N290*('4 - Estimated Volumes'!N291*12)</f>
        <v>31118.399999999998</v>
      </c>
      <c r="O299" s="205">
        <f>'3 - Monthly Unit Rates'!O290*('4 - Estimated Volumes'!O291*12)</f>
        <v>31118.399999999998</v>
      </c>
      <c r="P299" s="560">
        <f t="shared" si="112"/>
        <v>62236.799999999996</v>
      </c>
      <c r="R299" s="205">
        <f>'3 - Monthly Unit Rates'!R290*('4 - Estimated Volumes'!R291*12)</f>
        <v>31118.399999999998</v>
      </c>
      <c r="S299" s="205">
        <f>'3 - Monthly Unit Rates'!S290*('4 - Estimated Volumes'!S291*12)</f>
        <v>31118.399999999998</v>
      </c>
      <c r="T299" s="560">
        <f t="shared" si="113"/>
        <v>62236.799999999996</v>
      </c>
      <c r="U299" s="204"/>
      <c r="V299" s="204"/>
    </row>
    <row r="300" spans="1:22" ht="12.75" customHeight="1" outlineLevel="2">
      <c r="A300" s="171"/>
      <c r="D300" s="175" t="s">
        <v>312</v>
      </c>
      <c r="E300" s="280" t="s">
        <v>215</v>
      </c>
      <c r="F300" s="205">
        <f>'3 - Monthly Unit Rates'!F291*('4 - Estimated Volumes'!F292*12)</f>
        <v>0</v>
      </c>
      <c r="G300" s="205">
        <f>'3 - Monthly Unit Rates'!G291*('4 - Estimated Volumes'!G292*12)</f>
        <v>0</v>
      </c>
      <c r="H300" s="205">
        <f>'3 - Monthly Unit Rates'!H291*('4 - Estimated Volumes'!H292*12)</f>
        <v>0</v>
      </c>
      <c r="I300" s="205">
        <f>'3 - Monthly Unit Rates'!I291*('4 - Estimated Volumes'!I292*12)</f>
        <v>0</v>
      </c>
      <c r="J300" s="205">
        <f>'3 - Monthly Unit Rates'!J291*('4 - Estimated Volumes'!J292*12)</f>
        <v>0</v>
      </c>
      <c r="K300" s="206">
        <f>('3 - Monthly Unit Rates'!K291*'4 - Estimated Volumes'!K292)*6</f>
        <v>0</v>
      </c>
      <c r="L300" s="560">
        <f t="shared" si="111"/>
        <v>0</v>
      </c>
      <c r="N300" s="205">
        <f>'3 - Monthly Unit Rates'!N291*('4 - Estimated Volumes'!N292*12)</f>
        <v>0</v>
      </c>
      <c r="O300" s="205">
        <f>'3 - Monthly Unit Rates'!O291*('4 - Estimated Volumes'!O292*12)</f>
        <v>0</v>
      </c>
      <c r="P300" s="560">
        <f t="shared" si="112"/>
        <v>0</v>
      </c>
      <c r="R300" s="205">
        <f>'3 - Monthly Unit Rates'!R291*('4 - Estimated Volumes'!R292*12)</f>
        <v>0</v>
      </c>
      <c r="S300" s="205">
        <f>'3 - Monthly Unit Rates'!S291*('4 - Estimated Volumes'!S292*12)</f>
        <v>0</v>
      </c>
      <c r="T300" s="560">
        <f t="shared" si="113"/>
        <v>0</v>
      </c>
      <c r="U300" s="204"/>
      <c r="V300" s="204"/>
    </row>
    <row r="301" spans="1:22" ht="12.75" customHeight="1" outlineLevel="2">
      <c r="A301" s="171"/>
      <c r="D301" s="175" t="s">
        <v>313</v>
      </c>
      <c r="E301" s="280" t="s">
        <v>215</v>
      </c>
      <c r="F301" s="205">
        <f>'3 - Monthly Unit Rates'!F292*('4 - Estimated Volumes'!F293*12)</f>
        <v>0</v>
      </c>
      <c r="G301" s="205">
        <f>'3 - Monthly Unit Rates'!G292*('4 - Estimated Volumes'!G293*12)</f>
        <v>0</v>
      </c>
      <c r="H301" s="205">
        <f>'3 - Monthly Unit Rates'!H292*('4 - Estimated Volumes'!H293*12)</f>
        <v>0</v>
      </c>
      <c r="I301" s="205">
        <f>'3 - Monthly Unit Rates'!I292*('4 - Estimated Volumes'!I293*12)</f>
        <v>0</v>
      </c>
      <c r="J301" s="205">
        <f>'3 - Monthly Unit Rates'!J292*('4 - Estimated Volumes'!J293*12)</f>
        <v>0</v>
      </c>
      <c r="K301" s="206">
        <f>('3 - Monthly Unit Rates'!K292*'4 - Estimated Volumes'!K293)*6</f>
        <v>0</v>
      </c>
      <c r="L301" s="560">
        <f t="shared" si="111"/>
        <v>0</v>
      </c>
      <c r="N301" s="205">
        <f>'3 - Monthly Unit Rates'!N292*('4 - Estimated Volumes'!N293*12)</f>
        <v>0</v>
      </c>
      <c r="O301" s="205">
        <f>'3 - Monthly Unit Rates'!O292*('4 - Estimated Volumes'!O293*12)</f>
        <v>0</v>
      </c>
      <c r="P301" s="560">
        <f t="shared" si="112"/>
        <v>0</v>
      </c>
      <c r="R301" s="205">
        <f>'3 - Monthly Unit Rates'!R292*('4 - Estimated Volumes'!R293*12)</f>
        <v>0</v>
      </c>
      <c r="S301" s="205">
        <f>'3 - Monthly Unit Rates'!S292*('4 - Estimated Volumes'!S293*12)</f>
        <v>0</v>
      </c>
      <c r="T301" s="560">
        <f t="shared" si="113"/>
        <v>0</v>
      </c>
      <c r="U301" s="204"/>
      <c r="V301" s="204"/>
    </row>
    <row r="302" spans="1:22" ht="12.75" customHeight="1" outlineLevel="2">
      <c r="A302" s="171"/>
      <c r="D302" s="175" t="s">
        <v>314</v>
      </c>
      <c r="E302" s="280" t="s">
        <v>215</v>
      </c>
      <c r="F302" s="205">
        <f>'3 - Monthly Unit Rates'!F293*('4 - Estimated Volumes'!F294*12)</f>
        <v>0</v>
      </c>
      <c r="G302" s="205">
        <f>'3 - Monthly Unit Rates'!G293*('4 - Estimated Volumes'!G294*12)</f>
        <v>0</v>
      </c>
      <c r="H302" s="205">
        <f>'3 - Monthly Unit Rates'!H293*('4 - Estimated Volumes'!H294*12)</f>
        <v>0</v>
      </c>
      <c r="I302" s="205">
        <f>'3 - Monthly Unit Rates'!I293*('4 - Estimated Volumes'!I294*12)</f>
        <v>0</v>
      </c>
      <c r="J302" s="205">
        <f>'3 - Monthly Unit Rates'!J293*('4 - Estimated Volumes'!J294*12)</f>
        <v>0</v>
      </c>
      <c r="K302" s="206">
        <f>('3 - Monthly Unit Rates'!K293*'4 - Estimated Volumes'!K294)*6</f>
        <v>0</v>
      </c>
      <c r="L302" s="560">
        <f t="shared" si="111"/>
        <v>0</v>
      </c>
      <c r="N302" s="205">
        <f>'3 - Monthly Unit Rates'!N293*('4 - Estimated Volumes'!N294*12)</f>
        <v>0</v>
      </c>
      <c r="O302" s="205">
        <f>'3 - Monthly Unit Rates'!O293*('4 - Estimated Volumes'!O294*12)</f>
        <v>0</v>
      </c>
      <c r="P302" s="560">
        <f t="shared" si="112"/>
        <v>0</v>
      </c>
      <c r="R302" s="205">
        <f>'3 - Monthly Unit Rates'!R293*('4 - Estimated Volumes'!R294*12)</f>
        <v>0</v>
      </c>
      <c r="S302" s="205">
        <f>'3 - Monthly Unit Rates'!S293*('4 - Estimated Volumes'!S294*12)</f>
        <v>0</v>
      </c>
      <c r="T302" s="560">
        <f t="shared" si="113"/>
        <v>0</v>
      </c>
      <c r="U302" s="204"/>
      <c r="V302" s="204"/>
    </row>
    <row r="303" spans="1:22" ht="12.75" customHeight="1" outlineLevel="2">
      <c r="A303" s="171"/>
      <c r="D303" s="175" t="s">
        <v>315</v>
      </c>
      <c r="E303" s="280" t="s">
        <v>215</v>
      </c>
      <c r="F303" s="205" t="e">
        <f>'3 - Monthly Unit Rates'!#REF!*('4 - Estimated Volumes'!F295*12)</f>
        <v>#REF!</v>
      </c>
      <c r="G303" s="205" t="e">
        <f>'3 - Monthly Unit Rates'!#REF!*('4 - Estimated Volumes'!G295*12)</f>
        <v>#REF!</v>
      </c>
      <c r="H303" s="205" t="e">
        <f>'3 - Monthly Unit Rates'!#REF!*('4 - Estimated Volumes'!H295*12)</f>
        <v>#REF!</v>
      </c>
      <c r="I303" s="205" t="e">
        <f>'3 - Monthly Unit Rates'!#REF!*('4 - Estimated Volumes'!I295*12)</f>
        <v>#REF!</v>
      </c>
      <c r="J303" s="205" t="e">
        <f>'3 - Monthly Unit Rates'!#REF!*('4 - Estimated Volumes'!J295*12)</f>
        <v>#REF!</v>
      </c>
      <c r="K303" s="206" t="e">
        <f>('3 - Monthly Unit Rates'!#REF!*'4 - Estimated Volumes'!K295)*6</f>
        <v>#REF!</v>
      </c>
      <c r="L303" s="560" t="e">
        <f t="shared" si="111"/>
        <v>#REF!</v>
      </c>
      <c r="N303" s="205" t="e">
        <f>'3 - Monthly Unit Rates'!#REF!*('4 - Estimated Volumes'!N295*12)</f>
        <v>#REF!</v>
      </c>
      <c r="O303" s="205" t="e">
        <f>'3 - Monthly Unit Rates'!#REF!*('4 - Estimated Volumes'!O295*12)</f>
        <v>#REF!</v>
      </c>
      <c r="P303" s="560" t="e">
        <f t="shared" si="112"/>
        <v>#REF!</v>
      </c>
      <c r="R303" s="205" t="e">
        <f>'3 - Monthly Unit Rates'!#REF!*('4 - Estimated Volumes'!R295*12)</f>
        <v>#REF!</v>
      </c>
      <c r="S303" s="205" t="e">
        <f>'3 - Monthly Unit Rates'!#REF!*('4 - Estimated Volumes'!S295*12)</f>
        <v>#REF!</v>
      </c>
      <c r="T303" s="560" t="e">
        <f t="shared" si="113"/>
        <v>#REF!</v>
      </c>
      <c r="U303" s="204"/>
      <c r="V303" s="204"/>
    </row>
    <row r="304" spans="1:22" ht="12.75" customHeight="1" outlineLevel="2">
      <c r="A304" s="171"/>
      <c r="D304" s="175" t="s">
        <v>316</v>
      </c>
      <c r="E304" s="280" t="s">
        <v>215</v>
      </c>
      <c r="F304" s="205" t="e">
        <f>'3 - Monthly Unit Rates'!#REF!*('4 - Estimated Volumes'!F296*12)</f>
        <v>#REF!</v>
      </c>
      <c r="G304" s="205" t="e">
        <f>'3 - Monthly Unit Rates'!#REF!*('4 - Estimated Volumes'!G296*12)</f>
        <v>#REF!</v>
      </c>
      <c r="H304" s="205" t="e">
        <f>'3 - Monthly Unit Rates'!#REF!*('4 - Estimated Volumes'!H296*12)</f>
        <v>#REF!</v>
      </c>
      <c r="I304" s="205" t="e">
        <f>'3 - Monthly Unit Rates'!#REF!*('4 - Estimated Volumes'!I296*12)</f>
        <v>#REF!</v>
      </c>
      <c r="J304" s="205" t="e">
        <f>'3 - Monthly Unit Rates'!#REF!*('4 - Estimated Volumes'!J296*12)</f>
        <v>#REF!</v>
      </c>
      <c r="K304" s="206" t="e">
        <f>('3 - Monthly Unit Rates'!#REF!*'4 - Estimated Volumes'!K296)*6</f>
        <v>#REF!</v>
      </c>
      <c r="L304" s="560" t="e">
        <f t="shared" si="111"/>
        <v>#REF!</v>
      </c>
      <c r="N304" s="205" t="e">
        <f>'3 - Monthly Unit Rates'!#REF!*('4 - Estimated Volumes'!N296*12)</f>
        <v>#REF!</v>
      </c>
      <c r="O304" s="205" t="e">
        <f>'3 - Monthly Unit Rates'!#REF!*('4 - Estimated Volumes'!O296*12)</f>
        <v>#REF!</v>
      </c>
      <c r="P304" s="560" t="e">
        <f t="shared" si="112"/>
        <v>#REF!</v>
      </c>
      <c r="R304" s="205" t="e">
        <f>'3 - Monthly Unit Rates'!#REF!*('4 - Estimated Volumes'!R296*12)</f>
        <v>#REF!</v>
      </c>
      <c r="S304" s="205" t="e">
        <f>'3 - Monthly Unit Rates'!#REF!*('4 - Estimated Volumes'!S296*12)</f>
        <v>#REF!</v>
      </c>
      <c r="T304" s="560" t="e">
        <f t="shared" si="113"/>
        <v>#REF!</v>
      </c>
      <c r="U304" s="204"/>
      <c r="V304" s="204"/>
    </row>
    <row r="305" spans="1:22" ht="12.75" customHeight="1" outlineLevel="2">
      <c r="A305" s="171"/>
      <c r="D305" s="175" t="s">
        <v>317</v>
      </c>
      <c r="E305" s="280" t="s">
        <v>215</v>
      </c>
      <c r="F305" s="205" t="e">
        <f>'3 - Monthly Unit Rates'!#REF!*('4 - Estimated Volumes'!F297*12)</f>
        <v>#REF!</v>
      </c>
      <c r="G305" s="205" t="e">
        <f>'3 - Monthly Unit Rates'!#REF!*('4 - Estimated Volumes'!G297*12)</f>
        <v>#REF!</v>
      </c>
      <c r="H305" s="205" t="e">
        <f>'3 - Monthly Unit Rates'!#REF!*('4 - Estimated Volumes'!H297*12)</f>
        <v>#REF!</v>
      </c>
      <c r="I305" s="205" t="e">
        <f>'3 - Monthly Unit Rates'!#REF!*('4 - Estimated Volumes'!I297*12)</f>
        <v>#REF!</v>
      </c>
      <c r="J305" s="205" t="e">
        <f>'3 - Monthly Unit Rates'!#REF!*('4 - Estimated Volumes'!J297*12)</f>
        <v>#REF!</v>
      </c>
      <c r="K305" s="206" t="e">
        <f>('3 - Monthly Unit Rates'!#REF!*'4 - Estimated Volumes'!K297)*6</f>
        <v>#REF!</v>
      </c>
      <c r="L305" s="560" t="e">
        <f t="shared" si="111"/>
        <v>#REF!</v>
      </c>
      <c r="N305" s="205" t="e">
        <f>'3 - Monthly Unit Rates'!#REF!*('4 - Estimated Volumes'!N297*12)</f>
        <v>#REF!</v>
      </c>
      <c r="O305" s="205" t="e">
        <f>'3 - Monthly Unit Rates'!#REF!*('4 - Estimated Volumes'!O297*12)</f>
        <v>#REF!</v>
      </c>
      <c r="P305" s="560" t="e">
        <f t="shared" si="112"/>
        <v>#REF!</v>
      </c>
      <c r="R305" s="205" t="e">
        <f>'3 - Monthly Unit Rates'!#REF!*('4 - Estimated Volumes'!R297*12)</f>
        <v>#REF!</v>
      </c>
      <c r="S305" s="205" t="e">
        <f>'3 - Monthly Unit Rates'!#REF!*('4 - Estimated Volumes'!S297*12)</f>
        <v>#REF!</v>
      </c>
      <c r="T305" s="560" t="e">
        <f t="shared" si="113"/>
        <v>#REF!</v>
      </c>
      <c r="U305" s="204"/>
      <c r="V305" s="204"/>
    </row>
    <row r="306" spans="1:22" ht="12.75" customHeight="1" outlineLevel="2">
      <c r="A306" s="171"/>
      <c r="D306" s="175" t="s">
        <v>318</v>
      </c>
      <c r="E306" s="280" t="s">
        <v>215</v>
      </c>
      <c r="F306" s="205">
        <f>'3 - Monthly Unit Rates'!F294*('4 - Estimated Volumes'!F298*12)</f>
        <v>408000</v>
      </c>
      <c r="G306" s="205">
        <f>'3 - Monthly Unit Rates'!G294*('4 - Estimated Volumes'!G298*12)</f>
        <v>408000</v>
      </c>
      <c r="H306" s="205">
        <f>'3 - Monthly Unit Rates'!H294*('4 - Estimated Volumes'!H298*12)</f>
        <v>408000</v>
      </c>
      <c r="I306" s="205">
        <f>'3 - Monthly Unit Rates'!I294*('4 - Estimated Volumes'!I298*12)</f>
        <v>408000</v>
      </c>
      <c r="J306" s="205">
        <f>'3 - Monthly Unit Rates'!J294*('4 - Estimated Volumes'!J298*12)</f>
        <v>408000</v>
      </c>
      <c r="K306" s="206">
        <f>('3 - Monthly Unit Rates'!K294*'4 - Estimated Volumes'!K298)*6</f>
        <v>204000</v>
      </c>
      <c r="L306" s="560">
        <f t="shared" si="111"/>
        <v>2244000</v>
      </c>
      <c r="N306" s="205">
        <f>'3 - Monthly Unit Rates'!N294*('4 - Estimated Volumes'!N298*12)</f>
        <v>228000</v>
      </c>
      <c r="O306" s="205">
        <f>'3 - Monthly Unit Rates'!O294*('4 - Estimated Volumes'!O298*12)</f>
        <v>228000</v>
      </c>
      <c r="P306" s="560">
        <f t="shared" si="112"/>
        <v>456000</v>
      </c>
      <c r="R306" s="205">
        <f>'3 - Monthly Unit Rates'!R294*('4 - Estimated Volumes'!R298*12)</f>
        <v>228000</v>
      </c>
      <c r="S306" s="205">
        <f>'3 - Monthly Unit Rates'!S294*('4 - Estimated Volumes'!S298*12)</f>
        <v>228000</v>
      </c>
      <c r="T306" s="560">
        <f t="shared" si="113"/>
        <v>456000</v>
      </c>
      <c r="U306" s="204"/>
      <c r="V306" s="204"/>
    </row>
    <row r="307" spans="1:22" ht="12.75" customHeight="1" outlineLevel="2">
      <c r="A307" s="179"/>
      <c r="D307" s="302" t="s">
        <v>319</v>
      </c>
      <c r="E307" s="185"/>
      <c r="F307" s="284"/>
      <c r="G307" s="284"/>
      <c r="H307" s="284"/>
      <c r="I307" s="284"/>
      <c r="J307" s="284"/>
      <c r="K307" s="284"/>
      <c r="L307" s="203"/>
      <c r="N307" s="285"/>
      <c r="O307" s="284"/>
      <c r="P307" s="203"/>
      <c r="R307" s="285"/>
      <c r="S307" s="284"/>
      <c r="T307" s="203"/>
      <c r="U307" s="204"/>
      <c r="V307" s="204"/>
    </row>
    <row r="308" spans="1:22" ht="27" customHeight="1" outlineLevel="2">
      <c r="A308" s="179"/>
      <c r="D308" s="961" t="s">
        <v>320</v>
      </c>
      <c r="E308" s="962"/>
      <c r="F308" s="962"/>
      <c r="G308" s="962"/>
      <c r="H308" s="962"/>
      <c r="I308" s="962"/>
      <c r="J308" s="962"/>
      <c r="K308" s="962"/>
      <c r="L308" s="963"/>
      <c r="N308" s="285"/>
      <c r="O308" s="284"/>
      <c r="P308" s="203"/>
      <c r="R308" s="285"/>
      <c r="S308" s="284"/>
      <c r="T308" s="203"/>
      <c r="U308" s="204"/>
      <c r="V308" s="204"/>
    </row>
    <row r="309" spans="1:22" s="71" customFormat="1" ht="12.75" customHeight="1" outlineLevel="1">
      <c r="A309" s="171"/>
      <c r="D309" s="924" t="s">
        <v>283</v>
      </c>
      <c r="E309" s="921"/>
      <c r="F309" s="202" t="e">
        <f t="shared" ref="F309:L309" si="117">SUM(F268:F306)</f>
        <v>#REF!</v>
      </c>
      <c r="G309" s="202" t="e">
        <f t="shared" si="117"/>
        <v>#REF!</v>
      </c>
      <c r="H309" s="202" t="e">
        <f t="shared" si="117"/>
        <v>#REF!</v>
      </c>
      <c r="I309" s="202" t="e">
        <f t="shared" si="117"/>
        <v>#REF!</v>
      </c>
      <c r="J309" s="202" t="e">
        <f t="shared" si="117"/>
        <v>#REF!</v>
      </c>
      <c r="K309" s="202" t="e">
        <f t="shared" si="117"/>
        <v>#REF!</v>
      </c>
      <c r="L309" s="303" t="e">
        <f t="shared" si="117"/>
        <v>#REF!</v>
      </c>
      <c r="M309" s="195"/>
      <c r="N309" s="201" t="e">
        <f>SUM(N268:N306)</f>
        <v>#REF!</v>
      </c>
      <c r="O309" s="202" t="e">
        <f>SUM(O268:O306)</f>
        <v>#REF!</v>
      </c>
      <c r="P309" s="303" t="e">
        <f>SUM(P268:P306)</f>
        <v>#REF!</v>
      </c>
      <c r="Q309" s="195"/>
      <c r="R309" s="201" t="e">
        <f>SUM(R268:R306)</f>
        <v>#REF!</v>
      </c>
      <c r="S309" s="202" t="e">
        <f>SUM(S268:S306)</f>
        <v>#REF!</v>
      </c>
      <c r="T309" s="303" t="e">
        <f>SUM(T268:T306)</f>
        <v>#REF!</v>
      </c>
      <c r="U309" s="204"/>
      <c r="V309" s="375"/>
    </row>
    <row r="310" spans="1:22" ht="12.75" customHeight="1" outlineLevel="2">
      <c r="A310" s="171"/>
      <c r="D310" s="921"/>
      <c r="E310" s="185"/>
      <c r="F310" s="202"/>
      <c r="G310" s="202"/>
      <c r="H310" s="202"/>
      <c r="I310" s="202"/>
      <c r="J310" s="202"/>
      <c r="K310" s="202"/>
      <c r="L310" s="303"/>
      <c r="N310" s="201"/>
      <c r="O310" s="202"/>
      <c r="P310" s="303"/>
      <c r="R310" s="201"/>
      <c r="S310" s="202"/>
      <c r="T310" s="303"/>
      <c r="U310" s="204"/>
    </row>
    <row r="311" spans="1:22" ht="15" customHeight="1" outlineLevel="2" collapsed="1">
      <c r="A311" s="171"/>
      <c r="C311" s="196" t="s">
        <v>321</v>
      </c>
      <c r="D311" s="384"/>
      <c r="E311" s="325"/>
      <c r="F311" s="200"/>
      <c r="G311" s="200"/>
      <c r="H311" s="200"/>
      <c r="I311" s="200"/>
      <c r="J311" s="200"/>
      <c r="K311" s="200"/>
      <c r="L311" s="668"/>
      <c r="N311" s="201"/>
      <c r="O311" s="202"/>
      <c r="P311" s="203"/>
      <c r="Q311" s="195"/>
      <c r="R311" s="201"/>
      <c r="S311" s="284"/>
      <c r="T311" s="203"/>
      <c r="U311" s="204"/>
    </row>
    <row r="312" spans="1:22" ht="12.75" customHeight="1" outlineLevel="2">
      <c r="A312" s="171" t="s">
        <v>322</v>
      </c>
      <c r="D312" s="924" t="s">
        <v>323</v>
      </c>
      <c r="E312" s="185"/>
      <c r="F312" s="202"/>
      <c r="G312" s="202"/>
      <c r="H312" s="202"/>
      <c r="I312" s="202"/>
      <c r="J312" s="202"/>
      <c r="K312" s="202"/>
      <c r="L312" s="303"/>
      <c r="N312" s="285"/>
      <c r="O312" s="284"/>
      <c r="P312" s="203"/>
      <c r="R312" s="285"/>
      <c r="S312" s="284"/>
      <c r="T312" s="203"/>
      <c r="U312" s="204"/>
    </row>
    <row r="313" spans="1:22" ht="12.75" customHeight="1" outlineLevel="2">
      <c r="A313" s="171"/>
      <c r="D313" s="175" t="s">
        <v>324</v>
      </c>
      <c r="E313" s="568" t="s">
        <v>149</v>
      </c>
      <c r="F313" s="205">
        <f>'3a - Non-Recurring Unit Rates'!F305*'4 - Estimated Volumes'!F305</f>
        <v>0</v>
      </c>
      <c r="G313" s="205">
        <f>'3a - Non-Recurring Unit Rates'!G305*'4 - Estimated Volumes'!G305</f>
        <v>0</v>
      </c>
      <c r="H313" s="205">
        <f>'3a - Non-Recurring Unit Rates'!H305*'4 - Estimated Volumes'!H305</f>
        <v>0</v>
      </c>
      <c r="I313" s="205">
        <f>'3a - Non-Recurring Unit Rates'!I305*'4 - Estimated Volumes'!I305</f>
        <v>0</v>
      </c>
      <c r="J313" s="205">
        <f>'3a - Non-Recurring Unit Rates'!J305*'4 - Estimated Volumes'!J305</f>
        <v>0</v>
      </c>
      <c r="K313" s="206">
        <f>('3 - Monthly Unit Rates'!K301*'4 - Estimated Volumes'!K305)*6</f>
        <v>0</v>
      </c>
      <c r="L313" s="569">
        <f>SUM(F313:K313)</f>
        <v>0</v>
      </c>
      <c r="N313" s="205">
        <f>'3a - Non-Recurring Unit Rates'!O305*'4 - Estimated Volumes'!O305</f>
        <v>0</v>
      </c>
      <c r="O313" s="205">
        <f>'3a - Non-Recurring Unit Rates'!P305*'4 - Estimated Volumes'!P305</f>
        <v>0</v>
      </c>
      <c r="P313" s="569">
        <f t="shared" ref="P313:P314" si="118">N313+O313</f>
        <v>0</v>
      </c>
      <c r="R313" s="205">
        <f>'3a - Non-Recurring Unit Rates'!S305*'4 - Estimated Volumes'!S305</f>
        <v>0</v>
      </c>
      <c r="S313" s="205">
        <f>'3a - Non-Recurring Unit Rates'!T305*'4 - Estimated Volumes'!T305</f>
        <v>0</v>
      </c>
      <c r="T313" s="569">
        <f t="shared" ref="T313:T314" si="119">R313+S313</f>
        <v>0</v>
      </c>
      <c r="U313" s="204"/>
    </row>
    <row r="314" spans="1:22" ht="12.75" customHeight="1" outlineLevel="2">
      <c r="A314" s="171"/>
      <c r="D314" s="175" t="s">
        <v>325</v>
      </c>
      <c r="E314" s="568" t="s">
        <v>326</v>
      </c>
      <c r="F314" s="205">
        <f>'3a - Non-Recurring Unit Rates'!F306*'4 - Estimated Volumes'!F306</f>
        <v>0</v>
      </c>
      <c r="G314" s="205">
        <f>'3a - Non-Recurring Unit Rates'!G306*'4 - Estimated Volumes'!G306</f>
        <v>0</v>
      </c>
      <c r="H314" s="205">
        <f>'3a - Non-Recurring Unit Rates'!H306*'4 - Estimated Volumes'!H306</f>
        <v>0</v>
      </c>
      <c r="I314" s="205">
        <f>'3a - Non-Recurring Unit Rates'!I306*'4 - Estimated Volumes'!I306</f>
        <v>0</v>
      </c>
      <c r="J314" s="205">
        <f>'3a - Non-Recurring Unit Rates'!J306*'4 - Estimated Volumes'!J306</f>
        <v>0</v>
      </c>
      <c r="K314" s="206">
        <f>('3 - Monthly Unit Rates'!K302*'4 - Estimated Volumes'!K306)*6</f>
        <v>0</v>
      </c>
      <c r="L314" s="569">
        <f t="shared" ref="L314" si="120">SUM(F314:K314)</f>
        <v>0</v>
      </c>
      <c r="N314" s="205">
        <f>'3a - Non-Recurring Unit Rates'!O306*'4 - Estimated Volumes'!O306</f>
        <v>0</v>
      </c>
      <c r="O314" s="205">
        <f>'3a - Non-Recurring Unit Rates'!P306*'4 - Estimated Volumes'!P306</f>
        <v>0</v>
      </c>
      <c r="P314" s="569">
        <f t="shared" si="118"/>
        <v>0</v>
      </c>
      <c r="R314" s="205">
        <f>'3a - Non-Recurring Unit Rates'!S306*'4 - Estimated Volumes'!S306</f>
        <v>0</v>
      </c>
      <c r="S314" s="205">
        <f>'3a - Non-Recurring Unit Rates'!T306*'4 - Estimated Volumes'!T306</f>
        <v>0</v>
      </c>
      <c r="T314" s="569">
        <f t="shared" si="119"/>
        <v>0</v>
      </c>
      <c r="U314" s="204"/>
    </row>
    <row r="315" spans="1:22" ht="12.75" customHeight="1" outlineLevel="2">
      <c r="A315" s="171" t="s">
        <v>327</v>
      </c>
      <c r="D315" s="924" t="s">
        <v>328</v>
      </c>
      <c r="E315" s="185"/>
      <c r="F315" s="202"/>
      <c r="G315" s="202"/>
      <c r="H315" s="202"/>
      <c r="I315" s="202"/>
      <c r="J315" s="202"/>
      <c r="K315" s="202"/>
      <c r="L315" s="303"/>
      <c r="N315" s="285"/>
      <c r="O315" s="284"/>
      <c r="P315" s="203"/>
      <c r="R315" s="285"/>
      <c r="S315" s="284"/>
      <c r="T315" s="203"/>
      <c r="U315" s="204"/>
    </row>
    <row r="316" spans="1:22" ht="12.75" customHeight="1" outlineLevel="2">
      <c r="A316" s="171"/>
      <c r="D316" s="175" t="s">
        <v>329</v>
      </c>
      <c r="E316" s="280" t="s">
        <v>326</v>
      </c>
      <c r="F316" s="205">
        <f>'3 - Monthly Unit Rates'!F304*('4 - Estimated Volumes'!F308*12)</f>
        <v>424304.64000000001</v>
      </c>
      <c r="G316" s="205">
        <f>'3 - Monthly Unit Rates'!G304*('4 - Estimated Volumes'!G308*12)</f>
        <v>424304.64000000001</v>
      </c>
      <c r="H316" s="205">
        <f>'3 - Monthly Unit Rates'!H304*('4 - Estimated Volumes'!H308*12)</f>
        <v>424304.64000000001</v>
      </c>
      <c r="I316" s="205">
        <f>'3 - Monthly Unit Rates'!I304*('4 - Estimated Volumes'!I308*12)</f>
        <v>424304.64000000001</v>
      </c>
      <c r="J316" s="205">
        <f>'3 - Monthly Unit Rates'!J304*('4 - Estimated Volumes'!J308*12)</f>
        <v>424304.64000000001</v>
      </c>
      <c r="K316" s="206">
        <f>('3 - Monthly Unit Rates'!K304*'4 - Estimated Volumes'!K308)*6</f>
        <v>212152.32000000001</v>
      </c>
      <c r="L316" s="560">
        <f t="shared" ref="L316:L317" si="121">SUM(F316:K316)</f>
        <v>2333675.52</v>
      </c>
      <c r="N316" s="205">
        <f>'3 - Monthly Unit Rates'!N304*('4 - Estimated Volumes'!N308*12)</f>
        <v>424304.64000000001</v>
      </c>
      <c r="O316" s="205">
        <f>'3 - Monthly Unit Rates'!O304*('4 - Estimated Volumes'!O308*12)</f>
        <v>424304.64000000001</v>
      </c>
      <c r="P316" s="560">
        <f t="shared" ref="P316:P317" si="122">N316+O316</f>
        <v>848609.28000000003</v>
      </c>
      <c r="R316" s="205">
        <f>'3 - Monthly Unit Rates'!R304*('4 - Estimated Volumes'!R308*12)</f>
        <v>424304.64000000001</v>
      </c>
      <c r="S316" s="205">
        <f>'3 - Monthly Unit Rates'!S304*('4 - Estimated Volumes'!S308*12)</f>
        <v>424304.64000000001</v>
      </c>
      <c r="T316" s="560">
        <f t="shared" ref="T316:T317" si="123">R316+S316</f>
        <v>848609.28000000003</v>
      </c>
      <c r="U316" s="204"/>
    </row>
    <row r="317" spans="1:22" ht="12.75" customHeight="1" outlineLevel="2">
      <c r="A317" s="171"/>
      <c r="D317" s="175" t="s">
        <v>330</v>
      </c>
      <c r="E317" s="280" t="s">
        <v>326</v>
      </c>
      <c r="F317" s="205">
        <f>'3 - Monthly Unit Rates'!F305*('4 - Estimated Volumes'!F309*12)</f>
        <v>516672</v>
      </c>
      <c r="G317" s="205">
        <f>'3 - Monthly Unit Rates'!G305*('4 - Estimated Volumes'!G309*12)</f>
        <v>516672</v>
      </c>
      <c r="H317" s="205">
        <f>'3 - Monthly Unit Rates'!H305*('4 - Estimated Volumes'!H309*12)</f>
        <v>516672</v>
      </c>
      <c r="I317" s="205">
        <f>'3 - Monthly Unit Rates'!I305*('4 - Estimated Volumes'!I309*12)</f>
        <v>516672</v>
      </c>
      <c r="J317" s="205">
        <f>'3 - Monthly Unit Rates'!J305*('4 - Estimated Volumes'!J309*12)</f>
        <v>516672</v>
      </c>
      <c r="K317" s="206">
        <f>('3 - Monthly Unit Rates'!K305*'4 - Estimated Volumes'!K309)*6</f>
        <v>258336</v>
      </c>
      <c r="L317" s="560">
        <f t="shared" si="121"/>
        <v>2841696</v>
      </c>
      <c r="N317" s="205">
        <f>'3 - Monthly Unit Rates'!N305*('4 - Estimated Volumes'!N309*12)</f>
        <v>516672</v>
      </c>
      <c r="O317" s="205">
        <f>'3 - Monthly Unit Rates'!O305*('4 - Estimated Volumes'!O309*12)</f>
        <v>516672</v>
      </c>
      <c r="P317" s="560">
        <f t="shared" si="122"/>
        <v>1033344</v>
      </c>
      <c r="R317" s="205">
        <f>'3 - Monthly Unit Rates'!R305*('4 - Estimated Volumes'!R309*12)</f>
        <v>516672</v>
      </c>
      <c r="S317" s="205">
        <f>'3 - Monthly Unit Rates'!S305*('4 - Estimated Volumes'!S309*12)</f>
        <v>516672</v>
      </c>
      <c r="T317" s="560">
        <f t="shared" si="123"/>
        <v>1033344</v>
      </c>
      <c r="U317" s="204"/>
    </row>
    <row r="318" spans="1:22" ht="12.75" customHeight="1" outlineLevel="2">
      <c r="A318" s="171" t="s">
        <v>331</v>
      </c>
      <c r="D318" s="924" t="s">
        <v>332</v>
      </c>
      <c r="E318" s="185"/>
      <c r="F318" s="202"/>
      <c r="G318" s="202"/>
      <c r="H318" s="202"/>
      <c r="I318" s="202"/>
      <c r="J318" s="202"/>
      <c r="K318" s="202"/>
      <c r="L318" s="303"/>
      <c r="N318" s="285"/>
      <c r="O318" s="284"/>
      <c r="P318" s="203"/>
      <c r="R318" s="285"/>
      <c r="S318" s="284"/>
      <c r="T318" s="203"/>
      <c r="U318" s="204"/>
    </row>
    <row r="319" spans="1:22" ht="12.75" customHeight="1" outlineLevel="2">
      <c r="A319" s="171"/>
      <c r="D319" s="175" t="s">
        <v>333</v>
      </c>
      <c r="E319" s="280" t="s">
        <v>334</v>
      </c>
      <c r="F319" s="205">
        <f>'3 - Monthly Unit Rates'!F307*('4 - Estimated Volumes'!F311*12)</f>
        <v>99360</v>
      </c>
      <c r="G319" s="205">
        <f>'3 - Monthly Unit Rates'!G307*('4 - Estimated Volumes'!G311*12)</f>
        <v>99360</v>
      </c>
      <c r="H319" s="205">
        <f>'3 - Monthly Unit Rates'!H307*('4 - Estimated Volumes'!H311*12)</f>
        <v>99360</v>
      </c>
      <c r="I319" s="205">
        <f>'3 - Monthly Unit Rates'!I307*('4 - Estimated Volumes'!I311*12)</f>
        <v>99360</v>
      </c>
      <c r="J319" s="205">
        <f>'3 - Monthly Unit Rates'!J307*('4 - Estimated Volumes'!J311*12)</f>
        <v>99360</v>
      </c>
      <c r="K319" s="206">
        <f>('3 - Monthly Unit Rates'!K307*'4 - Estimated Volumes'!K311)*6</f>
        <v>49680</v>
      </c>
      <c r="L319" s="560">
        <f t="shared" ref="L319:L320" si="124">SUM(F319:K319)</f>
        <v>546480</v>
      </c>
      <c r="N319" s="205">
        <f>'3 - Monthly Unit Rates'!N307*('4 - Estimated Volumes'!N311*12)</f>
        <v>99360</v>
      </c>
      <c r="O319" s="205">
        <f>'3 - Monthly Unit Rates'!O307*('4 - Estimated Volumes'!O311*12)</f>
        <v>99360</v>
      </c>
      <c r="P319" s="560">
        <f t="shared" ref="P319:P320" si="125">N319+O319</f>
        <v>198720</v>
      </c>
      <c r="R319" s="205">
        <f>'3 - Monthly Unit Rates'!R307*('4 - Estimated Volumes'!R311*12)</f>
        <v>99360</v>
      </c>
      <c r="S319" s="205">
        <f>'3 - Monthly Unit Rates'!S307*('4 - Estimated Volumes'!S311*12)</f>
        <v>99360</v>
      </c>
      <c r="T319" s="560">
        <f t="shared" ref="T319:T320" si="126">R319+S319</f>
        <v>198720</v>
      </c>
      <c r="U319" s="204"/>
    </row>
    <row r="320" spans="1:22" ht="12.75" customHeight="1" outlineLevel="2">
      <c r="A320" s="171"/>
      <c r="D320" s="175" t="s">
        <v>335</v>
      </c>
      <c r="E320" s="280" t="s">
        <v>334</v>
      </c>
      <c r="F320" s="205">
        <f>'3 - Monthly Unit Rates'!F308*('4 - Estimated Volumes'!F312*12)</f>
        <v>422990.88</v>
      </c>
      <c r="G320" s="205">
        <f>'3 - Monthly Unit Rates'!G308*('4 - Estimated Volumes'!G312*12)</f>
        <v>422990.88</v>
      </c>
      <c r="H320" s="205">
        <f>'3 - Monthly Unit Rates'!H308*('4 - Estimated Volumes'!H312*12)</f>
        <v>422990.88</v>
      </c>
      <c r="I320" s="205">
        <f>'3 - Monthly Unit Rates'!I308*('4 - Estimated Volumes'!I312*12)</f>
        <v>422990.88</v>
      </c>
      <c r="J320" s="205">
        <f>'3 - Monthly Unit Rates'!J308*('4 - Estimated Volumes'!J312*12)</f>
        <v>422990.88</v>
      </c>
      <c r="K320" s="206">
        <f>('3 - Monthly Unit Rates'!K308*'4 - Estimated Volumes'!K312)*6</f>
        <v>211495.44000000003</v>
      </c>
      <c r="L320" s="560">
        <f t="shared" si="124"/>
        <v>2326449.84</v>
      </c>
      <c r="N320" s="205">
        <f>'3 - Monthly Unit Rates'!N308*('4 - Estimated Volumes'!N312*12)</f>
        <v>422990.88</v>
      </c>
      <c r="O320" s="205">
        <f>'3 - Monthly Unit Rates'!O308*('4 - Estimated Volumes'!O312*12)</f>
        <v>422990.88</v>
      </c>
      <c r="P320" s="560">
        <f t="shared" si="125"/>
        <v>845981.76</v>
      </c>
      <c r="R320" s="205">
        <f>'3 - Monthly Unit Rates'!R308*('4 - Estimated Volumes'!R312*12)</f>
        <v>422990.88</v>
      </c>
      <c r="S320" s="205">
        <f>'3 - Monthly Unit Rates'!S308*('4 - Estimated Volumes'!S312*12)</f>
        <v>422990.88</v>
      </c>
      <c r="T320" s="560">
        <f t="shared" si="126"/>
        <v>845981.76</v>
      </c>
      <c r="U320" s="204"/>
    </row>
    <row r="321" spans="1:21" ht="12.75" customHeight="1" outlineLevel="2">
      <c r="A321" s="171" t="s">
        <v>336</v>
      </c>
      <c r="D321" s="924" t="s">
        <v>337</v>
      </c>
      <c r="E321" s="185"/>
      <c r="F321" s="202"/>
      <c r="G321" s="202"/>
      <c r="H321" s="202"/>
      <c r="I321" s="202"/>
      <c r="J321" s="202"/>
      <c r="K321" s="202"/>
      <c r="L321" s="303"/>
      <c r="N321" s="285"/>
      <c r="O321" s="284"/>
      <c r="P321" s="203"/>
      <c r="R321" s="285"/>
      <c r="S321" s="284"/>
      <c r="T321" s="203"/>
      <c r="U321" s="204"/>
    </row>
    <row r="322" spans="1:21" ht="12.75" customHeight="1" outlineLevel="2">
      <c r="A322" s="171"/>
      <c r="D322" s="175" t="s">
        <v>338</v>
      </c>
      <c r="E322" s="280" t="s">
        <v>149</v>
      </c>
      <c r="F322" s="205">
        <f>'3 - Monthly Unit Rates'!F310*('4 - Estimated Volumes'!F314*12)</f>
        <v>0</v>
      </c>
      <c r="G322" s="205">
        <f>'3 - Monthly Unit Rates'!G310*('4 - Estimated Volumes'!G314*12)</f>
        <v>0</v>
      </c>
      <c r="H322" s="205">
        <f>'3 - Monthly Unit Rates'!H310*('4 - Estimated Volumes'!H314*12)</f>
        <v>0</v>
      </c>
      <c r="I322" s="205">
        <f>'3 - Monthly Unit Rates'!I310*('4 - Estimated Volumes'!I314*12)</f>
        <v>0</v>
      </c>
      <c r="J322" s="205">
        <f>'3 - Monthly Unit Rates'!J310*('4 - Estimated Volumes'!J314*12)</f>
        <v>0</v>
      </c>
      <c r="K322" s="205">
        <f>'3 - Monthly Unit Rates'!K310*('4 - Estimated Volumes'!K314*12)</f>
        <v>0</v>
      </c>
      <c r="L322" s="560">
        <f t="shared" ref="L322:L338" si="127">SUM(F322:K322)</f>
        <v>0</v>
      </c>
      <c r="N322" s="205">
        <f>'3 - Monthly Unit Rates'!N310*('4 - Estimated Volumes'!N314*12)</f>
        <v>0</v>
      </c>
      <c r="O322" s="205">
        <f>'3 - Monthly Unit Rates'!O310*('4 - Estimated Volumes'!O314*12)</f>
        <v>0</v>
      </c>
      <c r="P322" s="560">
        <f t="shared" ref="P322:P338" si="128">N322+O322</f>
        <v>0</v>
      </c>
      <c r="R322" s="205">
        <f>'3 - Monthly Unit Rates'!R310*('4 - Estimated Volumes'!R314*12)</f>
        <v>0</v>
      </c>
      <c r="S322" s="205">
        <f>'3 - Monthly Unit Rates'!S310*('4 - Estimated Volumes'!S314*12)</f>
        <v>0</v>
      </c>
      <c r="T322" s="560">
        <f t="shared" ref="T322:T338" si="129">R322+S322</f>
        <v>0</v>
      </c>
      <c r="U322" s="204"/>
    </row>
    <row r="323" spans="1:21" ht="12.75" customHeight="1" outlineLevel="2">
      <c r="A323" s="171"/>
      <c r="D323" s="175" t="s">
        <v>339</v>
      </c>
      <c r="E323" s="280" t="s">
        <v>149</v>
      </c>
      <c r="F323" s="205">
        <f>'3 - Monthly Unit Rates'!F311*('4 - Estimated Volumes'!F315*12)</f>
        <v>13800</v>
      </c>
      <c r="G323" s="205">
        <f>'3 - Monthly Unit Rates'!G311*('4 - Estimated Volumes'!G315*12)</f>
        <v>13800</v>
      </c>
      <c r="H323" s="205">
        <f>'3 - Monthly Unit Rates'!H311*('4 - Estimated Volumes'!H315*12)</f>
        <v>13800</v>
      </c>
      <c r="I323" s="205">
        <f>'3 - Monthly Unit Rates'!I311*('4 - Estimated Volumes'!I315*12)</f>
        <v>13800</v>
      </c>
      <c r="J323" s="205">
        <f>'3 - Monthly Unit Rates'!J311*('4 - Estimated Volumes'!J315*12)</f>
        <v>13800</v>
      </c>
      <c r="K323" s="205">
        <f>'3 - Monthly Unit Rates'!K311*('4 - Estimated Volumes'!K315*6)</f>
        <v>6900</v>
      </c>
      <c r="L323" s="560">
        <f t="shared" si="127"/>
        <v>75900</v>
      </c>
      <c r="N323" s="205">
        <f>'3 - Monthly Unit Rates'!N311*('4 - Estimated Volumes'!N315*12)</f>
        <v>13800</v>
      </c>
      <c r="O323" s="205">
        <f>'3 - Monthly Unit Rates'!O311*('4 - Estimated Volumes'!O315*12)</f>
        <v>13800</v>
      </c>
      <c r="P323" s="560">
        <f t="shared" si="128"/>
        <v>27600</v>
      </c>
      <c r="R323" s="205">
        <f>'3 - Monthly Unit Rates'!R311*('4 - Estimated Volumes'!R315*12)</f>
        <v>13800</v>
      </c>
      <c r="S323" s="205">
        <f>'3 - Monthly Unit Rates'!S311*('4 - Estimated Volumes'!S315*12)</f>
        <v>13800</v>
      </c>
      <c r="T323" s="560">
        <f t="shared" si="129"/>
        <v>27600</v>
      </c>
      <c r="U323" s="204"/>
    </row>
    <row r="324" spans="1:21" ht="12.75" customHeight="1" outlineLevel="2">
      <c r="A324" s="171"/>
      <c r="D324" s="175" t="s">
        <v>340</v>
      </c>
      <c r="E324" s="280" t="s">
        <v>149</v>
      </c>
      <c r="F324" s="205">
        <f>'3 - Monthly Unit Rates'!F312*('4 - Estimated Volumes'!F316*12)</f>
        <v>9600</v>
      </c>
      <c r="G324" s="205">
        <f>'3 - Monthly Unit Rates'!G312*('4 - Estimated Volumes'!G316*12)</f>
        <v>9600</v>
      </c>
      <c r="H324" s="205">
        <f>'3 - Monthly Unit Rates'!H312*('4 - Estimated Volumes'!H316*12)</f>
        <v>9600</v>
      </c>
      <c r="I324" s="205">
        <f>'3 - Monthly Unit Rates'!I312*('4 - Estimated Volumes'!I316*12)</f>
        <v>9600</v>
      </c>
      <c r="J324" s="205">
        <f>'3 - Monthly Unit Rates'!J312*('4 - Estimated Volumes'!J316*12)</f>
        <v>9600</v>
      </c>
      <c r="K324" s="205">
        <f>'3 - Monthly Unit Rates'!K312*('4 - Estimated Volumes'!K316*6)</f>
        <v>4800</v>
      </c>
      <c r="L324" s="560">
        <f t="shared" si="127"/>
        <v>52800</v>
      </c>
      <c r="N324" s="205">
        <f>'3 - Monthly Unit Rates'!N312*('4 - Estimated Volumes'!N316*12)</f>
        <v>9600</v>
      </c>
      <c r="O324" s="205">
        <f>'3 - Monthly Unit Rates'!O312*('4 - Estimated Volumes'!O316*12)</f>
        <v>9600</v>
      </c>
      <c r="P324" s="560">
        <f t="shared" si="128"/>
        <v>19200</v>
      </c>
      <c r="R324" s="205">
        <f>'3 - Monthly Unit Rates'!R312*('4 - Estimated Volumes'!R316*12)</f>
        <v>9600</v>
      </c>
      <c r="S324" s="205">
        <f>'3 - Monthly Unit Rates'!S312*('4 - Estimated Volumes'!S316*12)</f>
        <v>9600</v>
      </c>
      <c r="T324" s="560">
        <f t="shared" si="129"/>
        <v>19200</v>
      </c>
      <c r="U324" s="204"/>
    </row>
    <row r="325" spans="1:21" ht="12.75" customHeight="1" outlineLevel="2">
      <c r="A325" s="171"/>
      <c r="D325" s="175" t="s">
        <v>341</v>
      </c>
      <c r="E325" s="280" t="s">
        <v>149</v>
      </c>
      <c r="F325" s="205">
        <f>'3 - Monthly Unit Rates'!F313*('4 - Estimated Volumes'!F317*12)</f>
        <v>0</v>
      </c>
      <c r="G325" s="205">
        <f>'3 - Monthly Unit Rates'!G313*('4 - Estimated Volumes'!G317*12)</f>
        <v>0</v>
      </c>
      <c r="H325" s="205">
        <f>'3 - Monthly Unit Rates'!H313*('4 - Estimated Volumes'!H317*12)</f>
        <v>0</v>
      </c>
      <c r="I325" s="205">
        <f>'3 - Monthly Unit Rates'!I313*('4 - Estimated Volumes'!I317*12)</f>
        <v>0</v>
      </c>
      <c r="J325" s="205">
        <f>'3 - Monthly Unit Rates'!J313*('4 - Estimated Volumes'!J317*12)</f>
        <v>0</v>
      </c>
      <c r="K325" s="205">
        <f>'3 - Monthly Unit Rates'!K313*('4 - Estimated Volumes'!K317*6)</f>
        <v>0</v>
      </c>
      <c r="L325" s="560">
        <f t="shared" si="127"/>
        <v>0</v>
      </c>
      <c r="N325" s="205">
        <f>'3 - Monthly Unit Rates'!N313*('4 - Estimated Volumes'!N317*12)</f>
        <v>0</v>
      </c>
      <c r="O325" s="205">
        <f>'3 - Monthly Unit Rates'!O313*('4 - Estimated Volumes'!O317*12)</f>
        <v>0</v>
      </c>
      <c r="P325" s="560">
        <f t="shared" si="128"/>
        <v>0</v>
      </c>
      <c r="R325" s="205">
        <f>'3 - Monthly Unit Rates'!R313*('4 - Estimated Volumes'!R317*12)</f>
        <v>0</v>
      </c>
      <c r="S325" s="205">
        <f>'3 - Monthly Unit Rates'!S313*('4 - Estimated Volumes'!S317*12)</f>
        <v>0</v>
      </c>
      <c r="T325" s="560">
        <f t="shared" si="129"/>
        <v>0</v>
      </c>
      <c r="U325" s="204"/>
    </row>
    <row r="326" spans="1:21" ht="12.75" customHeight="1" outlineLevel="2">
      <c r="A326" s="171"/>
      <c r="D326" s="175" t="s">
        <v>342</v>
      </c>
      <c r="E326" s="280" t="s">
        <v>149</v>
      </c>
      <c r="F326" s="205">
        <f>'3 - Monthly Unit Rates'!F314*('4 - Estimated Volumes'!F318*12)</f>
        <v>24000</v>
      </c>
      <c r="G326" s="205">
        <f>'3 - Monthly Unit Rates'!G314*('4 - Estimated Volumes'!G318*12)</f>
        <v>24000</v>
      </c>
      <c r="H326" s="205">
        <f>'3 - Monthly Unit Rates'!H314*('4 - Estimated Volumes'!H318*12)</f>
        <v>24000</v>
      </c>
      <c r="I326" s="205">
        <f>'3 - Monthly Unit Rates'!I314*('4 - Estimated Volumes'!I318*12)</f>
        <v>24000</v>
      </c>
      <c r="J326" s="205">
        <f>'3 - Monthly Unit Rates'!J314*('4 - Estimated Volumes'!J318*12)</f>
        <v>24000</v>
      </c>
      <c r="K326" s="205">
        <f>'3 - Monthly Unit Rates'!K314*('4 - Estimated Volumes'!K318*6)</f>
        <v>12000</v>
      </c>
      <c r="L326" s="560">
        <f t="shared" si="127"/>
        <v>132000</v>
      </c>
      <c r="N326" s="205">
        <f>'3 - Monthly Unit Rates'!N314*('4 - Estimated Volumes'!N318*12)</f>
        <v>24000</v>
      </c>
      <c r="O326" s="205">
        <f>'3 - Monthly Unit Rates'!O314*('4 - Estimated Volumes'!O318*12)</f>
        <v>24000</v>
      </c>
      <c r="P326" s="560">
        <f t="shared" si="128"/>
        <v>48000</v>
      </c>
      <c r="R326" s="205">
        <f>'3 - Monthly Unit Rates'!R314*('4 - Estimated Volumes'!R318*12)</f>
        <v>24000</v>
      </c>
      <c r="S326" s="205">
        <f>'3 - Monthly Unit Rates'!S314*('4 - Estimated Volumes'!S318*12)</f>
        <v>24000</v>
      </c>
      <c r="T326" s="560">
        <f t="shared" si="129"/>
        <v>48000</v>
      </c>
      <c r="U326" s="204"/>
    </row>
    <row r="327" spans="1:21" ht="12.75" customHeight="1" outlineLevel="2">
      <c r="A327" s="171"/>
      <c r="D327" s="175" t="s">
        <v>343</v>
      </c>
      <c r="E327" s="280" t="s">
        <v>149</v>
      </c>
      <c r="F327" s="205">
        <f>'3 - Monthly Unit Rates'!F315*('4 - Estimated Volumes'!F319*12)</f>
        <v>0</v>
      </c>
      <c r="G327" s="205">
        <f>'3 - Monthly Unit Rates'!G315*('4 - Estimated Volumes'!G319*12)</f>
        <v>0</v>
      </c>
      <c r="H327" s="205">
        <f>'3 - Monthly Unit Rates'!H315*('4 - Estimated Volumes'!H319*12)</f>
        <v>0</v>
      </c>
      <c r="I327" s="205">
        <f>'3 - Monthly Unit Rates'!I315*('4 - Estimated Volumes'!I319*12)</f>
        <v>0</v>
      </c>
      <c r="J327" s="205">
        <f>'3 - Monthly Unit Rates'!J315*('4 - Estimated Volumes'!J319*12)</f>
        <v>0</v>
      </c>
      <c r="K327" s="205">
        <f>'3 - Monthly Unit Rates'!K315*('4 - Estimated Volumes'!K319*6)</f>
        <v>0</v>
      </c>
      <c r="L327" s="560">
        <f t="shared" si="127"/>
        <v>0</v>
      </c>
      <c r="N327" s="205">
        <f>'3 - Monthly Unit Rates'!N315*('4 - Estimated Volumes'!N319*12)</f>
        <v>0</v>
      </c>
      <c r="O327" s="205">
        <f>'3 - Monthly Unit Rates'!O315*('4 - Estimated Volumes'!O319*12)</f>
        <v>0</v>
      </c>
      <c r="P327" s="560">
        <f t="shared" si="128"/>
        <v>0</v>
      </c>
      <c r="R327" s="205">
        <f>'3 - Monthly Unit Rates'!R315*('4 - Estimated Volumes'!R319*12)</f>
        <v>0</v>
      </c>
      <c r="S327" s="205">
        <f>'3 - Monthly Unit Rates'!S315*('4 - Estimated Volumes'!S319*12)</f>
        <v>0</v>
      </c>
      <c r="T327" s="560">
        <f t="shared" si="129"/>
        <v>0</v>
      </c>
      <c r="U327" s="204"/>
    </row>
    <row r="328" spans="1:21" ht="12.75" customHeight="1" outlineLevel="2">
      <c r="A328" s="171"/>
      <c r="D328" s="175" t="s">
        <v>344</v>
      </c>
      <c r="E328" s="280" t="s">
        <v>149</v>
      </c>
      <c r="F328" s="205">
        <f>'3 - Monthly Unit Rates'!F316*('4 - Estimated Volumes'!F320*12)</f>
        <v>0</v>
      </c>
      <c r="G328" s="205">
        <f>'3 - Monthly Unit Rates'!G316*('4 - Estimated Volumes'!G320*12)</f>
        <v>0</v>
      </c>
      <c r="H328" s="205">
        <f>'3 - Monthly Unit Rates'!H316*('4 - Estimated Volumes'!H320*12)</f>
        <v>0</v>
      </c>
      <c r="I328" s="205">
        <f>'3 - Monthly Unit Rates'!I316*('4 - Estimated Volumes'!I320*12)</f>
        <v>0</v>
      </c>
      <c r="J328" s="205">
        <f>'3 - Monthly Unit Rates'!J316*('4 - Estimated Volumes'!J320*12)</f>
        <v>0</v>
      </c>
      <c r="K328" s="205">
        <f>'3 - Monthly Unit Rates'!K316*('4 - Estimated Volumes'!K320*6)</f>
        <v>0</v>
      </c>
      <c r="L328" s="560">
        <f t="shared" si="127"/>
        <v>0</v>
      </c>
      <c r="N328" s="205">
        <f>'3 - Monthly Unit Rates'!N316*('4 - Estimated Volumes'!N320*12)</f>
        <v>0</v>
      </c>
      <c r="O328" s="205">
        <f>'3 - Monthly Unit Rates'!O316*('4 - Estimated Volumes'!O320*12)</f>
        <v>0</v>
      </c>
      <c r="P328" s="560">
        <f t="shared" si="128"/>
        <v>0</v>
      </c>
      <c r="R328" s="205">
        <f>'3 - Monthly Unit Rates'!R316*('4 - Estimated Volumes'!R320*12)</f>
        <v>0</v>
      </c>
      <c r="S328" s="205">
        <f>'3 - Monthly Unit Rates'!S316*('4 - Estimated Volumes'!S320*12)</f>
        <v>0</v>
      </c>
      <c r="T328" s="560">
        <f t="shared" si="129"/>
        <v>0</v>
      </c>
      <c r="U328" s="204"/>
    </row>
    <row r="329" spans="1:21" ht="12.75" customHeight="1" outlineLevel="2">
      <c r="A329" s="171"/>
      <c r="D329" s="175" t="s">
        <v>345</v>
      </c>
      <c r="E329" s="280" t="s">
        <v>149</v>
      </c>
      <c r="F329" s="205">
        <f>'3 - Monthly Unit Rates'!F317*('4 - Estimated Volumes'!F321*12)</f>
        <v>57600</v>
      </c>
      <c r="G329" s="205">
        <f>'3 - Monthly Unit Rates'!G317*('4 - Estimated Volumes'!G321*12)</f>
        <v>57600</v>
      </c>
      <c r="H329" s="205">
        <f>'3 - Monthly Unit Rates'!H317*('4 - Estimated Volumes'!H321*12)</f>
        <v>57600</v>
      </c>
      <c r="I329" s="205">
        <f>'3 - Monthly Unit Rates'!I317*('4 - Estimated Volumes'!I321*12)</f>
        <v>57600</v>
      </c>
      <c r="J329" s="205">
        <f>'3 - Monthly Unit Rates'!J317*('4 - Estimated Volumes'!J321*12)</f>
        <v>57600</v>
      </c>
      <c r="K329" s="205">
        <f>'3 - Monthly Unit Rates'!K317*('4 - Estimated Volumes'!K321*6)</f>
        <v>28800</v>
      </c>
      <c r="L329" s="560">
        <f t="shared" si="127"/>
        <v>316800</v>
      </c>
      <c r="N329" s="205">
        <f>'3 - Monthly Unit Rates'!N317*('4 - Estimated Volumes'!N321*12)</f>
        <v>57600</v>
      </c>
      <c r="O329" s="205">
        <f>'3 - Monthly Unit Rates'!O317*('4 - Estimated Volumes'!O321*12)</f>
        <v>57600</v>
      </c>
      <c r="P329" s="560">
        <f t="shared" si="128"/>
        <v>115200</v>
      </c>
      <c r="R329" s="205">
        <f>'3 - Monthly Unit Rates'!R317*('4 - Estimated Volumes'!R321*12)</f>
        <v>57600</v>
      </c>
      <c r="S329" s="205">
        <f>'3 - Monthly Unit Rates'!S317*('4 - Estimated Volumes'!S321*12)</f>
        <v>57600</v>
      </c>
      <c r="T329" s="560">
        <f t="shared" si="129"/>
        <v>115200</v>
      </c>
      <c r="U329" s="204"/>
    </row>
    <row r="330" spans="1:21" ht="12.75" customHeight="1" outlineLevel="2">
      <c r="A330" s="171"/>
      <c r="D330" s="175" t="s">
        <v>346</v>
      </c>
      <c r="E330" s="280" t="s">
        <v>149</v>
      </c>
      <c r="F330" s="205">
        <f>'3 - Monthly Unit Rates'!F318*('4 - Estimated Volumes'!F322*12)</f>
        <v>0</v>
      </c>
      <c r="G330" s="205">
        <f>'3 - Monthly Unit Rates'!G318*('4 - Estimated Volumes'!G322*12)</f>
        <v>0</v>
      </c>
      <c r="H330" s="205">
        <f>'3 - Monthly Unit Rates'!H318*('4 - Estimated Volumes'!H322*12)</f>
        <v>0</v>
      </c>
      <c r="I330" s="205">
        <f>'3 - Monthly Unit Rates'!I318*('4 - Estimated Volumes'!I322*12)</f>
        <v>0</v>
      </c>
      <c r="J330" s="205">
        <f>'3 - Monthly Unit Rates'!J318*('4 - Estimated Volumes'!J322*12)</f>
        <v>0</v>
      </c>
      <c r="K330" s="205">
        <f>'3 - Monthly Unit Rates'!K318*('4 - Estimated Volumes'!K322*6)</f>
        <v>0</v>
      </c>
      <c r="L330" s="560">
        <f t="shared" si="127"/>
        <v>0</v>
      </c>
      <c r="N330" s="205">
        <f>'3 - Monthly Unit Rates'!N318*('4 - Estimated Volumes'!N322*12)</f>
        <v>0</v>
      </c>
      <c r="O330" s="205">
        <f>'3 - Monthly Unit Rates'!O318*('4 - Estimated Volumes'!O322*12)</f>
        <v>0</v>
      </c>
      <c r="P330" s="560">
        <f t="shared" si="128"/>
        <v>0</v>
      </c>
      <c r="R330" s="205">
        <f>'3 - Monthly Unit Rates'!R318*('4 - Estimated Volumes'!R322*12)</f>
        <v>0</v>
      </c>
      <c r="S330" s="205">
        <f>'3 - Monthly Unit Rates'!S318*('4 - Estimated Volumes'!S322*12)</f>
        <v>0</v>
      </c>
      <c r="T330" s="560">
        <f t="shared" si="129"/>
        <v>0</v>
      </c>
      <c r="U330" s="204"/>
    </row>
    <row r="331" spans="1:21" ht="12.75" customHeight="1" outlineLevel="2">
      <c r="A331" s="171"/>
      <c r="D331" s="175" t="s">
        <v>347</v>
      </c>
      <c r="E331" s="280" t="s">
        <v>149</v>
      </c>
      <c r="F331" s="205">
        <f>'3 - Monthly Unit Rates'!F319*('4 - Estimated Volumes'!F323*12)</f>
        <v>27600</v>
      </c>
      <c r="G331" s="205">
        <f>'3 - Monthly Unit Rates'!G319*('4 - Estimated Volumes'!G323*12)</f>
        <v>27600</v>
      </c>
      <c r="H331" s="205">
        <f>'3 - Monthly Unit Rates'!H319*('4 - Estimated Volumes'!H323*12)</f>
        <v>27600</v>
      </c>
      <c r="I331" s="205">
        <f>'3 - Monthly Unit Rates'!I319*('4 - Estimated Volumes'!I323*12)</f>
        <v>27600</v>
      </c>
      <c r="J331" s="205">
        <f>'3 - Monthly Unit Rates'!J319*('4 - Estimated Volumes'!J323*12)</f>
        <v>27600</v>
      </c>
      <c r="K331" s="205">
        <f>'3 - Monthly Unit Rates'!K319*('4 - Estimated Volumes'!K323*6)</f>
        <v>13800</v>
      </c>
      <c r="L331" s="560">
        <f t="shared" si="127"/>
        <v>151800</v>
      </c>
      <c r="N331" s="205">
        <f>'3 - Monthly Unit Rates'!N319*('4 - Estimated Volumes'!N323*12)</f>
        <v>27600</v>
      </c>
      <c r="O331" s="205">
        <f>'3 - Monthly Unit Rates'!O319*('4 - Estimated Volumes'!O323*12)</f>
        <v>27600</v>
      </c>
      <c r="P331" s="560">
        <f t="shared" si="128"/>
        <v>55200</v>
      </c>
      <c r="R331" s="205">
        <f>'3 - Monthly Unit Rates'!R319*('4 - Estimated Volumes'!R323*12)</f>
        <v>27600</v>
      </c>
      <c r="S331" s="205">
        <f>'3 - Monthly Unit Rates'!S319*('4 - Estimated Volumes'!S323*12)</f>
        <v>27600</v>
      </c>
      <c r="T331" s="560">
        <f t="shared" si="129"/>
        <v>55200</v>
      </c>
      <c r="U331" s="204"/>
    </row>
    <row r="332" spans="1:21" ht="12.75" customHeight="1" outlineLevel="2">
      <c r="A332" s="171"/>
      <c r="D332" s="175" t="s">
        <v>348</v>
      </c>
      <c r="E332" s="280" t="s">
        <v>149</v>
      </c>
      <c r="F332" s="205">
        <f>'3 - Monthly Unit Rates'!F320*('4 - Estimated Volumes'!F324*12)</f>
        <v>24840</v>
      </c>
      <c r="G332" s="205">
        <f>'3 - Monthly Unit Rates'!G320*('4 - Estimated Volumes'!G324*12)</f>
        <v>24840</v>
      </c>
      <c r="H332" s="205">
        <f>'3 - Monthly Unit Rates'!H320*('4 - Estimated Volumes'!H324*12)</f>
        <v>24840</v>
      </c>
      <c r="I332" s="205">
        <f>'3 - Monthly Unit Rates'!I320*('4 - Estimated Volumes'!I324*12)</f>
        <v>24840</v>
      </c>
      <c r="J332" s="205">
        <f>'3 - Monthly Unit Rates'!J320*('4 - Estimated Volumes'!J324*12)</f>
        <v>24840</v>
      </c>
      <c r="K332" s="205">
        <f>'3 - Monthly Unit Rates'!K320*('4 - Estimated Volumes'!K324*6)</f>
        <v>12420</v>
      </c>
      <c r="L332" s="560">
        <f t="shared" si="127"/>
        <v>136620</v>
      </c>
      <c r="N332" s="205">
        <f>'3 - Monthly Unit Rates'!N320*('4 - Estimated Volumes'!N324*12)</f>
        <v>24840</v>
      </c>
      <c r="O332" s="205">
        <f>'3 - Monthly Unit Rates'!O320*('4 - Estimated Volumes'!O324*12)</f>
        <v>24840</v>
      </c>
      <c r="P332" s="560">
        <f t="shared" si="128"/>
        <v>49680</v>
      </c>
      <c r="R332" s="205">
        <f>'3 - Monthly Unit Rates'!R320*('4 - Estimated Volumes'!R324*12)</f>
        <v>24840</v>
      </c>
      <c r="S332" s="205">
        <f>'3 - Monthly Unit Rates'!S320*('4 - Estimated Volumes'!S324*12)</f>
        <v>24840</v>
      </c>
      <c r="T332" s="560">
        <f t="shared" si="129"/>
        <v>49680</v>
      </c>
      <c r="U332" s="204"/>
    </row>
    <row r="333" spans="1:21" ht="12.75" customHeight="1" outlineLevel="2">
      <c r="A333" s="171"/>
      <c r="D333" s="175" t="s">
        <v>349</v>
      </c>
      <c r="E333" s="280" t="s">
        <v>149</v>
      </c>
      <c r="F333" s="205">
        <f>'3 - Monthly Unit Rates'!F321*('4 - Estimated Volumes'!F325*12)</f>
        <v>32760</v>
      </c>
      <c r="G333" s="205">
        <f>'3 - Monthly Unit Rates'!G321*('4 - Estimated Volumes'!G325*12)</f>
        <v>32760</v>
      </c>
      <c r="H333" s="205">
        <f>'3 - Monthly Unit Rates'!H321*('4 - Estimated Volumes'!H325*12)</f>
        <v>32760</v>
      </c>
      <c r="I333" s="205">
        <f>'3 - Monthly Unit Rates'!I321*('4 - Estimated Volumes'!I325*12)</f>
        <v>32760</v>
      </c>
      <c r="J333" s="205">
        <f>'3 - Monthly Unit Rates'!J321*('4 - Estimated Volumes'!J325*12)</f>
        <v>32760</v>
      </c>
      <c r="K333" s="205">
        <f>'3 - Monthly Unit Rates'!K321*('4 - Estimated Volumes'!K325*6)</f>
        <v>16380</v>
      </c>
      <c r="L333" s="560">
        <f t="shared" si="127"/>
        <v>180180</v>
      </c>
      <c r="N333" s="205">
        <f>'3 - Monthly Unit Rates'!N321*('4 - Estimated Volumes'!N325*12)</f>
        <v>32760</v>
      </c>
      <c r="O333" s="205">
        <f>'3 - Monthly Unit Rates'!O321*('4 - Estimated Volumes'!O325*12)</f>
        <v>32760</v>
      </c>
      <c r="P333" s="560">
        <f t="shared" si="128"/>
        <v>65520</v>
      </c>
      <c r="R333" s="205">
        <f>'3 - Monthly Unit Rates'!R321*('4 - Estimated Volumes'!R325*12)</f>
        <v>32760</v>
      </c>
      <c r="S333" s="205">
        <f>'3 - Monthly Unit Rates'!S321*('4 - Estimated Volumes'!S325*12)</f>
        <v>32760</v>
      </c>
      <c r="T333" s="560">
        <f t="shared" si="129"/>
        <v>65520</v>
      </c>
      <c r="U333" s="204"/>
    </row>
    <row r="334" spans="1:21" ht="12.75" customHeight="1" outlineLevel="2">
      <c r="A334" s="171"/>
      <c r="D334" s="175" t="s">
        <v>350</v>
      </c>
      <c r="E334" s="280" t="s">
        <v>149</v>
      </c>
      <c r="F334" s="205">
        <f>'3 - Monthly Unit Rates'!F322*('4 - Estimated Volumes'!F326*12)</f>
        <v>0</v>
      </c>
      <c r="G334" s="205">
        <f>'3 - Monthly Unit Rates'!G322*('4 - Estimated Volumes'!G326*12)</f>
        <v>0</v>
      </c>
      <c r="H334" s="205">
        <f>'3 - Monthly Unit Rates'!H322*('4 - Estimated Volumes'!H326*12)</f>
        <v>0</v>
      </c>
      <c r="I334" s="205">
        <f>'3 - Monthly Unit Rates'!I322*('4 - Estimated Volumes'!I326*12)</f>
        <v>0</v>
      </c>
      <c r="J334" s="205">
        <f>'3 - Monthly Unit Rates'!J322*('4 - Estimated Volumes'!J326*12)</f>
        <v>0</v>
      </c>
      <c r="K334" s="205">
        <f>'3 - Monthly Unit Rates'!K322*('4 - Estimated Volumes'!K326*6)</f>
        <v>0</v>
      </c>
      <c r="L334" s="560">
        <f t="shared" si="127"/>
        <v>0</v>
      </c>
      <c r="N334" s="205">
        <f>'3 - Monthly Unit Rates'!N322*('4 - Estimated Volumes'!N326*12)</f>
        <v>0</v>
      </c>
      <c r="O334" s="205">
        <f>'3 - Monthly Unit Rates'!O322*('4 - Estimated Volumes'!O326*12)</f>
        <v>0</v>
      </c>
      <c r="P334" s="560">
        <f t="shared" si="128"/>
        <v>0</v>
      </c>
      <c r="R334" s="205">
        <f>'3 - Monthly Unit Rates'!R322*('4 - Estimated Volumes'!R326*12)</f>
        <v>0</v>
      </c>
      <c r="S334" s="205">
        <f>'3 - Monthly Unit Rates'!S322*('4 - Estimated Volumes'!S326*12)</f>
        <v>0</v>
      </c>
      <c r="T334" s="560">
        <f t="shared" si="129"/>
        <v>0</v>
      </c>
      <c r="U334" s="204"/>
    </row>
    <row r="335" spans="1:21" ht="12.75" customHeight="1" outlineLevel="2">
      <c r="A335" s="171"/>
      <c r="D335" s="175" t="s">
        <v>351</v>
      </c>
      <c r="E335" s="280" t="s">
        <v>149</v>
      </c>
      <c r="F335" s="205">
        <f>'3 - Monthly Unit Rates'!F323*('4 - Estimated Volumes'!F327*12)</f>
        <v>0</v>
      </c>
      <c r="G335" s="205">
        <f>'3 - Monthly Unit Rates'!G323*('4 - Estimated Volumes'!G327*12)</f>
        <v>0</v>
      </c>
      <c r="H335" s="205">
        <f>'3 - Monthly Unit Rates'!H323*('4 - Estimated Volumes'!H327*12)</f>
        <v>0</v>
      </c>
      <c r="I335" s="205">
        <f>'3 - Monthly Unit Rates'!I323*('4 - Estimated Volumes'!I327*12)</f>
        <v>0</v>
      </c>
      <c r="J335" s="205">
        <f>'3 - Monthly Unit Rates'!J323*('4 - Estimated Volumes'!J327*12)</f>
        <v>0</v>
      </c>
      <c r="K335" s="205">
        <f>'3 - Monthly Unit Rates'!K323*('4 - Estimated Volumes'!K327*6)</f>
        <v>0</v>
      </c>
      <c r="L335" s="560">
        <f t="shared" si="127"/>
        <v>0</v>
      </c>
      <c r="N335" s="205">
        <f>'3 - Monthly Unit Rates'!N323*('4 - Estimated Volumes'!N327*12)</f>
        <v>0</v>
      </c>
      <c r="O335" s="205">
        <f>'3 - Monthly Unit Rates'!O323*('4 - Estimated Volumes'!O327*12)</f>
        <v>0</v>
      </c>
      <c r="P335" s="560">
        <f t="shared" si="128"/>
        <v>0</v>
      </c>
      <c r="R335" s="205">
        <f>'3 - Monthly Unit Rates'!R323*('4 - Estimated Volumes'!R327*12)</f>
        <v>0</v>
      </c>
      <c r="S335" s="205">
        <f>'3 - Monthly Unit Rates'!S323*('4 - Estimated Volumes'!S327*12)</f>
        <v>0</v>
      </c>
      <c r="T335" s="560">
        <f t="shared" si="129"/>
        <v>0</v>
      </c>
      <c r="U335" s="204"/>
    </row>
    <row r="336" spans="1:21" ht="12.75" customHeight="1" outlineLevel="2">
      <c r="A336" s="171"/>
      <c r="D336" s="175" t="s">
        <v>352</v>
      </c>
      <c r="E336" s="280" t="s">
        <v>149</v>
      </c>
      <c r="F336" s="205">
        <f>'3 - Monthly Unit Rates'!F324*('4 - Estimated Volumes'!F328*12)</f>
        <v>63360</v>
      </c>
      <c r="G336" s="205">
        <f>'3 - Monthly Unit Rates'!G324*('4 - Estimated Volumes'!G328*12)</f>
        <v>63360</v>
      </c>
      <c r="H336" s="205">
        <f>'3 - Monthly Unit Rates'!H324*('4 - Estimated Volumes'!H328*12)</f>
        <v>63360</v>
      </c>
      <c r="I336" s="205">
        <f>'3 - Monthly Unit Rates'!I324*('4 - Estimated Volumes'!I328*12)</f>
        <v>63360</v>
      </c>
      <c r="J336" s="205">
        <f>'3 - Monthly Unit Rates'!J324*('4 - Estimated Volumes'!J328*12)</f>
        <v>63360</v>
      </c>
      <c r="K336" s="205">
        <f>'3 - Monthly Unit Rates'!K324*('4 - Estimated Volumes'!K328*6)</f>
        <v>31680</v>
      </c>
      <c r="L336" s="560">
        <f t="shared" si="127"/>
        <v>348480</v>
      </c>
      <c r="N336" s="205">
        <f>'3 - Monthly Unit Rates'!N324*('4 - Estimated Volumes'!N328*12)</f>
        <v>63360</v>
      </c>
      <c r="O336" s="205">
        <f>'3 - Monthly Unit Rates'!O324*('4 - Estimated Volumes'!O328*12)</f>
        <v>63360</v>
      </c>
      <c r="P336" s="560">
        <f t="shared" si="128"/>
        <v>126720</v>
      </c>
      <c r="R336" s="205">
        <f>'3 - Monthly Unit Rates'!R324*('4 - Estimated Volumes'!R328*12)</f>
        <v>63360</v>
      </c>
      <c r="S336" s="205">
        <f>'3 - Monthly Unit Rates'!S324*('4 - Estimated Volumes'!S328*12)</f>
        <v>63360</v>
      </c>
      <c r="T336" s="560">
        <f t="shared" si="129"/>
        <v>126720</v>
      </c>
      <c r="U336" s="204"/>
    </row>
    <row r="337" spans="1:21" ht="12.75" customHeight="1" outlineLevel="2">
      <c r="A337" s="171"/>
      <c r="D337" s="175" t="s">
        <v>353</v>
      </c>
      <c r="E337" s="280" t="s">
        <v>215</v>
      </c>
      <c r="F337" s="205">
        <f>'3 - Monthly Unit Rates'!F325*('4 - Estimated Volumes'!F329*12)</f>
        <v>0</v>
      </c>
      <c r="G337" s="205">
        <f>'3 - Monthly Unit Rates'!G325*('4 - Estimated Volumes'!G329*12)</f>
        <v>0</v>
      </c>
      <c r="H337" s="205">
        <f>'3 - Monthly Unit Rates'!H325*('4 - Estimated Volumes'!H329*12)</f>
        <v>0</v>
      </c>
      <c r="I337" s="205">
        <f>'3 - Monthly Unit Rates'!I325*('4 - Estimated Volumes'!I329*12)</f>
        <v>0</v>
      </c>
      <c r="J337" s="205">
        <f>'3 - Monthly Unit Rates'!J325*('4 - Estimated Volumes'!J329*12)</f>
        <v>0</v>
      </c>
      <c r="K337" s="205">
        <f>'3 - Monthly Unit Rates'!K325*('4 - Estimated Volumes'!K329*6)</f>
        <v>0</v>
      </c>
      <c r="L337" s="560">
        <f t="shared" si="127"/>
        <v>0</v>
      </c>
      <c r="N337" s="205">
        <f>'3 - Monthly Unit Rates'!N325*('4 - Estimated Volumes'!N329*12)</f>
        <v>0</v>
      </c>
      <c r="O337" s="205">
        <f>'3 - Monthly Unit Rates'!O325*('4 - Estimated Volumes'!O329*12)</f>
        <v>0</v>
      </c>
      <c r="P337" s="560">
        <f t="shared" si="128"/>
        <v>0</v>
      </c>
      <c r="R337" s="205">
        <f>'3 - Monthly Unit Rates'!R325*('4 - Estimated Volumes'!R329*12)</f>
        <v>0</v>
      </c>
      <c r="S337" s="205">
        <f>'3 - Monthly Unit Rates'!S325*('4 - Estimated Volumes'!S329*12)</f>
        <v>0</v>
      </c>
      <c r="T337" s="560">
        <f t="shared" si="129"/>
        <v>0</v>
      </c>
      <c r="U337" s="204"/>
    </row>
    <row r="338" spans="1:21" ht="12.75" customHeight="1" outlineLevel="2">
      <c r="A338" s="171"/>
      <c r="D338" s="175" t="s">
        <v>354</v>
      </c>
      <c r="E338" s="280" t="s">
        <v>215</v>
      </c>
      <c r="F338" s="205">
        <f>'3 - Monthly Unit Rates'!F326*('4 - Estimated Volumes'!F330*12)</f>
        <v>0</v>
      </c>
      <c r="G338" s="205">
        <f>'3 - Monthly Unit Rates'!G326*('4 - Estimated Volumes'!G330*12)</f>
        <v>0</v>
      </c>
      <c r="H338" s="205">
        <f>'3 - Monthly Unit Rates'!H326*('4 - Estimated Volumes'!H330*12)</f>
        <v>0</v>
      </c>
      <c r="I338" s="205">
        <f>'3 - Monthly Unit Rates'!I326*('4 - Estimated Volumes'!I330*12)</f>
        <v>0</v>
      </c>
      <c r="J338" s="205">
        <f>'3 - Monthly Unit Rates'!J326*('4 - Estimated Volumes'!J330*12)</f>
        <v>0</v>
      </c>
      <c r="K338" s="205">
        <f>'3 - Monthly Unit Rates'!K326*('4 - Estimated Volumes'!K330*6)</f>
        <v>0</v>
      </c>
      <c r="L338" s="560">
        <f t="shared" si="127"/>
        <v>0</v>
      </c>
      <c r="N338" s="205">
        <f>'3 - Monthly Unit Rates'!N326*('4 - Estimated Volumes'!N330*12)</f>
        <v>0</v>
      </c>
      <c r="O338" s="205">
        <f>'3 - Monthly Unit Rates'!O326*('4 - Estimated Volumes'!O330*12)</f>
        <v>0</v>
      </c>
      <c r="P338" s="560">
        <f t="shared" si="128"/>
        <v>0</v>
      </c>
      <c r="R338" s="205">
        <f>'3 - Monthly Unit Rates'!R326*('4 - Estimated Volumes'!R330*12)</f>
        <v>0</v>
      </c>
      <c r="S338" s="205">
        <f>'3 - Monthly Unit Rates'!S326*('4 - Estimated Volumes'!S330*12)</f>
        <v>0</v>
      </c>
      <c r="T338" s="560">
        <f t="shared" si="129"/>
        <v>0</v>
      </c>
      <c r="U338" s="204"/>
    </row>
    <row r="339" spans="1:21" ht="12.75" customHeight="1" outlineLevel="2">
      <c r="A339" s="171" t="s">
        <v>355</v>
      </c>
      <c r="C339" s="310" t="s">
        <v>356</v>
      </c>
      <c r="D339" s="305"/>
      <c r="E339" s="306"/>
      <c r="F339" s="560"/>
      <c r="G339" s="560"/>
      <c r="H339" s="560"/>
      <c r="I339" s="560"/>
      <c r="J339" s="560"/>
      <c r="K339" s="560">
        <f>'3 - Monthly Unit Rates'!K327*('4 - Estimated Volumes'!K331*6)</f>
        <v>0</v>
      </c>
      <c r="L339" s="560"/>
      <c r="N339" s="560"/>
      <c r="O339" s="560"/>
      <c r="P339" s="560"/>
      <c r="R339" s="560"/>
      <c r="S339" s="560"/>
      <c r="T339" s="560"/>
      <c r="U339" s="204"/>
    </row>
    <row r="340" spans="1:21" ht="12.75" customHeight="1" outlineLevel="2">
      <c r="A340" s="171"/>
      <c r="D340" s="286" t="s">
        <v>357</v>
      </c>
      <c r="E340" s="288"/>
      <c r="F340" s="560"/>
      <c r="G340" s="560"/>
      <c r="H340" s="560"/>
      <c r="I340" s="560"/>
      <c r="J340" s="560"/>
      <c r="K340" s="560">
        <f>'3 - Monthly Unit Rates'!K328*('4 - Estimated Volumes'!K332*6)</f>
        <v>0</v>
      </c>
      <c r="L340" s="560"/>
      <c r="N340" s="560"/>
      <c r="O340" s="560"/>
      <c r="P340" s="560"/>
      <c r="R340" s="560"/>
      <c r="S340" s="560"/>
      <c r="T340" s="560"/>
      <c r="U340" s="204"/>
    </row>
    <row r="341" spans="1:21" ht="12.75" customHeight="1" outlineLevel="2">
      <c r="A341" s="171"/>
      <c r="D341" s="175" t="s">
        <v>358</v>
      </c>
      <c r="E341" s="280" t="s">
        <v>326</v>
      </c>
      <c r="F341" s="205">
        <f>'3 - Monthly Unit Rates'!F329*('4 - Estimated Volumes'!F333*12)</f>
        <v>0</v>
      </c>
      <c r="G341" s="205">
        <f>'3 - Monthly Unit Rates'!G329*('4 - Estimated Volumes'!G333*12)</f>
        <v>0</v>
      </c>
      <c r="H341" s="205">
        <f>'3 - Monthly Unit Rates'!H329*('4 - Estimated Volumes'!H333*12)</f>
        <v>0</v>
      </c>
      <c r="I341" s="205">
        <f>'3 - Monthly Unit Rates'!I329*('4 - Estimated Volumes'!I333*12)</f>
        <v>0</v>
      </c>
      <c r="J341" s="205">
        <f>'3 - Monthly Unit Rates'!J329*('4 - Estimated Volumes'!J333*12)</f>
        <v>0</v>
      </c>
      <c r="K341" s="205">
        <f>'3 - Monthly Unit Rates'!K329*('4 - Estimated Volumes'!K333*6)</f>
        <v>0</v>
      </c>
      <c r="L341" s="560">
        <f t="shared" ref="L341" si="130">SUM(F341:K341)</f>
        <v>0</v>
      </c>
      <c r="N341" s="205">
        <f>'3 - Monthly Unit Rates'!N329*('4 - Estimated Volumes'!N333*12)</f>
        <v>0</v>
      </c>
      <c r="O341" s="205">
        <f>'3 - Monthly Unit Rates'!O329*('4 - Estimated Volumes'!O333*12)</f>
        <v>0</v>
      </c>
      <c r="P341" s="560">
        <f t="shared" ref="P341" si="131">N341+O341</f>
        <v>0</v>
      </c>
      <c r="R341" s="205">
        <f>'3 - Monthly Unit Rates'!R329*('4 - Estimated Volumes'!R333*12)</f>
        <v>0</v>
      </c>
      <c r="S341" s="205">
        <f>'3 - Monthly Unit Rates'!S329*('4 - Estimated Volumes'!S333*12)</f>
        <v>0</v>
      </c>
      <c r="T341" s="560">
        <f t="shared" ref="T341" si="132">R341+S341</f>
        <v>0</v>
      </c>
      <c r="U341" s="204"/>
    </row>
    <row r="342" spans="1:21" ht="12.75" customHeight="1" outlineLevel="2">
      <c r="A342" s="171"/>
      <c r="D342" s="286" t="s">
        <v>359</v>
      </c>
      <c r="E342" s="288"/>
      <c r="F342" s="560"/>
      <c r="G342" s="560"/>
      <c r="H342" s="560"/>
      <c r="I342" s="560"/>
      <c r="J342" s="560"/>
      <c r="K342" s="560">
        <f>'3 - Monthly Unit Rates'!K330*('4 - Estimated Volumes'!K334*6)</f>
        <v>0</v>
      </c>
      <c r="L342" s="560"/>
      <c r="N342" s="560"/>
      <c r="O342" s="560"/>
      <c r="P342" s="560"/>
      <c r="R342" s="560"/>
      <c r="S342" s="560"/>
      <c r="T342" s="560"/>
      <c r="U342" s="204"/>
    </row>
    <row r="343" spans="1:21" ht="12.75" customHeight="1" outlineLevel="2">
      <c r="A343" s="171"/>
      <c r="D343" s="175" t="s">
        <v>358</v>
      </c>
      <c r="E343" s="280" t="s">
        <v>326</v>
      </c>
      <c r="F343" s="205">
        <f>'3 - Monthly Unit Rates'!F331*('4 - Estimated Volumes'!F335*12)</f>
        <v>0</v>
      </c>
      <c r="G343" s="205">
        <f>'3 - Monthly Unit Rates'!G331*('4 - Estimated Volumes'!G335*12)</f>
        <v>0</v>
      </c>
      <c r="H343" s="205">
        <f>'3 - Monthly Unit Rates'!H331*('4 - Estimated Volumes'!H335*12)</f>
        <v>0</v>
      </c>
      <c r="I343" s="205">
        <f>'3 - Monthly Unit Rates'!I331*('4 - Estimated Volumes'!I335*12)</f>
        <v>0</v>
      </c>
      <c r="J343" s="205">
        <f>'3 - Monthly Unit Rates'!J331*('4 - Estimated Volumes'!J335*12)</f>
        <v>0</v>
      </c>
      <c r="K343" s="205">
        <f>'3 - Monthly Unit Rates'!K331*('4 - Estimated Volumes'!K335*6)</f>
        <v>0</v>
      </c>
      <c r="L343" s="560">
        <f t="shared" ref="L343" si="133">SUM(F343:K343)</f>
        <v>0</v>
      </c>
      <c r="N343" s="205">
        <f>'3 - Monthly Unit Rates'!N331*('4 - Estimated Volumes'!N335*12)</f>
        <v>0</v>
      </c>
      <c r="O343" s="205">
        <f>'3 - Monthly Unit Rates'!O331*('4 - Estimated Volumes'!O335*12)</f>
        <v>0</v>
      </c>
      <c r="P343" s="560">
        <f t="shared" ref="P343" si="134">N343+O343</f>
        <v>0</v>
      </c>
      <c r="R343" s="205">
        <f>'3 - Monthly Unit Rates'!R331*('4 - Estimated Volumes'!R335*12)</f>
        <v>0</v>
      </c>
      <c r="S343" s="205">
        <f>'3 - Monthly Unit Rates'!S331*('4 - Estimated Volumes'!S335*12)</f>
        <v>0</v>
      </c>
      <c r="T343" s="560">
        <f t="shared" ref="T343" si="135">R343+S343</f>
        <v>0</v>
      </c>
      <c r="U343" s="204"/>
    </row>
    <row r="344" spans="1:21" ht="12.75" customHeight="1" outlineLevel="2">
      <c r="A344" s="171"/>
      <c r="D344" s="286" t="s">
        <v>360</v>
      </c>
      <c r="E344" s="288"/>
      <c r="F344" s="560"/>
      <c r="G344" s="560"/>
      <c r="H344" s="560"/>
      <c r="I344" s="560"/>
      <c r="J344" s="560"/>
      <c r="K344" s="560">
        <f>'3 - Monthly Unit Rates'!K332*('4 - Estimated Volumes'!K336*6)</f>
        <v>0</v>
      </c>
      <c r="L344" s="560"/>
      <c r="N344" s="560"/>
      <c r="O344" s="560"/>
      <c r="P344" s="560"/>
      <c r="R344" s="560"/>
      <c r="S344" s="560"/>
      <c r="T344" s="560"/>
      <c r="U344" s="204"/>
    </row>
    <row r="345" spans="1:21" ht="12.75" customHeight="1" outlineLevel="2">
      <c r="A345" s="171"/>
      <c r="D345" s="175" t="s">
        <v>361</v>
      </c>
      <c r="E345" s="280" t="s">
        <v>334</v>
      </c>
      <c r="F345" s="205">
        <f>'3 - Monthly Unit Rates'!F333*('4 - Estimated Volumes'!F337*12)</f>
        <v>0</v>
      </c>
      <c r="G345" s="205">
        <f>'3 - Monthly Unit Rates'!G333*('4 - Estimated Volumes'!G337*12)</f>
        <v>0</v>
      </c>
      <c r="H345" s="205">
        <f>'3 - Monthly Unit Rates'!H333*('4 - Estimated Volumes'!H337*12)</f>
        <v>0</v>
      </c>
      <c r="I345" s="205">
        <f>'3 - Monthly Unit Rates'!I333*('4 - Estimated Volumes'!I337*12)</f>
        <v>0</v>
      </c>
      <c r="J345" s="205">
        <f>'3 - Monthly Unit Rates'!J333*('4 - Estimated Volumes'!J337*12)</f>
        <v>0</v>
      </c>
      <c r="K345" s="205">
        <f>'3 - Monthly Unit Rates'!K333*('4 - Estimated Volumes'!K337*6)</f>
        <v>0</v>
      </c>
      <c r="L345" s="560">
        <f t="shared" ref="L345" si="136">SUM(F345:K345)</f>
        <v>0</v>
      </c>
      <c r="N345" s="205">
        <f>'3 - Monthly Unit Rates'!N333*('4 - Estimated Volumes'!N337*12)</f>
        <v>0</v>
      </c>
      <c r="O345" s="205">
        <f>'3 - Monthly Unit Rates'!O333*('4 - Estimated Volumes'!O337*12)</f>
        <v>0</v>
      </c>
      <c r="P345" s="560">
        <f t="shared" ref="P345" si="137">N345+O345</f>
        <v>0</v>
      </c>
      <c r="R345" s="205">
        <f>'3 - Monthly Unit Rates'!R333*('4 - Estimated Volumes'!R337*12)</f>
        <v>0</v>
      </c>
      <c r="S345" s="205">
        <f>'3 - Monthly Unit Rates'!S333*('4 - Estimated Volumes'!S337*12)</f>
        <v>0</v>
      </c>
      <c r="T345" s="560">
        <f t="shared" ref="T345" si="138">R345+S345</f>
        <v>0</v>
      </c>
      <c r="U345" s="204"/>
    </row>
    <row r="346" spans="1:21" ht="12.75" customHeight="1" outlineLevel="2">
      <c r="A346" s="171"/>
      <c r="D346" s="286" t="s">
        <v>362</v>
      </c>
      <c r="E346" s="288"/>
      <c r="F346" s="560"/>
      <c r="G346" s="560"/>
      <c r="H346" s="560"/>
      <c r="I346" s="560"/>
      <c r="J346" s="560"/>
      <c r="K346" s="560">
        <f>'3 - Monthly Unit Rates'!K334*('4 - Estimated Volumes'!K338*6)</f>
        <v>0</v>
      </c>
      <c r="L346" s="560"/>
      <c r="N346" s="560"/>
      <c r="O346" s="560"/>
      <c r="P346" s="560"/>
      <c r="R346" s="560"/>
      <c r="S346" s="560"/>
      <c r="T346" s="560"/>
      <c r="U346" s="204"/>
    </row>
    <row r="347" spans="1:21" ht="12.75" customHeight="1" outlineLevel="2">
      <c r="A347" s="171"/>
      <c r="D347" s="175" t="s">
        <v>363</v>
      </c>
      <c r="E347" s="280" t="s">
        <v>364</v>
      </c>
      <c r="F347" s="205">
        <f>'3 - Monthly Unit Rates'!F335*('4 - Estimated Volumes'!F339*12)</f>
        <v>0</v>
      </c>
      <c r="G347" s="205">
        <f>'3 - Monthly Unit Rates'!G335*('4 - Estimated Volumes'!G339*12)</f>
        <v>0</v>
      </c>
      <c r="H347" s="205">
        <f>'3 - Monthly Unit Rates'!H335*('4 - Estimated Volumes'!H339*12)</f>
        <v>0</v>
      </c>
      <c r="I347" s="205">
        <f>'3 - Monthly Unit Rates'!I335*('4 - Estimated Volumes'!I339*12)</f>
        <v>0</v>
      </c>
      <c r="J347" s="205">
        <f>'3 - Monthly Unit Rates'!J335*('4 - Estimated Volumes'!J339*12)</f>
        <v>0</v>
      </c>
      <c r="K347" s="205">
        <f>'3 - Monthly Unit Rates'!K335*('4 - Estimated Volumes'!K339*6)</f>
        <v>0</v>
      </c>
      <c r="L347" s="560">
        <f t="shared" ref="L347" si="139">SUM(F347:K347)</f>
        <v>0</v>
      </c>
      <c r="N347" s="205">
        <f>'3 - Monthly Unit Rates'!N335*('4 - Estimated Volumes'!N339*12)</f>
        <v>0</v>
      </c>
      <c r="O347" s="205">
        <f>'3 - Monthly Unit Rates'!O335*('4 - Estimated Volumes'!O339*12)</f>
        <v>0</v>
      </c>
      <c r="P347" s="560">
        <f t="shared" ref="P347" si="140">N347+O347</f>
        <v>0</v>
      </c>
      <c r="R347" s="205">
        <f>'3 - Monthly Unit Rates'!R335*('4 - Estimated Volumes'!R339*12)</f>
        <v>0</v>
      </c>
      <c r="S347" s="205">
        <f>'3 - Monthly Unit Rates'!S335*('4 - Estimated Volumes'!S339*12)</f>
        <v>0</v>
      </c>
      <c r="T347" s="560">
        <f t="shared" ref="T347" si="141">R347+S347</f>
        <v>0</v>
      </c>
      <c r="U347" s="204"/>
    </row>
    <row r="348" spans="1:21" ht="12.75" customHeight="1" outlineLevel="2">
      <c r="A348" s="171"/>
      <c r="D348" s="175" t="s">
        <v>365</v>
      </c>
      <c r="E348" s="280" t="s">
        <v>364</v>
      </c>
      <c r="F348" s="205">
        <f>'3 - Monthly Unit Rates'!F336*('4 - Estimated Volumes'!F340*12)</f>
        <v>0</v>
      </c>
      <c r="G348" s="205">
        <f>'3 - Monthly Unit Rates'!G336*('4 - Estimated Volumes'!G340*12)</f>
        <v>0</v>
      </c>
      <c r="H348" s="205">
        <f>'3 - Monthly Unit Rates'!H336*('4 - Estimated Volumes'!H340*12)</f>
        <v>0</v>
      </c>
      <c r="I348" s="205">
        <f>'3 - Monthly Unit Rates'!I336*('4 - Estimated Volumes'!I340*12)</f>
        <v>0</v>
      </c>
      <c r="J348" s="205">
        <f>'3 - Monthly Unit Rates'!J336*('4 - Estimated Volumes'!J340*12)</f>
        <v>0</v>
      </c>
      <c r="K348" s="205">
        <f>'3 - Monthly Unit Rates'!K336*('4 - Estimated Volumes'!K340*6)</f>
        <v>0</v>
      </c>
      <c r="L348" s="560">
        <f t="shared" ref="L348:L384" si="142">SUM(F348:K348)</f>
        <v>0</v>
      </c>
      <c r="N348" s="205">
        <f>'3 - Monthly Unit Rates'!N336*('4 - Estimated Volumes'!N340*12)</f>
        <v>0</v>
      </c>
      <c r="O348" s="205">
        <f>'3 - Monthly Unit Rates'!O336*('4 - Estimated Volumes'!O340*12)</f>
        <v>0</v>
      </c>
      <c r="P348" s="560">
        <f t="shared" ref="P348:P384" si="143">N348+O348</f>
        <v>0</v>
      </c>
      <c r="R348" s="205">
        <f>'3 - Monthly Unit Rates'!R336*('4 - Estimated Volumes'!R340*12)</f>
        <v>0</v>
      </c>
      <c r="S348" s="205">
        <f>'3 - Monthly Unit Rates'!S336*('4 - Estimated Volumes'!S340*12)</f>
        <v>0</v>
      </c>
      <c r="T348" s="560">
        <f t="shared" ref="T348:T384" si="144">R348+S348</f>
        <v>0</v>
      </c>
      <c r="U348" s="204"/>
    </row>
    <row r="349" spans="1:21" ht="12.75" customHeight="1" outlineLevel="2">
      <c r="A349" s="171"/>
      <c r="D349" s="175" t="s">
        <v>366</v>
      </c>
      <c r="E349" s="280" t="s">
        <v>364</v>
      </c>
      <c r="F349" s="205">
        <f>'3 - Monthly Unit Rates'!F337*('4 - Estimated Volumes'!F341*12)</f>
        <v>0</v>
      </c>
      <c r="G349" s="205">
        <f>'3 - Monthly Unit Rates'!G337*('4 - Estimated Volumes'!G341*12)</f>
        <v>0</v>
      </c>
      <c r="H349" s="205">
        <f>'3 - Monthly Unit Rates'!H337*('4 - Estimated Volumes'!H341*12)</f>
        <v>0</v>
      </c>
      <c r="I349" s="205">
        <f>'3 - Monthly Unit Rates'!I337*('4 - Estimated Volumes'!I341*12)</f>
        <v>0</v>
      </c>
      <c r="J349" s="205">
        <f>'3 - Monthly Unit Rates'!J337*('4 - Estimated Volumes'!J341*12)</f>
        <v>0</v>
      </c>
      <c r="K349" s="205">
        <f>'3 - Monthly Unit Rates'!K337*('4 - Estimated Volumes'!K341*6)</f>
        <v>0</v>
      </c>
      <c r="L349" s="560">
        <f t="shared" si="142"/>
        <v>0</v>
      </c>
      <c r="N349" s="205">
        <f>'3 - Monthly Unit Rates'!N337*('4 - Estimated Volumes'!N341*12)</f>
        <v>0</v>
      </c>
      <c r="O349" s="205">
        <f>'3 - Monthly Unit Rates'!O337*('4 - Estimated Volumes'!O341*12)</f>
        <v>0</v>
      </c>
      <c r="P349" s="560">
        <f t="shared" si="143"/>
        <v>0</v>
      </c>
      <c r="R349" s="205">
        <f>'3 - Monthly Unit Rates'!R337*('4 - Estimated Volumes'!R341*12)</f>
        <v>0</v>
      </c>
      <c r="S349" s="205">
        <f>'3 - Monthly Unit Rates'!S337*('4 - Estimated Volumes'!S341*12)</f>
        <v>0</v>
      </c>
      <c r="T349" s="560">
        <f t="shared" si="144"/>
        <v>0</v>
      </c>
      <c r="U349" s="204"/>
    </row>
    <row r="350" spans="1:21" ht="12.75" customHeight="1" outlineLevel="2">
      <c r="A350" s="171"/>
      <c r="D350" s="175" t="s">
        <v>367</v>
      </c>
      <c r="E350" s="280" t="s">
        <v>364</v>
      </c>
      <c r="F350" s="205">
        <f>'3 - Monthly Unit Rates'!F338*('4 - Estimated Volumes'!F342*12)</f>
        <v>0</v>
      </c>
      <c r="G350" s="205">
        <f>'3 - Monthly Unit Rates'!G338*('4 - Estimated Volumes'!G342*12)</f>
        <v>0</v>
      </c>
      <c r="H350" s="205">
        <f>'3 - Monthly Unit Rates'!H338*('4 - Estimated Volumes'!H342*12)</f>
        <v>0</v>
      </c>
      <c r="I350" s="205">
        <f>'3 - Monthly Unit Rates'!I338*('4 - Estimated Volumes'!I342*12)</f>
        <v>0</v>
      </c>
      <c r="J350" s="205">
        <f>'3 - Monthly Unit Rates'!J338*('4 - Estimated Volumes'!J342*12)</f>
        <v>0</v>
      </c>
      <c r="K350" s="205">
        <f>'3 - Monthly Unit Rates'!K338*('4 - Estimated Volumes'!K342*6)</f>
        <v>0</v>
      </c>
      <c r="L350" s="560">
        <f t="shared" si="142"/>
        <v>0</v>
      </c>
      <c r="N350" s="205">
        <f>'3 - Monthly Unit Rates'!N338*('4 - Estimated Volumes'!N342*12)</f>
        <v>0</v>
      </c>
      <c r="O350" s="205">
        <f>'3 - Monthly Unit Rates'!O338*('4 - Estimated Volumes'!O342*12)</f>
        <v>0</v>
      </c>
      <c r="P350" s="560">
        <f t="shared" si="143"/>
        <v>0</v>
      </c>
      <c r="R350" s="205">
        <f>'3 - Monthly Unit Rates'!R338*('4 - Estimated Volumes'!R342*12)</f>
        <v>0</v>
      </c>
      <c r="S350" s="205">
        <f>'3 - Monthly Unit Rates'!S338*('4 - Estimated Volumes'!S342*12)</f>
        <v>0</v>
      </c>
      <c r="T350" s="560">
        <f t="shared" si="144"/>
        <v>0</v>
      </c>
      <c r="U350" s="204"/>
    </row>
    <row r="351" spans="1:21" ht="12.75" customHeight="1" outlineLevel="2">
      <c r="A351" s="171"/>
      <c r="D351" s="175" t="s">
        <v>368</v>
      </c>
      <c r="E351" s="280" t="s">
        <v>364</v>
      </c>
      <c r="F351" s="205">
        <f>'3 - Monthly Unit Rates'!F339*('4 - Estimated Volumes'!F343*12)</f>
        <v>0</v>
      </c>
      <c r="G351" s="205">
        <f>'3 - Monthly Unit Rates'!G339*('4 - Estimated Volumes'!G343*12)</f>
        <v>0</v>
      </c>
      <c r="H351" s="205">
        <f>'3 - Monthly Unit Rates'!H339*('4 - Estimated Volumes'!H343*12)</f>
        <v>0</v>
      </c>
      <c r="I351" s="205">
        <f>'3 - Monthly Unit Rates'!I339*('4 - Estimated Volumes'!I343*12)</f>
        <v>0</v>
      </c>
      <c r="J351" s="205">
        <f>'3 - Monthly Unit Rates'!J339*('4 - Estimated Volumes'!J343*12)</f>
        <v>0</v>
      </c>
      <c r="K351" s="205">
        <f>'3 - Monthly Unit Rates'!K339*('4 - Estimated Volumes'!K343*6)</f>
        <v>0</v>
      </c>
      <c r="L351" s="560">
        <f t="shared" si="142"/>
        <v>0</v>
      </c>
      <c r="N351" s="205">
        <f>'3 - Monthly Unit Rates'!N339*('4 - Estimated Volumes'!N343*12)</f>
        <v>0</v>
      </c>
      <c r="O351" s="205">
        <f>'3 - Monthly Unit Rates'!O339*('4 - Estimated Volumes'!O343*12)</f>
        <v>0</v>
      </c>
      <c r="P351" s="560">
        <f t="shared" si="143"/>
        <v>0</v>
      </c>
      <c r="R351" s="205">
        <f>'3 - Monthly Unit Rates'!R339*('4 - Estimated Volumes'!R343*12)</f>
        <v>0</v>
      </c>
      <c r="S351" s="205">
        <f>'3 - Monthly Unit Rates'!S339*('4 - Estimated Volumes'!S343*12)</f>
        <v>0</v>
      </c>
      <c r="T351" s="560">
        <f t="shared" si="144"/>
        <v>0</v>
      </c>
      <c r="U351" s="204"/>
    </row>
    <row r="352" spans="1:21" ht="12.75" customHeight="1" outlineLevel="2">
      <c r="A352" s="171"/>
      <c r="D352" s="175" t="s">
        <v>369</v>
      </c>
      <c r="E352" s="280" t="s">
        <v>364</v>
      </c>
      <c r="F352" s="205">
        <f>'3 - Monthly Unit Rates'!F340*('4 - Estimated Volumes'!F344*12)</f>
        <v>0</v>
      </c>
      <c r="G352" s="205">
        <f>'3 - Monthly Unit Rates'!G340*('4 - Estimated Volumes'!G344*12)</f>
        <v>0</v>
      </c>
      <c r="H352" s="205">
        <f>'3 - Monthly Unit Rates'!H340*('4 - Estimated Volumes'!H344*12)</f>
        <v>0</v>
      </c>
      <c r="I352" s="205">
        <f>'3 - Monthly Unit Rates'!I340*('4 - Estimated Volumes'!I344*12)</f>
        <v>0</v>
      </c>
      <c r="J352" s="205">
        <f>'3 - Monthly Unit Rates'!J340*('4 - Estimated Volumes'!J344*12)</f>
        <v>0</v>
      </c>
      <c r="K352" s="205">
        <f>'3 - Monthly Unit Rates'!K340*('4 - Estimated Volumes'!K344*6)</f>
        <v>0</v>
      </c>
      <c r="L352" s="560">
        <f t="shared" si="142"/>
        <v>0</v>
      </c>
      <c r="N352" s="205">
        <f>'3 - Monthly Unit Rates'!N340*('4 - Estimated Volumes'!N344*12)</f>
        <v>0</v>
      </c>
      <c r="O352" s="205">
        <f>'3 - Monthly Unit Rates'!O340*('4 - Estimated Volumes'!O344*12)</f>
        <v>0</v>
      </c>
      <c r="P352" s="560">
        <f t="shared" si="143"/>
        <v>0</v>
      </c>
      <c r="R352" s="205">
        <f>'3 - Monthly Unit Rates'!R340*('4 - Estimated Volumes'!R344*12)</f>
        <v>0</v>
      </c>
      <c r="S352" s="205">
        <f>'3 - Monthly Unit Rates'!S340*('4 - Estimated Volumes'!S344*12)</f>
        <v>0</v>
      </c>
      <c r="T352" s="560">
        <f t="shared" si="144"/>
        <v>0</v>
      </c>
      <c r="U352" s="204"/>
    </row>
    <row r="353" spans="1:21" ht="12.75" customHeight="1" outlineLevel="2">
      <c r="A353" s="171"/>
      <c r="D353" s="175" t="s">
        <v>370</v>
      </c>
      <c r="E353" s="280" t="s">
        <v>364</v>
      </c>
      <c r="F353" s="205">
        <f>'3 - Monthly Unit Rates'!F341*('4 - Estimated Volumes'!F345*12)</f>
        <v>0</v>
      </c>
      <c r="G353" s="205">
        <f>'3 - Monthly Unit Rates'!G341*('4 - Estimated Volumes'!G345*12)</f>
        <v>0</v>
      </c>
      <c r="H353" s="205">
        <f>'3 - Monthly Unit Rates'!H341*('4 - Estimated Volumes'!H345*12)</f>
        <v>0</v>
      </c>
      <c r="I353" s="205">
        <f>'3 - Monthly Unit Rates'!I341*('4 - Estimated Volumes'!I345*12)</f>
        <v>0</v>
      </c>
      <c r="J353" s="205">
        <f>'3 - Monthly Unit Rates'!J341*('4 - Estimated Volumes'!J345*12)</f>
        <v>0</v>
      </c>
      <c r="K353" s="205">
        <f>'3 - Monthly Unit Rates'!K341*('4 - Estimated Volumes'!K345*6)</f>
        <v>0</v>
      </c>
      <c r="L353" s="560">
        <f t="shared" si="142"/>
        <v>0</v>
      </c>
      <c r="N353" s="205">
        <f>'3 - Monthly Unit Rates'!N341*('4 - Estimated Volumes'!N345*12)</f>
        <v>0</v>
      </c>
      <c r="O353" s="205">
        <f>'3 - Monthly Unit Rates'!O341*('4 - Estimated Volumes'!O345*12)</f>
        <v>0</v>
      </c>
      <c r="P353" s="560">
        <f t="shared" si="143"/>
        <v>0</v>
      </c>
      <c r="R353" s="205">
        <f>'3 - Monthly Unit Rates'!R341*('4 - Estimated Volumes'!R345*12)</f>
        <v>0</v>
      </c>
      <c r="S353" s="205">
        <f>'3 - Monthly Unit Rates'!S341*('4 - Estimated Volumes'!S345*12)</f>
        <v>0</v>
      </c>
      <c r="T353" s="560">
        <f t="shared" si="144"/>
        <v>0</v>
      </c>
      <c r="U353" s="204"/>
    </row>
    <row r="354" spans="1:21" ht="12.75" customHeight="1" outlineLevel="2">
      <c r="A354" s="171"/>
      <c r="D354" s="175" t="s">
        <v>371</v>
      </c>
      <c r="E354" s="280" t="s">
        <v>364</v>
      </c>
      <c r="F354" s="205">
        <f>'3 - Monthly Unit Rates'!F342*('4 - Estimated Volumes'!F346*12)</f>
        <v>0</v>
      </c>
      <c r="G354" s="205">
        <f>'3 - Monthly Unit Rates'!G342*('4 - Estimated Volumes'!G346*12)</f>
        <v>0</v>
      </c>
      <c r="H354" s="205">
        <f>'3 - Monthly Unit Rates'!H342*('4 - Estimated Volumes'!H346*12)</f>
        <v>0</v>
      </c>
      <c r="I354" s="205">
        <f>'3 - Monthly Unit Rates'!I342*('4 - Estimated Volumes'!I346*12)</f>
        <v>0</v>
      </c>
      <c r="J354" s="205">
        <f>'3 - Monthly Unit Rates'!J342*('4 - Estimated Volumes'!J346*12)</f>
        <v>0</v>
      </c>
      <c r="K354" s="205">
        <f>'3 - Monthly Unit Rates'!K342*('4 - Estimated Volumes'!K346*6)</f>
        <v>0</v>
      </c>
      <c r="L354" s="560">
        <f t="shared" si="142"/>
        <v>0</v>
      </c>
      <c r="N354" s="205">
        <f>'3 - Monthly Unit Rates'!N342*('4 - Estimated Volumes'!N346*12)</f>
        <v>0</v>
      </c>
      <c r="O354" s="205">
        <f>'3 - Monthly Unit Rates'!O342*('4 - Estimated Volumes'!O346*12)</f>
        <v>0</v>
      </c>
      <c r="P354" s="560">
        <f t="shared" si="143"/>
        <v>0</v>
      </c>
      <c r="R354" s="205">
        <f>'3 - Monthly Unit Rates'!R342*('4 - Estimated Volumes'!R346*12)</f>
        <v>0</v>
      </c>
      <c r="S354" s="205">
        <f>'3 - Monthly Unit Rates'!S342*('4 - Estimated Volumes'!S346*12)</f>
        <v>0</v>
      </c>
      <c r="T354" s="560">
        <f t="shared" si="144"/>
        <v>0</v>
      </c>
      <c r="U354" s="204"/>
    </row>
    <row r="355" spans="1:21" ht="12.75" customHeight="1" outlineLevel="2">
      <c r="A355" s="171"/>
      <c r="D355" s="175" t="s">
        <v>372</v>
      </c>
      <c r="E355" s="280" t="s">
        <v>364</v>
      </c>
      <c r="F355" s="205">
        <f>'3 - Monthly Unit Rates'!F343*('4 - Estimated Volumes'!F347*12)</f>
        <v>0</v>
      </c>
      <c r="G355" s="205">
        <f>'3 - Monthly Unit Rates'!G343*('4 - Estimated Volumes'!G347*12)</f>
        <v>0</v>
      </c>
      <c r="H355" s="205">
        <f>'3 - Monthly Unit Rates'!H343*('4 - Estimated Volumes'!H347*12)</f>
        <v>0</v>
      </c>
      <c r="I355" s="205">
        <f>'3 - Monthly Unit Rates'!I343*('4 - Estimated Volumes'!I347*12)</f>
        <v>0</v>
      </c>
      <c r="J355" s="205">
        <f>'3 - Monthly Unit Rates'!J343*('4 - Estimated Volumes'!J347*12)</f>
        <v>0</v>
      </c>
      <c r="K355" s="205">
        <f>'3 - Monthly Unit Rates'!K343*('4 - Estimated Volumes'!K347*6)</f>
        <v>0</v>
      </c>
      <c r="L355" s="560">
        <f t="shared" si="142"/>
        <v>0</v>
      </c>
      <c r="N355" s="205">
        <f>'3 - Monthly Unit Rates'!N343*('4 - Estimated Volumes'!N347*12)</f>
        <v>0</v>
      </c>
      <c r="O355" s="205">
        <f>'3 - Monthly Unit Rates'!O343*('4 - Estimated Volumes'!O347*12)</f>
        <v>0</v>
      </c>
      <c r="P355" s="560">
        <f t="shared" si="143"/>
        <v>0</v>
      </c>
      <c r="R355" s="205">
        <f>'3 - Monthly Unit Rates'!R343*('4 - Estimated Volumes'!R347*12)</f>
        <v>0</v>
      </c>
      <c r="S355" s="205">
        <f>'3 - Monthly Unit Rates'!S343*('4 - Estimated Volumes'!S347*12)</f>
        <v>0</v>
      </c>
      <c r="T355" s="560">
        <f t="shared" si="144"/>
        <v>0</v>
      </c>
      <c r="U355" s="204"/>
    </row>
    <row r="356" spans="1:21" ht="12.75" customHeight="1" outlineLevel="2">
      <c r="A356" s="171"/>
      <c r="D356" s="175" t="s">
        <v>373</v>
      </c>
      <c r="E356" s="280" t="s">
        <v>364</v>
      </c>
      <c r="F356" s="205">
        <f>'3 - Monthly Unit Rates'!F344*('4 - Estimated Volumes'!F348*12)</f>
        <v>0</v>
      </c>
      <c r="G356" s="205">
        <f>'3 - Monthly Unit Rates'!G344*('4 - Estimated Volumes'!G348*12)</f>
        <v>0</v>
      </c>
      <c r="H356" s="205">
        <f>'3 - Monthly Unit Rates'!H344*('4 - Estimated Volumes'!H348*12)</f>
        <v>0</v>
      </c>
      <c r="I356" s="205">
        <f>'3 - Monthly Unit Rates'!I344*('4 - Estimated Volumes'!I348*12)</f>
        <v>0</v>
      </c>
      <c r="J356" s="205">
        <f>'3 - Monthly Unit Rates'!J344*('4 - Estimated Volumes'!J348*12)</f>
        <v>0</v>
      </c>
      <c r="K356" s="205">
        <f>'3 - Monthly Unit Rates'!K344*('4 - Estimated Volumes'!K348*6)</f>
        <v>0</v>
      </c>
      <c r="L356" s="560">
        <f t="shared" si="142"/>
        <v>0</v>
      </c>
      <c r="N356" s="205">
        <f>'3 - Monthly Unit Rates'!N344*('4 - Estimated Volumes'!N348*12)</f>
        <v>0</v>
      </c>
      <c r="O356" s="205">
        <f>'3 - Monthly Unit Rates'!O344*('4 - Estimated Volumes'!O348*12)</f>
        <v>0</v>
      </c>
      <c r="P356" s="560">
        <f t="shared" si="143"/>
        <v>0</v>
      </c>
      <c r="R356" s="205">
        <f>'3 - Monthly Unit Rates'!R344*('4 - Estimated Volumes'!R348*12)</f>
        <v>0</v>
      </c>
      <c r="S356" s="205">
        <f>'3 - Monthly Unit Rates'!S344*('4 - Estimated Volumes'!S348*12)</f>
        <v>0</v>
      </c>
      <c r="T356" s="560">
        <f t="shared" si="144"/>
        <v>0</v>
      </c>
      <c r="U356" s="204"/>
    </row>
    <row r="357" spans="1:21" ht="12.75" customHeight="1" outlineLevel="2">
      <c r="A357" s="171"/>
      <c r="D357" s="175" t="s">
        <v>374</v>
      </c>
      <c r="E357" s="280" t="s">
        <v>364</v>
      </c>
      <c r="F357" s="205">
        <f>'3 - Monthly Unit Rates'!F345*('4 - Estimated Volumes'!F349*12)</f>
        <v>0</v>
      </c>
      <c r="G357" s="205">
        <f>'3 - Monthly Unit Rates'!G345*('4 - Estimated Volumes'!G349*12)</f>
        <v>0</v>
      </c>
      <c r="H357" s="205">
        <f>'3 - Monthly Unit Rates'!H345*('4 - Estimated Volumes'!H349*12)</f>
        <v>0</v>
      </c>
      <c r="I357" s="205">
        <f>'3 - Monthly Unit Rates'!I345*('4 - Estimated Volumes'!I349*12)</f>
        <v>0</v>
      </c>
      <c r="J357" s="205">
        <f>'3 - Monthly Unit Rates'!J345*('4 - Estimated Volumes'!J349*12)</f>
        <v>0</v>
      </c>
      <c r="K357" s="205">
        <f>'3 - Monthly Unit Rates'!K345*('4 - Estimated Volumes'!K349*6)</f>
        <v>0</v>
      </c>
      <c r="L357" s="560">
        <f t="shared" si="142"/>
        <v>0</v>
      </c>
      <c r="N357" s="205">
        <f>'3 - Monthly Unit Rates'!N345*('4 - Estimated Volumes'!N349*12)</f>
        <v>0</v>
      </c>
      <c r="O357" s="205">
        <f>'3 - Monthly Unit Rates'!O345*('4 - Estimated Volumes'!O349*12)</f>
        <v>0</v>
      </c>
      <c r="P357" s="560">
        <f t="shared" si="143"/>
        <v>0</v>
      </c>
      <c r="R357" s="205">
        <f>'3 - Monthly Unit Rates'!R345*('4 - Estimated Volumes'!R349*12)</f>
        <v>0</v>
      </c>
      <c r="S357" s="205">
        <f>'3 - Monthly Unit Rates'!S345*('4 - Estimated Volumes'!S349*12)</f>
        <v>0</v>
      </c>
      <c r="T357" s="560">
        <f t="shared" si="144"/>
        <v>0</v>
      </c>
      <c r="U357" s="204"/>
    </row>
    <row r="358" spans="1:21" ht="12.75" customHeight="1" outlineLevel="2">
      <c r="A358" s="171"/>
      <c r="D358" s="175" t="s">
        <v>375</v>
      </c>
      <c r="E358" s="280" t="s">
        <v>364</v>
      </c>
      <c r="F358" s="205">
        <f>'3 - Monthly Unit Rates'!F346*('4 - Estimated Volumes'!F350*12)</f>
        <v>0</v>
      </c>
      <c r="G358" s="205">
        <f>'3 - Monthly Unit Rates'!G346*('4 - Estimated Volumes'!G350*12)</f>
        <v>0</v>
      </c>
      <c r="H358" s="205">
        <f>'3 - Monthly Unit Rates'!H346*('4 - Estimated Volumes'!H350*12)</f>
        <v>0</v>
      </c>
      <c r="I358" s="205">
        <f>'3 - Monthly Unit Rates'!I346*('4 - Estimated Volumes'!I350*12)</f>
        <v>0</v>
      </c>
      <c r="J358" s="205">
        <f>'3 - Monthly Unit Rates'!J346*('4 - Estimated Volumes'!J350*12)</f>
        <v>0</v>
      </c>
      <c r="K358" s="205">
        <f>'3 - Monthly Unit Rates'!K346*('4 - Estimated Volumes'!K350*6)</f>
        <v>0</v>
      </c>
      <c r="L358" s="560">
        <f t="shared" si="142"/>
        <v>0</v>
      </c>
      <c r="N358" s="205">
        <f>'3 - Monthly Unit Rates'!N346*('4 - Estimated Volumes'!N350*12)</f>
        <v>0</v>
      </c>
      <c r="O358" s="205">
        <f>'3 - Monthly Unit Rates'!O346*('4 - Estimated Volumes'!O350*12)</f>
        <v>0</v>
      </c>
      <c r="P358" s="560">
        <f t="shared" si="143"/>
        <v>0</v>
      </c>
      <c r="R358" s="205">
        <f>'3 - Monthly Unit Rates'!R346*('4 - Estimated Volumes'!R350*12)</f>
        <v>0</v>
      </c>
      <c r="S358" s="205">
        <f>'3 - Monthly Unit Rates'!S346*('4 - Estimated Volumes'!S350*12)</f>
        <v>0</v>
      </c>
      <c r="T358" s="560">
        <f t="shared" si="144"/>
        <v>0</v>
      </c>
      <c r="U358" s="204"/>
    </row>
    <row r="359" spans="1:21" ht="12.75" customHeight="1" outlineLevel="2">
      <c r="A359" s="171"/>
      <c r="D359" s="175" t="s">
        <v>376</v>
      </c>
      <c r="E359" s="280" t="s">
        <v>364</v>
      </c>
      <c r="F359" s="205">
        <f>'3 - Monthly Unit Rates'!F347*('4 - Estimated Volumes'!F351*12)</f>
        <v>0</v>
      </c>
      <c r="G359" s="205">
        <f>'3 - Monthly Unit Rates'!G347*('4 - Estimated Volumes'!G351*12)</f>
        <v>0</v>
      </c>
      <c r="H359" s="205">
        <f>'3 - Monthly Unit Rates'!H347*('4 - Estimated Volumes'!H351*12)</f>
        <v>0</v>
      </c>
      <c r="I359" s="205">
        <f>'3 - Monthly Unit Rates'!I347*('4 - Estimated Volumes'!I351*12)</f>
        <v>0</v>
      </c>
      <c r="J359" s="205">
        <f>'3 - Monthly Unit Rates'!J347*('4 - Estimated Volumes'!J351*12)</f>
        <v>0</v>
      </c>
      <c r="K359" s="205">
        <f>'3 - Monthly Unit Rates'!K347*('4 - Estimated Volumes'!K351*6)</f>
        <v>0</v>
      </c>
      <c r="L359" s="560">
        <f t="shared" si="142"/>
        <v>0</v>
      </c>
      <c r="N359" s="205">
        <f>'3 - Monthly Unit Rates'!N347*('4 - Estimated Volumes'!N351*12)</f>
        <v>0</v>
      </c>
      <c r="O359" s="205">
        <f>'3 - Monthly Unit Rates'!O347*('4 - Estimated Volumes'!O351*12)</f>
        <v>0</v>
      </c>
      <c r="P359" s="560">
        <f t="shared" si="143"/>
        <v>0</v>
      </c>
      <c r="R359" s="205">
        <f>'3 - Monthly Unit Rates'!R347*('4 - Estimated Volumes'!R351*12)</f>
        <v>0</v>
      </c>
      <c r="S359" s="205">
        <f>'3 - Monthly Unit Rates'!S347*('4 - Estimated Volumes'!S351*12)</f>
        <v>0</v>
      </c>
      <c r="T359" s="560">
        <f t="shared" si="144"/>
        <v>0</v>
      </c>
      <c r="U359" s="204"/>
    </row>
    <row r="360" spans="1:21" ht="12.75" customHeight="1" outlineLevel="2">
      <c r="A360" s="171"/>
      <c r="D360" s="175" t="s">
        <v>377</v>
      </c>
      <c r="E360" s="280" t="s">
        <v>364</v>
      </c>
      <c r="F360" s="205">
        <f>'3 - Monthly Unit Rates'!F348*('4 - Estimated Volumes'!F352*12)</f>
        <v>0</v>
      </c>
      <c r="G360" s="205">
        <f>'3 - Monthly Unit Rates'!G348*('4 - Estimated Volumes'!G352*12)</f>
        <v>0</v>
      </c>
      <c r="H360" s="205">
        <f>'3 - Monthly Unit Rates'!H348*('4 - Estimated Volumes'!H352*12)</f>
        <v>0</v>
      </c>
      <c r="I360" s="205">
        <f>'3 - Monthly Unit Rates'!I348*('4 - Estimated Volumes'!I352*12)</f>
        <v>0</v>
      </c>
      <c r="J360" s="205">
        <f>'3 - Monthly Unit Rates'!J348*('4 - Estimated Volumes'!J352*12)</f>
        <v>0</v>
      </c>
      <c r="K360" s="205">
        <f>'3 - Monthly Unit Rates'!K348*('4 - Estimated Volumes'!K352*6)</f>
        <v>0</v>
      </c>
      <c r="L360" s="560">
        <f t="shared" si="142"/>
        <v>0</v>
      </c>
      <c r="N360" s="205">
        <f>'3 - Monthly Unit Rates'!N348*('4 - Estimated Volumes'!N352*12)</f>
        <v>0</v>
      </c>
      <c r="O360" s="205">
        <f>'3 - Monthly Unit Rates'!O348*('4 - Estimated Volumes'!O352*12)</f>
        <v>0</v>
      </c>
      <c r="P360" s="560">
        <f t="shared" si="143"/>
        <v>0</v>
      </c>
      <c r="R360" s="205">
        <f>'3 - Monthly Unit Rates'!R348*('4 - Estimated Volumes'!R352*12)</f>
        <v>0</v>
      </c>
      <c r="S360" s="205">
        <f>'3 - Monthly Unit Rates'!S348*('4 - Estimated Volumes'!S352*12)</f>
        <v>0</v>
      </c>
      <c r="T360" s="560">
        <f t="shared" si="144"/>
        <v>0</v>
      </c>
      <c r="U360" s="204"/>
    </row>
    <row r="361" spans="1:21" ht="12.75" customHeight="1" outlineLevel="2">
      <c r="A361" s="171"/>
      <c r="D361" s="175" t="s">
        <v>378</v>
      </c>
      <c r="E361" s="280" t="s">
        <v>364</v>
      </c>
      <c r="F361" s="205">
        <f>'3 - Monthly Unit Rates'!F349*('4 - Estimated Volumes'!F353*12)</f>
        <v>0</v>
      </c>
      <c r="G361" s="205">
        <f>'3 - Monthly Unit Rates'!G349*('4 - Estimated Volumes'!G353*12)</f>
        <v>0</v>
      </c>
      <c r="H361" s="205">
        <f>'3 - Monthly Unit Rates'!H349*('4 - Estimated Volumes'!H353*12)</f>
        <v>0</v>
      </c>
      <c r="I361" s="205">
        <f>'3 - Monthly Unit Rates'!I349*('4 - Estimated Volumes'!I353*12)</f>
        <v>0</v>
      </c>
      <c r="J361" s="205">
        <f>'3 - Monthly Unit Rates'!J349*('4 - Estimated Volumes'!J353*12)</f>
        <v>0</v>
      </c>
      <c r="K361" s="205">
        <f>'3 - Monthly Unit Rates'!K349*('4 - Estimated Volumes'!K353*6)</f>
        <v>0</v>
      </c>
      <c r="L361" s="560">
        <f t="shared" si="142"/>
        <v>0</v>
      </c>
      <c r="N361" s="205">
        <f>'3 - Monthly Unit Rates'!N349*('4 - Estimated Volumes'!N353*12)</f>
        <v>0</v>
      </c>
      <c r="O361" s="205">
        <f>'3 - Monthly Unit Rates'!O349*('4 - Estimated Volumes'!O353*12)</f>
        <v>0</v>
      </c>
      <c r="P361" s="560">
        <f t="shared" si="143"/>
        <v>0</v>
      </c>
      <c r="R361" s="205">
        <f>'3 - Monthly Unit Rates'!R349*('4 - Estimated Volumes'!R353*12)</f>
        <v>0</v>
      </c>
      <c r="S361" s="205">
        <f>'3 - Monthly Unit Rates'!S349*('4 - Estimated Volumes'!S353*12)</f>
        <v>0</v>
      </c>
      <c r="T361" s="560">
        <f t="shared" si="144"/>
        <v>0</v>
      </c>
      <c r="U361" s="204"/>
    </row>
    <row r="362" spans="1:21" ht="12.75" customHeight="1" outlineLevel="2">
      <c r="A362" s="171"/>
      <c r="D362" s="175" t="s">
        <v>379</v>
      </c>
      <c r="E362" s="280" t="s">
        <v>364</v>
      </c>
      <c r="F362" s="205">
        <f>'3 - Monthly Unit Rates'!F350*('4 - Estimated Volumes'!F354*12)</f>
        <v>0</v>
      </c>
      <c r="G362" s="205">
        <f>'3 - Monthly Unit Rates'!G350*('4 - Estimated Volumes'!G354*12)</f>
        <v>0</v>
      </c>
      <c r="H362" s="205">
        <f>'3 - Monthly Unit Rates'!H350*('4 - Estimated Volumes'!H354*12)</f>
        <v>0</v>
      </c>
      <c r="I362" s="205">
        <f>'3 - Monthly Unit Rates'!I350*('4 - Estimated Volumes'!I354*12)</f>
        <v>0</v>
      </c>
      <c r="J362" s="205">
        <f>'3 - Monthly Unit Rates'!J350*('4 - Estimated Volumes'!J354*12)</f>
        <v>0</v>
      </c>
      <c r="K362" s="205">
        <f>'3 - Monthly Unit Rates'!K350*('4 - Estimated Volumes'!K354*6)</f>
        <v>0</v>
      </c>
      <c r="L362" s="560">
        <f t="shared" si="142"/>
        <v>0</v>
      </c>
      <c r="N362" s="205">
        <f>'3 - Monthly Unit Rates'!N350*('4 - Estimated Volumes'!N354*12)</f>
        <v>0</v>
      </c>
      <c r="O362" s="205">
        <f>'3 - Monthly Unit Rates'!O350*('4 - Estimated Volumes'!O354*12)</f>
        <v>0</v>
      </c>
      <c r="P362" s="560">
        <f t="shared" si="143"/>
        <v>0</v>
      </c>
      <c r="R362" s="205">
        <f>'3 - Monthly Unit Rates'!R350*('4 - Estimated Volumes'!R354*12)</f>
        <v>0</v>
      </c>
      <c r="S362" s="205">
        <f>'3 - Monthly Unit Rates'!S350*('4 - Estimated Volumes'!S354*12)</f>
        <v>0</v>
      </c>
      <c r="T362" s="560">
        <f t="shared" si="144"/>
        <v>0</v>
      </c>
      <c r="U362" s="204"/>
    </row>
    <row r="363" spans="1:21" ht="12.75" customHeight="1" outlineLevel="2">
      <c r="A363" s="171"/>
      <c r="D363" s="175" t="s">
        <v>380</v>
      </c>
      <c r="E363" s="280" t="s">
        <v>364</v>
      </c>
      <c r="F363" s="205">
        <f>'3 - Monthly Unit Rates'!F351*('4 - Estimated Volumes'!F355*12)</f>
        <v>0</v>
      </c>
      <c r="G363" s="205">
        <f>'3 - Monthly Unit Rates'!G351*('4 - Estimated Volumes'!G355*12)</f>
        <v>0</v>
      </c>
      <c r="H363" s="205">
        <f>'3 - Monthly Unit Rates'!H351*('4 - Estimated Volumes'!H355*12)</f>
        <v>0</v>
      </c>
      <c r="I363" s="205">
        <f>'3 - Monthly Unit Rates'!I351*('4 - Estimated Volumes'!I355*12)</f>
        <v>0</v>
      </c>
      <c r="J363" s="205">
        <f>'3 - Monthly Unit Rates'!J351*('4 - Estimated Volumes'!J355*12)</f>
        <v>0</v>
      </c>
      <c r="K363" s="205">
        <f>'3 - Monthly Unit Rates'!K351*('4 - Estimated Volumes'!K355*6)</f>
        <v>0</v>
      </c>
      <c r="L363" s="560">
        <f t="shared" si="142"/>
        <v>0</v>
      </c>
      <c r="N363" s="205">
        <f>'3 - Monthly Unit Rates'!N351*('4 - Estimated Volumes'!N355*12)</f>
        <v>0</v>
      </c>
      <c r="O363" s="205">
        <f>'3 - Monthly Unit Rates'!O351*('4 - Estimated Volumes'!O355*12)</f>
        <v>0</v>
      </c>
      <c r="P363" s="560">
        <f t="shared" si="143"/>
        <v>0</v>
      </c>
      <c r="R363" s="205">
        <f>'3 - Monthly Unit Rates'!R351*('4 - Estimated Volumes'!R355*12)</f>
        <v>0</v>
      </c>
      <c r="S363" s="205">
        <f>'3 - Monthly Unit Rates'!S351*('4 - Estimated Volumes'!S355*12)</f>
        <v>0</v>
      </c>
      <c r="T363" s="560">
        <f t="shared" si="144"/>
        <v>0</v>
      </c>
      <c r="U363" s="204"/>
    </row>
    <row r="364" spans="1:21" ht="12.75" customHeight="1" outlineLevel="2">
      <c r="A364" s="171"/>
      <c r="D364" s="175" t="s">
        <v>381</v>
      </c>
      <c r="E364" s="280" t="s">
        <v>364</v>
      </c>
      <c r="F364" s="205">
        <f>'3 - Monthly Unit Rates'!F352*('4 - Estimated Volumes'!F356*12)</f>
        <v>0</v>
      </c>
      <c r="G364" s="205">
        <f>'3 - Monthly Unit Rates'!G352*('4 - Estimated Volumes'!G356*12)</f>
        <v>0</v>
      </c>
      <c r="H364" s="205">
        <f>'3 - Monthly Unit Rates'!H352*('4 - Estimated Volumes'!H356*12)</f>
        <v>0</v>
      </c>
      <c r="I364" s="205">
        <f>'3 - Monthly Unit Rates'!I352*('4 - Estimated Volumes'!I356*12)</f>
        <v>0</v>
      </c>
      <c r="J364" s="205">
        <f>'3 - Monthly Unit Rates'!J352*('4 - Estimated Volumes'!J356*12)</f>
        <v>0</v>
      </c>
      <c r="K364" s="205">
        <f>'3 - Monthly Unit Rates'!K352*('4 - Estimated Volumes'!K356*6)</f>
        <v>0</v>
      </c>
      <c r="L364" s="560">
        <f t="shared" si="142"/>
        <v>0</v>
      </c>
      <c r="N364" s="205">
        <f>'3 - Monthly Unit Rates'!N352*('4 - Estimated Volumes'!N356*12)</f>
        <v>0</v>
      </c>
      <c r="O364" s="205">
        <f>'3 - Monthly Unit Rates'!O352*('4 - Estimated Volumes'!O356*12)</f>
        <v>0</v>
      </c>
      <c r="P364" s="560">
        <f t="shared" si="143"/>
        <v>0</v>
      </c>
      <c r="R364" s="205">
        <f>'3 - Monthly Unit Rates'!R352*('4 - Estimated Volumes'!R356*12)</f>
        <v>0</v>
      </c>
      <c r="S364" s="205">
        <f>'3 - Monthly Unit Rates'!S352*('4 - Estimated Volumes'!S356*12)</f>
        <v>0</v>
      </c>
      <c r="T364" s="560">
        <f t="shared" si="144"/>
        <v>0</v>
      </c>
      <c r="U364" s="204"/>
    </row>
    <row r="365" spans="1:21" ht="12.75" customHeight="1" outlineLevel="2">
      <c r="A365" s="171"/>
      <c r="D365" s="175" t="s">
        <v>382</v>
      </c>
      <c r="E365" s="280" t="s">
        <v>364</v>
      </c>
      <c r="F365" s="205">
        <f>'3 - Monthly Unit Rates'!F353*('4 - Estimated Volumes'!F357*12)</f>
        <v>0</v>
      </c>
      <c r="G365" s="205">
        <f>'3 - Monthly Unit Rates'!G353*('4 - Estimated Volumes'!G357*12)</f>
        <v>0</v>
      </c>
      <c r="H365" s="205">
        <f>'3 - Monthly Unit Rates'!H353*('4 - Estimated Volumes'!H357*12)</f>
        <v>0</v>
      </c>
      <c r="I365" s="205">
        <f>'3 - Monthly Unit Rates'!I353*('4 - Estimated Volumes'!I357*12)</f>
        <v>0</v>
      </c>
      <c r="J365" s="205">
        <f>'3 - Monthly Unit Rates'!J353*('4 - Estimated Volumes'!J357*12)</f>
        <v>0</v>
      </c>
      <c r="K365" s="205">
        <f>'3 - Monthly Unit Rates'!K353*('4 - Estimated Volumes'!K357*6)</f>
        <v>0</v>
      </c>
      <c r="L365" s="560">
        <f t="shared" si="142"/>
        <v>0</v>
      </c>
      <c r="N365" s="205">
        <f>'3 - Monthly Unit Rates'!N353*('4 - Estimated Volumes'!N357*12)</f>
        <v>0</v>
      </c>
      <c r="O365" s="205">
        <f>'3 - Monthly Unit Rates'!O353*('4 - Estimated Volumes'!O357*12)</f>
        <v>0</v>
      </c>
      <c r="P365" s="560">
        <f t="shared" si="143"/>
        <v>0</v>
      </c>
      <c r="R365" s="205">
        <f>'3 - Monthly Unit Rates'!R353*('4 - Estimated Volumes'!R357*12)</f>
        <v>0</v>
      </c>
      <c r="S365" s="205">
        <f>'3 - Monthly Unit Rates'!S353*('4 - Estimated Volumes'!S357*12)</f>
        <v>0</v>
      </c>
      <c r="T365" s="560">
        <f t="shared" si="144"/>
        <v>0</v>
      </c>
      <c r="U365" s="204"/>
    </row>
    <row r="366" spans="1:21" ht="12.75" customHeight="1" outlineLevel="2">
      <c r="A366" s="171"/>
      <c r="D366" s="175" t="s">
        <v>383</v>
      </c>
      <c r="E366" s="280" t="s">
        <v>364</v>
      </c>
      <c r="F366" s="205">
        <f>'3 - Monthly Unit Rates'!F354*('4 - Estimated Volumes'!F358*12)</f>
        <v>0</v>
      </c>
      <c r="G366" s="205">
        <f>'3 - Monthly Unit Rates'!G354*('4 - Estimated Volumes'!G358*12)</f>
        <v>0</v>
      </c>
      <c r="H366" s="205">
        <f>'3 - Monthly Unit Rates'!H354*('4 - Estimated Volumes'!H358*12)</f>
        <v>0</v>
      </c>
      <c r="I366" s="205">
        <f>'3 - Monthly Unit Rates'!I354*('4 - Estimated Volumes'!I358*12)</f>
        <v>0</v>
      </c>
      <c r="J366" s="205">
        <f>'3 - Monthly Unit Rates'!J354*('4 - Estimated Volumes'!J358*12)</f>
        <v>0</v>
      </c>
      <c r="K366" s="205">
        <f>'3 - Monthly Unit Rates'!K354*('4 - Estimated Volumes'!K358*6)</f>
        <v>0</v>
      </c>
      <c r="L366" s="560">
        <f t="shared" si="142"/>
        <v>0</v>
      </c>
      <c r="N366" s="205">
        <f>'3 - Monthly Unit Rates'!N354*('4 - Estimated Volumes'!N358*12)</f>
        <v>0</v>
      </c>
      <c r="O366" s="205">
        <f>'3 - Monthly Unit Rates'!O354*('4 - Estimated Volumes'!O358*12)</f>
        <v>0</v>
      </c>
      <c r="P366" s="560">
        <f t="shared" si="143"/>
        <v>0</v>
      </c>
      <c r="R366" s="205">
        <f>'3 - Monthly Unit Rates'!R354*('4 - Estimated Volumes'!R358*12)</f>
        <v>0</v>
      </c>
      <c r="S366" s="205">
        <f>'3 - Monthly Unit Rates'!S354*('4 - Estimated Volumes'!S358*12)</f>
        <v>0</v>
      </c>
      <c r="T366" s="560">
        <f t="shared" si="144"/>
        <v>0</v>
      </c>
      <c r="U366" s="204"/>
    </row>
    <row r="367" spans="1:21" ht="12.75" customHeight="1" outlineLevel="2">
      <c r="A367" s="171"/>
      <c r="D367" s="175" t="s">
        <v>384</v>
      </c>
      <c r="E367" s="280" t="s">
        <v>364</v>
      </c>
      <c r="F367" s="205">
        <f>'3 - Monthly Unit Rates'!F355*('4 - Estimated Volumes'!F359*12)</f>
        <v>0</v>
      </c>
      <c r="G367" s="205">
        <f>'3 - Monthly Unit Rates'!G355*('4 - Estimated Volumes'!G359*12)</f>
        <v>0</v>
      </c>
      <c r="H367" s="205">
        <f>'3 - Monthly Unit Rates'!H355*('4 - Estimated Volumes'!H359*12)</f>
        <v>0</v>
      </c>
      <c r="I367" s="205">
        <f>'3 - Monthly Unit Rates'!I355*('4 - Estimated Volumes'!I359*12)</f>
        <v>0</v>
      </c>
      <c r="J367" s="205">
        <f>'3 - Monthly Unit Rates'!J355*('4 - Estimated Volumes'!J359*12)</f>
        <v>0</v>
      </c>
      <c r="K367" s="205">
        <f>'3 - Monthly Unit Rates'!K355*('4 - Estimated Volumes'!K359*6)</f>
        <v>0</v>
      </c>
      <c r="L367" s="560">
        <f t="shared" si="142"/>
        <v>0</v>
      </c>
      <c r="N367" s="205">
        <f>'3 - Monthly Unit Rates'!N355*('4 - Estimated Volumes'!N359*12)</f>
        <v>0</v>
      </c>
      <c r="O367" s="205">
        <f>'3 - Monthly Unit Rates'!O355*('4 - Estimated Volumes'!O359*12)</f>
        <v>0</v>
      </c>
      <c r="P367" s="560">
        <f t="shared" si="143"/>
        <v>0</v>
      </c>
      <c r="R367" s="205">
        <f>'3 - Monthly Unit Rates'!R355*('4 - Estimated Volumes'!R359*12)</f>
        <v>0</v>
      </c>
      <c r="S367" s="205">
        <f>'3 - Monthly Unit Rates'!S355*('4 - Estimated Volumes'!S359*12)</f>
        <v>0</v>
      </c>
      <c r="T367" s="560">
        <f t="shared" si="144"/>
        <v>0</v>
      </c>
      <c r="U367" s="204"/>
    </row>
    <row r="368" spans="1:21" ht="12.75" customHeight="1" outlineLevel="2">
      <c r="A368" s="171"/>
      <c r="D368" s="175" t="s">
        <v>385</v>
      </c>
      <c r="E368" s="280" t="s">
        <v>364</v>
      </c>
      <c r="F368" s="205">
        <f>'3 - Monthly Unit Rates'!F356*('4 - Estimated Volumes'!F360*12)</f>
        <v>0</v>
      </c>
      <c r="G368" s="205">
        <f>'3 - Monthly Unit Rates'!G356*('4 - Estimated Volumes'!G360*12)</f>
        <v>0</v>
      </c>
      <c r="H368" s="205">
        <f>'3 - Monthly Unit Rates'!H356*('4 - Estimated Volumes'!H360*12)</f>
        <v>0</v>
      </c>
      <c r="I368" s="205">
        <f>'3 - Monthly Unit Rates'!I356*('4 - Estimated Volumes'!I360*12)</f>
        <v>0</v>
      </c>
      <c r="J368" s="205">
        <f>'3 - Monthly Unit Rates'!J356*('4 - Estimated Volumes'!J360*12)</f>
        <v>0</v>
      </c>
      <c r="K368" s="205">
        <f>'3 - Monthly Unit Rates'!K356*('4 - Estimated Volumes'!K360*6)</f>
        <v>0</v>
      </c>
      <c r="L368" s="560">
        <f t="shared" si="142"/>
        <v>0</v>
      </c>
      <c r="N368" s="205">
        <f>'3 - Monthly Unit Rates'!N356*('4 - Estimated Volumes'!N360*12)</f>
        <v>0</v>
      </c>
      <c r="O368" s="205">
        <f>'3 - Monthly Unit Rates'!O356*('4 - Estimated Volumes'!O360*12)</f>
        <v>0</v>
      </c>
      <c r="P368" s="560">
        <f t="shared" si="143"/>
        <v>0</v>
      </c>
      <c r="R368" s="205">
        <f>'3 - Monthly Unit Rates'!R356*('4 - Estimated Volumes'!R360*12)</f>
        <v>0</v>
      </c>
      <c r="S368" s="205">
        <f>'3 - Monthly Unit Rates'!S356*('4 - Estimated Volumes'!S360*12)</f>
        <v>0</v>
      </c>
      <c r="T368" s="560">
        <f t="shared" si="144"/>
        <v>0</v>
      </c>
      <c r="U368" s="204"/>
    </row>
    <row r="369" spans="1:21" ht="12.75" customHeight="1" outlineLevel="2">
      <c r="A369" s="171"/>
      <c r="D369" s="175" t="s">
        <v>386</v>
      </c>
      <c r="E369" s="280" t="s">
        <v>364</v>
      </c>
      <c r="F369" s="205">
        <f>'3 - Monthly Unit Rates'!F357*('4 - Estimated Volumes'!F361*12)</f>
        <v>0</v>
      </c>
      <c r="G369" s="205">
        <f>'3 - Monthly Unit Rates'!G357*('4 - Estimated Volumes'!G361*12)</f>
        <v>0</v>
      </c>
      <c r="H369" s="205">
        <f>'3 - Monthly Unit Rates'!H357*('4 - Estimated Volumes'!H361*12)</f>
        <v>0</v>
      </c>
      <c r="I369" s="205">
        <f>'3 - Monthly Unit Rates'!I357*('4 - Estimated Volumes'!I361*12)</f>
        <v>0</v>
      </c>
      <c r="J369" s="205">
        <f>'3 - Monthly Unit Rates'!J357*('4 - Estimated Volumes'!J361*12)</f>
        <v>0</v>
      </c>
      <c r="K369" s="205">
        <f>'3 - Monthly Unit Rates'!K357*('4 - Estimated Volumes'!K361*6)</f>
        <v>0</v>
      </c>
      <c r="L369" s="560">
        <f t="shared" si="142"/>
        <v>0</v>
      </c>
      <c r="N369" s="205">
        <f>'3 - Monthly Unit Rates'!N357*('4 - Estimated Volumes'!N361*12)</f>
        <v>0</v>
      </c>
      <c r="O369" s="205">
        <f>'3 - Monthly Unit Rates'!O357*('4 - Estimated Volumes'!O361*12)</f>
        <v>0</v>
      </c>
      <c r="P369" s="560">
        <f t="shared" si="143"/>
        <v>0</v>
      </c>
      <c r="R369" s="205">
        <f>'3 - Monthly Unit Rates'!R357*('4 - Estimated Volumes'!R361*12)</f>
        <v>0</v>
      </c>
      <c r="S369" s="205">
        <f>'3 - Monthly Unit Rates'!S357*('4 - Estimated Volumes'!S361*12)</f>
        <v>0</v>
      </c>
      <c r="T369" s="560">
        <f t="shared" si="144"/>
        <v>0</v>
      </c>
      <c r="U369" s="204"/>
    </row>
    <row r="370" spans="1:21" ht="12.75" customHeight="1" outlineLevel="2">
      <c r="A370" s="171"/>
      <c r="D370" s="175" t="s">
        <v>387</v>
      </c>
      <c r="E370" s="280" t="s">
        <v>364</v>
      </c>
      <c r="F370" s="205">
        <f>'3 - Monthly Unit Rates'!F358*('4 - Estimated Volumes'!F362*12)</f>
        <v>0</v>
      </c>
      <c r="G370" s="205">
        <f>'3 - Monthly Unit Rates'!G358*('4 - Estimated Volumes'!G362*12)</f>
        <v>0</v>
      </c>
      <c r="H370" s="205">
        <f>'3 - Monthly Unit Rates'!H358*('4 - Estimated Volumes'!H362*12)</f>
        <v>0</v>
      </c>
      <c r="I370" s="205">
        <f>'3 - Monthly Unit Rates'!I358*('4 - Estimated Volumes'!I362*12)</f>
        <v>0</v>
      </c>
      <c r="J370" s="205">
        <f>'3 - Monthly Unit Rates'!J358*('4 - Estimated Volumes'!J362*12)</f>
        <v>0</v>
      </c>
      <c r="K370" s="205">
        <f>'3 - Monthly Unit Rates'!K358*('4 - Estimated Volumes'!K362*6)</f>
        <v>0</v>
      </c>
      <c r="L370" s="560">
        <f t="shared" si="142"/>
        <v>0</v>
      </c>
      <c r="N370" s="205">
        <f>'3 - Monthly Unit Rates'!N358*('4 - Estimated Volumes'!N362*12)</f>
        <v>0</v>
      </c>
      <c r="O370" s="205">
        <f>'3 - Monthly Unit Rates'!O358*('4 - Estimated Volumes'!O362*12)</f>
        <v>0</v>
      </c>
      <c r="P370" s="560">
        <f t="shared" si="143"/>
        <v>0</v>
      </c>
      <c r="R370" s="205">
        <f>'3 - Monthly Unit Rates'!R358*('4 - Estimated Volumes'!R362*12)</f>
        <v>0</v>
      </c>
      <c r="S370" s="205">
        <f>'3 - Monthly Unit Rates'!S358*('4 - Estimated Volumes'!S362*12)</f>
        <v>0</v>
      </c>
      <c r="T370" s="560">
        <f t="shared" si="144"/>
        <v>0</v>
      </c>
      <c r="U370" s="204"/>
    </row>
    <row r="371" spans="1:21" ht="12.75" customHeight="1" outlineLevel="2">
      <c r="A371" s="171"/>
      <c r="D371" s="175" t="s">
        <v>388</v>
      </c>
      <c r="E371" s="280" t="s">
        <v>364</v>
      </c>
      <c r="F371" s="205">
        <f>'3 - Monthly Unit Rates'!F359*('4 - Estimated Volumes'!F363*12)</f>
        <v>0</v>
      </c>
      <c r="G371" s="205">
        <f>'3 - Monthly Unit Rates'!G359*('4 - Estimated Volumes'!G363*12)</f>
        <v>0</v>
      </c>
      <c r="H371" s="205">
        <f>'3 - Monthly Unit Rates'!H359*('4 - Estimated Volumes'!H363*12)</f>
        <v>0</v>
      </c>
      <c r="I371" s="205">
        <f>'3 - Monthly Unit Rates'!I359*('4 - Estimated Volumes'!I363*12)</f>
        <v>0</v>
      </c>
      <c r="J371" s="205">
        <f>'3 - Monthly Unit Rates'!J359*('4 - Estimated Volumes'!J363*12)</f>
        <v>0</v>
      </c>
      <c r="K371" s="205">
        <f>'3 - Monthly Unit Rates'!K359*('4 - Estimated Volumes'!K363*6)</f>
        <v>0</v>
      </c>
      <c r="L371" s="560">
        <f t="shared" si="142"/>
        <v>0</v>
      </c>
      <c r="N371" s="205">
        <f>'3 - Monthly Unit Rates'!N359*('4 - Estimated Volumes'!N363*12)</f>
        <v>0</v>
      </c>
      <c r="O371" s="205">
        <f>'3 - Monthly Unit Rates'!O359*('4 - Estimated Volumes'!O363*12)</f>
        <v>0</v>
      </c>
      <c r="P371" s="560">
        <f t="shared" si="143"/>
        <v>0</v>
      </c>
      <c r="R371" s="205">
        <f>'3 - Monthly Unit Rates'!R359*('4 - Estimated Volumes'!R363*12)</f>
        <v>0</v>
      </c>
      <c r="S371" s="205">
        <f>'3 - Monthly Unit Rates'!S359*('4 - Estimated Volumes'!S363*12)</f>
        <v>0</v>
      </c>
      <c r="T371" s="560">
        <f t="shared" si="144"/>
        <v>0</v>
      </c>
      <c r="U371" s="204"/>
    </row>
    <row r="372" spans="1:21" ht="12.75" customHeight="1" outlineLevel="2">
      <c r="A372" s="171"/>
      <c r="D372" s="175" t="s">
        <v>389</v>
      </c>
      <c r="E372" s="280" t="s">
        <v>364</v>
      </c>
      <c r="F372" s="205">
        <f>'3 - Monthly Unit Rates'!F360*('4 - Estimated Volumes'!F364*12)</f>
        <v>0</v>
      </c>
      <c r="G372" s="205">
        <f>'3 - Monthly Unit Rates'!G360*('4 - Estimated Volumes'!G364*12)</f>
        <v>0</v>
      </c>
      <c r="H372" s="205">
        <f>'3 - Monthly Unit Rates'!H360*('4 - Estimated Volumes'!H364*12)</f>
        <v>0</v>
      </c>
      <c r="I372" s="205">
        <f>'3 - Monthly Unit Rates'!I360*('4 - Estimated Volumes'!I364*12)</f>
        <v>0</v>
      </c>
      <c r="J372" s="205">
        <f>'3 - Monthly Unit Rates'!J360*('4 - Estimated Volumes'!J364*12)</f>
        <v>0</v>
      </c>
      <c r="K372" s="205">
        <f>'3 - Monthly Unit Rates'!K360*('4 - Estimated Volumes'!K364*6)</f>
        <v>0</v>
      </c>
      <c r="L372" s="560">
        <f t="shared" si="142"/>
        <v>0</v>
      </c>
      <c r="N372" s="205">
        <f>'3 - Monthly Unit Rates'!N360*('4 - Estimated Volumes'!N364*12)</f>
        <v>0</v>
      </c>
      <c r="O372" s="205">
        <f>'3 - Monthly Unit Rates'!O360*('4 - Estimated Volumes'!O364*12)</f>
        <v>0</v>
      </c>
      <c r="P372" s="560">
        <f t="shared" si="143"/>
        <v>0</v>
      </c>
      <c r="R372" s="205">
        <f>'3 - Monthly Unit Rates'!R360*('4 - Estimated Volumes'!R364*12)</f>
        <v>0</v>
      </c>
      <c r="S372" s="205">
        <f>'3 - Monthly Unit Rates'!S360*('4 - Estimated Volumes'!S364*12)</f>
        <v>0</v>
      </c>
      <c r="T372" s="560">
        <f t="shared" si="144"/>
        <v>0</v>
      </c>
      <c r="U372" s="204"/>
    </row>
    <row r="373" spans="1:21" ht="12.75" customHeight="1" outlineLevel="2">
      <c r="A373" s="171"/>
      <c r="D373" s="286" t="s">
        <v>390</v>
      </c>
      <c r="E373" s="288"/>
      <c r="F373" s="560">
        <f>'3 - Monthly Unit Rates'!F361*('4 - Estimated Volumes'!F365*12)</f>
        <v>0</v>
      </c>
      <c r="G373" s="560">
        <f>'3 - Monthly Unit Rates'!G361*('4 - Estimated Volumes'!G365*12)</f>
        <v>0</v>
      </c>
      <c r="H373" s="560">
        <f>'3 - Monthly Unit Rates'!H361*('4 - Estimated Volumes'!H365*12)</f>
        <v>0</v>
      </c>
      <c r="I373" s="560">
        <f>'3 - Monthly Unit Rates'!I361*('4 - Estimated Volumes'!I365*12)</f>
        <v>0</v>
      </c>
      <c r="J373" s="560">
        <f>'3 - Monthly Unit Rates'!J361*('4 - Estimated Volumes'!J365*12)</f>
        <v>0</v>
      </c>
      <c r="K373" s="560">
        <f>'3 - Monthly Unit Rates'!K361*('4 - Estimated Volumes'!K365*6)</f>
        <v>0</v>
      </c>
      <c r="L373" s="560">
        <f t="shared" si="142"/>
        <v>0</v>
      </c>
      <c r="N373" s="560">
        <f>'3 - Monthly Unit Rates'!N361*('4 - Estimated Volumes'!N365*12)</f>
        <v>0</v>
      </c>
      <c r="O373" s="560">
        <f>'3 - Monthly Unit Rates'!O361*('4 - Estimated Volumes'!O365*12)</f>
        <v>0</v>
      </c>
      <c r="P373" s="560">
        <f t="shared" si="143"/>
        <v>0</v>
      </c>
      <c r="R373" s="560">
        <f>'3 - Monthly Unit Rates'!R361*('4 - Estimated Volumes'!R365*12)</f>
        <v>0</v>
      </c>
      <c r="S373" s="560">
        <f>'3 - Monthly Unit Rates'!S361*('4 - Estimated Volumes'!S365*12)</f>
        <v>0</v>
      </c>
      <c r="T373" s="560">
        <f t="shared" si="144"/>
        <v>0</v>
      </c>
      <c r="U373" s="204"/>
    </row>
    <row r="374" spans="1:21" ht="12.75" customHeight="1" outlineLevel="2">
      <c r="A374" s="171"/>
      <c r="D374" s="175" t="s">
        <v>366</v>
      </c>
      <c r="E374" s="280" t="s">
        <v>364</v>
      </c>
      <c r="F374" s="205">
        <f>'3 - Monthly Unit Rates'!F362*('4 - Estimated Volumes'!F366*12)</f>
        <v>0</v>
      </c>
      <c r="G374" s="205">
        <f>'3 - Monthly Unit Rates'!G362*('4 - Estimated Volumes'!G366*12)</f>
        <v>0</v>
      </c>
      <c r="H374" s="205">
        <f>'3 - Monthly Unit Rates'!H362*('4 - Estimated Volumes'!H366*12)</f>
        <v>0</v>
      </c>
      <c r="I374" s="205">
        <f>'3 - Monthly Unit Rates'!I362*('4 - Estimated Volumes'!I366*12)</f>
        <v>0</v>
      </c>
      <c r="J374" s="205">
        <f>'3 - Monthly Unit Rates'!J362*('4 - Estimated Volumes'!J366*12)</f>
        <v>0</v>
      </c>
      <c r="K374" s="205">
        <f>'3 - Monthly Unit Rates'!K362*('4 - Estimated Volumes'!K366*6)</f>
        <v>0</v>
      </c>
      <c r="L374" s="560">
        <f t="shared" si="142"/>
        <v>0</v>
      </c>
      <c r="N374" s="205">
        <f>'3 - Monthly Unit Rates'!N362*('4 - Estimated Volumes'!N366*12)</f>
        <v>0</v>
      </c>
      <c r="O374" s="205">
        <f>'3 - Monthly Unit Rates'!O362*('4 - Estimated Volumes'!O366*12)</f>
        <v>0</v>
      </c>
      <c r="P374" s="560">
        <f t="shared" si="143"/>
        <v>0</v>
      </c>
      <c r="R374" s="205">
        <f>'3 - Monthly Unit Rates'!R362*('4 - Estimated Volumes'!R366*12)</f>
        <v>0</v>
      </c>
      <c r="S374" s="205">
        <f>'3 - Monthly Unit Rates'!S362*('4 - Estimated Volumes'!S366*12)</f>
        <v>0</v>
      </c>
      <c r="T374" s="560">
        <f t="shared" si="144"/>
        <v>0</v>
      </c>
      <c r="U374" s="204"/>
    </row>
    <row r="375" spans="1:21" ht="12.75" customHeight="1" outlineLevel="2">
      <c r="A375" s="171"/>
      <c r="D375" s="175" t="s">
        <v>367</v>
      </c>
      <c r="E375" s="280" t="s">
        <v>364</v>
      </c>
      <c r="F375" s="205">
        <f>'3 - Monthly Unit Rates'!F363*('4 - Estimated Volumes'!F367*12)</f>
        <v>0</v>
      </c>
      <c r="G375" s="205">
        <f>'3 - Monthly Unit Rates'!G363*('4 - Estimated Volumes'!G367*12)</f>
        <v>0</v>
      </c>
      <c r="H375" s="205">
        <f>'3 - Monthly Unit Rates'!H363*('4 - Estimated Volumes'!H367*12)</f>
        <v>0</v>
      </c>
      <c r="I375" s="205">
        <f>'3 - Monthly Unit Rates'!I363*('4 - Estimated Volumes'!I367*12)</f>
        <v>0</v>
      </c>
      <c r="J375" s="205">
        <f>'3 - Monthly Unit Rates'!J363*('4 - Estimated Volumes'!J367*12)</f>
        <v>0</v>
      </c>
      <c r="K375" s="205">
        <f>'3 - Monthly Unit Rates'!K363*('4 - Estimated Volumes'!K367*6)</f>
        <v>0</v>
      </c>
      <c r="L375" s="560">
        <f t="shared" si="142"/>
        <v>0</v>
      </c>
      <c r="N375" s="205">
        <f>'3 - Monthly Unit Rates'!N363*('4 - Estimated Volumes'!N367*12)</f>
        <v>0</v>
      </c>
      <c r="O375" s="205">
        <f>'3 - Monthly Unit Rates'!O363*('4 - Estimated Volumes'!O367*12)</f>
        <v>0</v>
      </c>
      <c r="P375" s="560">
        <f t="shared" si="143"/>
        <v>0</v>
      </c>
      <c r="R375" s="205">
        <f>'3 - Monthly Unit Rates'!R363*('4 - Estimated Volumes'!R367*12)</f>
        <v>0</v>
      </c>
      <c r="S375" s="205">
        <f>'3 - Monthly Unit Rates'!S363*('4 - Estimated Volumes'!S367*12)</f>
        <v>0</v>
      </c>
      <c r="T375" s="560">
        <f t="shared" si="144"/>
        <v>0</v>
      </c>
      <c r="U375" s="204"/>
    </row>
    <row r="376" spans="1:21" ht="12.75" customHeight="1" outlineLevel="2">
      <c r="A376" s="171"/>
      <c r="D376" s="175" t="s">
        <v>391</v>
      </c>
      <c r="E376" s="280" t="s">
        <v>364</v>
      </c>
      <c r="F376" s="205">
        <f>'3 - Monthly Unit Rates'!F364*('4 - Estimated Volumes'!F368*12)</f>
        <v>0</v>
      </c>
      <c r="G376" s="205">
        <f>'3 - Monthly Unit Rates'!G364*('4 - Estimated Volumes'!G368*12)</f>
        <v>0</v>
      </c>
      <c r="H376" s="205">
        <f>'3 - Monthly Unit Rates'!H364*('4 - Estimated Volumes'!H368*12)</f>
        <v>0</v>
      </c>
      <c r="I376" s="205">
        <f>'3 - Monthly Unit Rates'!I364*('4 - Estimated Volumes'!I368*12)</f>
        <v>0</v>
      </c>
      <c r="J376" s="205">
        <f>'3 - Monthly Unit Rates'!J364*('4 - Estimated Volumes'!J368*12)</f>
        <v>0</v>
      </c>
      <c r="K376" s="205">
        <f>'3 - Monthly Unit Rates'!K364*('4 - Estimated Volumes'!K368*6)</f>
        <v>0</v>
      </c>
      <c r="L376" s="560">
        <f t="shared" si="142"/>
        <v>0</v>
      </c>
      <c r="N376" s="205">
        <f>'3 - Monthly Unit Rates'!N364*('4 - Estimated Volumes'!N368*12)</f>
        <v>0</v>
      </c>
      <c r="O376" s="205">
        <f>'3 - Monthly Unit Rates'!O364*('4 - Estimated Volumes'!O368*12)</f>
        <v>0</v>
      </c>
      <c r="P376" s="560">
        <f t="shared" si="143"/>
        <v>0</v>
      </c>
      <c r="R376" s="205">
        <f>'3 - Monthly Unit Rates'!R364*('4 - Estimated Volumes'!R368*12)</f>
        <v>0</v>
      </c>
      <c r="S376" s="205">
        <f>'3 - Monthly Unit Rates'!S364*('4 - Estimated Volumes'!S368*12)</f>
        <v>0</v>
      </c>
      <c r="T376" s="560">
        <f t="shared" si="144"/>
        <v>0</v>
      </c>
      <c r="U376" s="204"/>
    </row>
    <row r="377" spans="1:21" ht="12.75" customHeight="1" outlineLevel="2">
      <c r="A377" s="171"/>
      <c r="D377" s="175" t="s">
        <v>373</v>
      </c>
      <c r="E377" s="280" t="s">
        <v>364</v>
      </c>
      <c r="F377" s="205">
        <f>'3 - Monthly Unit Rates'!F365*('4 - Estimated Volumes'!F369*12)</f>
        <v>0</v>
      </c>
      <c r="G377" s="205">
        <f>'3 - Monthly Unit Rates'!G365*('4 - Estimated Volumes'!G369*12)</f>
        <v>0</v>
      </c>
      <c r="H377" s="205">
        <f>'3 - Monthly Unit Rates'!H365*('4 - Estimated Volumes'!H369*12)</f>
        <v>0</v>
      </c>
      <c r="I377" s="205">
        <f>'3 - Monthly Unit Rates'!I365*('4 - Estimated Volumes'!I369*12)</f>
        <v>0</v>
      </c>
      <c r="J377" s="205">
        <f>'3 - Monthly Unit Rates'!J365*('4 - Estimated Volumes'!J369*12)</f>
        <v>0</v>
      </c>
      <c r="K377" s="205">
        <f>'3 - Monthly Unit Rates'!K365*('4 - Estimated Volumes'!K369*6)</f>
        <v>0</v>
      </c>
      <c r="L377" s="560">
        <f t="shared" si="142"/>
        <v>0</v>
      </c>
      <c r="N377" s="205">
        <f>'3 - Monthly Unit Rates'!N365*('4 - Estimated Volumes'!N369*12)</f>
        <v>0</v>
      </c>
      <c r="O377" s="205">
        <f>'3 - Monthly Unit Rates'!O365*('4 - Estimated Volumes'!O369*12)</f>
        <v>0</v>
      </c>
      <c r="P377" s="560">
        <f t="shared" si="143"/>
        <v>0</v>
      </c>
      <c r="R377" s="205">
        <f>'3 - Monthly Unit Rates'!R365*('4 - Estimated Volumes'!R369*12)</f>
        <v>0</v>
      </c>
      <c r="S377" s="205">
        <f>'3 - Monthly Unit Rates'!S365*('4 - Estimated Volumes'!S369*12)</f>
        <v>0</v>
      </c>
      <c r="T377" s="560">
        <f t="shared" si="144"/>
        <v>0</v>
      </c>
      <c r="U377" s="204"/>
    </row>
    <row r="378" spans="1:21" ht="12.75" customHeight="1" outlineLevel="2">
      <c r="A378" s="171"/>
      <c r="D378" s="175" t="s">
        <v>374</v>
      </c>
      <c r="E378" s="280" t="s">
        <v>364</v>
      </c>
      <c r="F378" s="205">
        <f>'3 - Monthly Unit Rates'!F366*('4 - Estimated Volumes'!F370*12)</f>
        <v>0</v>
      </c>
      <c r="G378" s="205">
        <f>'3 - Monthly Unit Rates'!G366*('4 - Estimated Volumes'!G370*12)</f>
        <v>0</v>
      </c>
      <c r="H378" s="205">
        <f>'3 - Monthly Unit Rates'!H366*('4 - Estimated Volumes'!H370*12)</f>
        <v>0</v>
      </c>
      <c r="I378" s="205">
        <f>'3 - Monthly Unit Rates'!I366*('4 - Estimated Volumes'!I370*12)</f>
        <v>0</v>
      </c>
      <c r="J378" s="205">
        <f>'3 - Monthly Unit Rates'!J366*('4 - Estimated Volumes'!J370*12)</f>
        <v>0</v>
      </c>
      <c r="K378" s="205">
        <f>'3 - Monthly Unit Rates'!K366*('4 - Estimated Volumes'!K370*6)</f>
        <v>0</v>
      </c>
      <c r="L378" s="560">
        <f t="shared" si="142"/>
        <v>0</v>
      </c>
      <c r="N378" s="205">
        <f>'3 - Monthly Unit Rates'!N366*('4 - Estimated Volumes'!N370*12)</f>
        <v>0</v>
      </c>
      <c r="O378" s="205">
        <f>'3 - Monthly Unit Rates'!O366*('4 - Estimated Volumes'!O370*12)</f>
        <v>0</v>
      </c>
      <c r="P378" s="560">
        <f t="shared" si="143"/>
        <v>0</v>
      </c>
      <c r="R378" s="205">
        <f>'3 - Monthly Unit Rates'!R366*('4 - Estimated Volumes'!R370*12)</f>
        <v>0</v>
      </c>
      <c r="S378" s="205">
        <f>'3 - Monthly Unit Rates'!S366*('4 - Estimated Volumes'!S370*12)</f>
        <v>0</v>
      </c>
      <c r="T378" s="560">
        <f t="shared" si="144"/>
        <v>0</v>
      </c>
      <c r="U378" s="204"/>
    </row>
    <row r="379" spans="1:21" ht="12.75" customHeight="1" outlineLevel="2">
      <c r="A379" s="171"/>
      <c r="D379" s="175" t="s">
        <v>375</v>
      </c>
      <c r="E379" s="280" t="s">
        <v>364</v>
      </c>
      <c r="F379" s="205">
        <f>'3 - Monthly Unit Rates'!F367*('4 - Estimated Volumes'!F371*12)</f>
        <v>0</v>
      </c>
      <c r="G379" s="205">
        <f>'3 - Monthly Unit Rates'!G367*('4 - Estimated Volumes'!G371*12)</f>
        <v>0</v>
      </c>
      <c r="H379" s="205">
        <f>'3 - Monthly Unit Rates'!H367*('4 - Estimated Volumes'!H371*12)</f>
        <v>0</v>
      </c>
      <c r="I379" s="205">
        <f>'3 - Monthly Unit Rates'!I367*('4 - Estimated Volumes'!I371*12)</f>
        <v>0</v>
      </c>
      <c r="J379" s="205">
        <f>'3 - Monthly Unit Rates'!J367*('4 - Estimated Volumes'!J371*12)</f>
        <v>0</v>
      </c>
      <c r="K379" s="205">
        <f>'3 - Monthly Unit Rates'!K367*('4 - Estimated Volumes'!K371*6)</f>
        <v>0</v>
      </c>
      <c r="L379" s="560">
        <f t="shared" si="142"/>
        <v>0</v>
      </c>
      <c r="N379" s="205">
        <f>'3 - Monthly Unit Rates'!N367*('4 - Estimated Volumes'!N371*12)</f>
        <v>0</v>
      </c>
      <c r="O379" s="205">
        <f>'3 - Monthly Unit Rates'!O367*('4 - Estimated Volumes'!O371*12)</f>
        <v>0</v>
      </c>
      <c r="P379" s="560">
        <f t="shared" si="143"/>
        <v>0</v>
      </c>
      <c r="R379" s="205">
        <f>'3 - Monthly Unit Rates'!R367*('4 - Estimated Volumes'!R371*12)</f>
        <v>0</v>
      </c>
      <c r="S379" s="205">
        <f>'3 - Monthly Unit Rates'!S367*('4 - Estimated Volumes'!S371*12)</f>
        <v>0</v>
      </c>
      <c r="T379" s="560">
        <f t="shared" si="144"/>
        <v>0</v>
      </c>
      <c r="U379" s="204"/>
    </row>
    <row r="380" spans="1:21" ht="12.75" customHeight="1" outlineLevel="2">
      <c r="A380" s="171"/>
      <c r="D380" s="175" t="s">
        <v>376</v>
      </c>
      <c r="E380" s="280" t="s">
        <v>364</v>
      </c>
      <c r="F380" s="205">
        <f>'3 - Monthly Unit Rates'!F368*('4 - Estimated Volumes'!F372*12)</f>
        <v>0</v>
      </c>
      <c r="G380" s="205">
        <f>'3 - Monthly Unit Rates'!G368*('4 - Estimated Volumes'!G372*12)</f>
        <v>0</v>
      </c>
      <c r="H380" s="205">
        <f>'3 - Monthly Unit Rates'!H368*('4 - Estimated Volumes'!H372*12)</f>
        <v>0</v>
      </c>
      <c r="I380" s="205">
        <f>'3 - Monthly Unit Rates'!I368*('4 - Estimated Volumes'!I372*12)</f>
        <v>0</v>
      </c>
      <c r="J380" s="205">
        <f>'3 - Monthly Unit Rates'!J368*('4 - Estimated Volumes'!J372*12)</f>
        <v>0</v>
      </c>
      <c r="K380" s="205">
        <f>'3 - Monthly Unit Rates'!K368*('4 - Estimated Volumes'!K372*6)</f>
        <v>0</v>
      </c>
      <c r="L380" s="560">
        <f t="shared" si="142"/>
        <v>0</v>
      </c>
      <c r="N380" s="205">
        <f>'3 - Monthly Unit Rates'!N368*('4 - Estimated Volumes'!N372*12)</f>
        <v>0</v>
      </c>
      <c r="O380" s="205">
        <f>'3 - Monthly Unit Rates'!O368*('4 - Estimated Volumes'!O372*12)</f>
        <v>0</v>
      </c>
      <c r="P380" s="560">
        <f t="shared" si="143"/>
        <v>0</v>
      </c>
      <c r="R380" s="205">
        <f>'3 - Monthly Unit Rates'!R368*('4 - Estimated Volumes'!R372*12)</f>
        <v>0</v>
      </c>
      <c r="S380" s="205">
        <f>'3 - Monthly Unit Rates'!S368*('4 - Estimated Volumes'!S372*12)</f>
        <v>0</v>
      </c>
      <c r="T380" s="560">
        <f t="shared" si="144"/>
        <v>0</v>
      </c>
      <c r="U380" s="204"/>
    </row>
    <row r="381" spans="1:21" ht="12.75" customHeight="1" outlineLevel="2">
      <c r="A381" s="171"/>
      <c r="D381" s="175" t="s">
        <v>386</v>
      </c>
      <c r="E381" s="280" t="s">
        <v>364</v>
      </c>
      <c r="F381" s="205">
        <f>'3 - Monthly Unit Rates'!F369*('4 - Estimated Volumes'!F373*12)</f>
        <v>0</v>
      </c>
      <c r="G381" s="205">
        <f>'3 - Monthly Unit Rates'!G369*('4 - Estimated Volumes'!G373*12)</f>
        <v>0</v>
      </c>
      <c r="H381" s="205">
        <f>'3 - Monthly Unit Rates'!H369*('4 - Estimated Volumes'!H373*12)</f>
        <v>0</v>
      </c>
      <c r="I381" s="205">
        <f>'3 - Monthly Unit Rates'!I369*('4 - Estimated Volumes'!I373*12)</f>
        <v>0</v>
      </c>
      <c r="J381" s="205">
        <f>'3 - Monthly Unit Rates'!J369*('4 - Estimated Volumes'!J373*12)</f>
        <v>0</v>
      </c>
      <c r="K381" s="205">
        <f>'3 - Monthly Unit Rates'!K369*('4 - Estimated Volumes'!K373*6)</f>
        <v>0</v>
      </c>
      <c r="L381" s="560">
        <f t="shared" si="142"/>
        <v>0</v>
      </c>
      <c r="N381" s="205">
        <f>'3 - Monthly Unit Rates'!N369*('4 - Estimated Volumes'!N373*12)</f>
        <v>0</v>
      </c>
      <c r="O381" s="205">
        <f>'3 - Monthly Unit Rates'!O369*('4 - Estimated Volumes'!O373*12)</f>
        <v>0</v>
      </c>
      <c r="P381" s="560">
        <f t="shared" si="143"/>
        <v>0</v>
      </c>
      <c r="R381" s="205">
        <f>'3 - Monthly Unit Rates'!R369*('4 - Estimated Volumes'!R373*12)</f>
        <v>0</v>
      </c>
      <c r="S381" s="205">
        <f>'3 - Monthly Unit Rates'!S369*('4 - Estimated Volumes'!S373*12)</f>
        <v>0</v>
      </c>
      <c r="T381" s="560">
        <f t="shared" si="144"/>
        <v>0</v>
      </c>
      <c r="U381" s="204"/>
    </row>
    <row r="382" spans="1:21" ht="12.75" customHeight="1" outlineLevel="2">
      <c r="A382" s="171"/>
      <c r="D382" s="175" t="s">
        <v>387</v>
      </c>
      <c r="E382" s="280" t="s">
        <v>364</v>
      </c>
      <c r="F382" s="205">
        <f>'3 - Monthly Unit Rates'!F370*('4 - Estimated Volumes'!F374*12)</f>
        <v>0</v>
      </c>
      <c r="G382" s="205">
        <f>'3 - Monthly Unit Rates'!G370*('4 - Estimated Volumes'!G374*12)</f>
        <v>0</v>
      </c>
      <c r="H382" s="205">
        <f>'3 - Monthly Unit Rates'!H370*('4 - Estimated Volumes'!H374*12)</f>
        <v>0</v>
      </c>
      <c r="I382" s="205">
        <f>'3 - Monthly Unit Rates'!I370*('4 - Estimated Volumes'!I374*12)</f>
        <v>0</v>
      </c>
      <c r="J382" s="205">
        <f>'3 - Monthly Unit Rates'!J370*('4 - Estimated Volumes'!J374*12)</f>
        <v>0</v>
      </c>
      <c r="K382" s="205">
        <f>'3 - Monthly Unit Rates'!K370*('4 - Estimated Volumes'!K374*6)</f>
        <v>0</v>
      </c>
      <c r="L382" s="560">
        <f t="shared" si="142"/>
        <v>0</v>
      </c>
      <c r="N382" s="205">
        <f>'3 - Monthly Unit Rates'!N370*('4 - Estimated Volumes'!N374*12)</f>
        <v>0</v>
      </c>
      <c r="O382" s="205">
        <f>'3 - Monthly Unit Rates'!O370*('4 - Estimated Volumes'!O374*12)</f>
        <v>0</v>
      </c>
      <c r="P382" s="560">
        <f t="shared" si="143"/>
        <v>0</v>
      </c>
      <c r="R382" s="205">
        <f>'3 - Monthly Unit Rates'!R370*('4 - Estimated Volumes'!R374*12)</f>
        <v>0</v>
      </c>
      <c r="S382" s="205">
        <f>'3 - Monthly Unit Rates'!S370*('4 - Estimated Volumes'!S374*12)</f>
        <v>0</v>
      </c>
      <c r="T382" s="560">
        <f t="shared" si="144"/>
        <v>0</v>
      </c>
      <c r="U382" s="204"/>
    </row>
    <row r="383" spans="1:21" ht="12.75" customHeight="1" outlineLevel="2">
      <c r="A383" s="171"/>
      <c r="D383" s="175" t="s">
        <v>392</v>
      </c>
      <c r="E383" s="280" t="s">
        <v>364</v>
      </c>
      <c r="F383" s="205">
        <f>'3 - Monthly Unit Rates'!F371*('4 - Estimated Volumes'!F375*12)</f>
        <v>0</v>
      </c>
      <c r="G383" s="205">
        <f>'3 - Monthly Unit Rates'!G371*('4 - Estimated Volumes'!G375*12)</f>
        <v>0</v>
      </c>
      <c r="H383" s="205">
        <f>'3 - Monthly Unit Rates'!H371*('4 - Estimated Volumes'!H375*12)</f>
        <v>0</v>
      </c>
      <c r="I383" s="205">
        <f>'3 - Monthly Unit Rates'!I371*('4 - Estimated Volumes'!I375*12)</f>
        <v>0</v>
      </c>
      <c r="J383" s="205">
        <f>'3 - Monthly Unit Rates'!J371*('4 - Estimated Volumes'!J375*12)</f>
        <v>0</v>
      </c>
      <c r="K383" s="205">
        <f>'3 - Monthly Unit Rates'!K371*('4 - Estimated Volumes'!K375*6)</f>
        <v>0</v>
      </c>
      <c r="L383" s="560">
        <f t="shared" si="142"/>
        <v>0</v>
      </c>
      <c r="N383" s="205">
        <f>'3 - Monthly Unit Rates'!N371*('4 - Estimated Volumes'!N375*12)</f>
        <v>0</v>
      </c>
      <c r="O383" s="205">
        <f>'3 - Monthly Unit Rates'!O371*('4 - Estimated Volumes'!O375*12)</f>
        <v>0</v>
      </c>
      <c r="P383" s="560">
        <f t="shared" si="143"/>
        <v>0</v>
      </c>
      <c r="R383" s="205">
        <f>'3 - Monthly Unit Rates'!R371*('4 - Estimated Volumes'!R375*12)</f>
        <v>0</v>
      </c>
      <c r="S383" s="205">
        <f>'3 - Monthly Unit Rates'!S371*('4 - Estimated Volumes'!S375*12)</f>
        <v>0</v>
      </c>
      <c r="T383" s="560">
        <f t="shared" si="144"/>
        <v>0</v>
      </c>
      <c r="U383" s="204"/>
    </row>
    <row r="384" spans="1:21" ht="12.75" customHeight="1" outlineLevel="2">
      <c r="A384" s="171"/>
      <c r="D384" s="175" t="s">
        <v>389</v>
      </c>
      <c r="E384" s="280" t="s">
        <v>364</v>
      </c>
      <c r="F384" s="205">
        <f>'3 - Monthly Unit Rates'!F372*('4 - Estimated Volumes'!F376*12)</f>
        <v>0</v>
      </c>
      <c r="G384" s="205">
        <f>'3 - Monthly Unit Rates'!G372*('4 - Estimated Volumes'!G376*12)</f>
        <v>0</v>
      </c>
      <c r="H384" s="205">
        <f>'3 - Monthly Unit Rates'!H372*('4 - Estimated Volumes'!H376*12)</f>
        <v>0</v>
      </c>
      <c r="I384" s="205">
        <f>'3 - Monthly Unit Rates'!I372*('4 - Estimated Volumes'!I376*12)</f>
        <v>0</v>
      </c>
      <c r="J384" s="205">
        <f>'3 - Monthly Unit Rates'!J372*('4 - Estimated Volumes'!J376*12)</f>
        <v>0</v>
      </c>
      <c r="K384" s="205">
        <f>'3 - Monthly Unit Rates'!K372*('4 - Estimated Volumes'!K376*6)</f>
        <v>0</v>
      </c>
      <c r="L384" s="560">
        <f t="shared" si="142"/>
        <v>0</v>
      </c>
      <c r="N384" s="205">
        <f>'3 - Monthly Unit Rates'!N372*('4 - Estimated Volumes'!N376*12)</f>
        <v>0</v>
      </c>
      <c r="O384" s="205">
        <f>'3 - Monthly Unit Rates'!O372*('4 - Estimated Volumes'!O376*12)</f>
        <v>0</v>
      </c>
      <c r="P384" s="560">
        <f t="shared" si="143"/>
        <v>0</v>
      </c>
      <c r="R384" s="205">
        <f>'3 - Monthly Unit Rates'!R372*('4 - Estimated Volumes'!R376*12)</f>
        <v>0</v>
      </c>
      <c r="S384" s="205">
        <f>'3 - Monthly Unit Rates'!S372*('4 - Estimated Volumes'!S376*12)</f>
        <v>0</v>
      </c>
      <c r="T384" s="560">
        <f t="shared" si="144"/>
        <v>0</v>
      </c>
      <c r="U384" s="204"/>
    </row>
    <row r="385" spans="1:22" s="71" customFormat="1" ht="12.75" customHeight="1" outlineLevel="1">
      <c r="A385" s="171"/>
      <c r="D385" s="924" t="s">
        <v>321</v>
      </c>
      <c r="E385" s="384"/>
      <c r="F385" s="202">
        <f t="shared" ref="F385:L385" si="145">SUM(F313:F384)</f>
        <v>1716887.52</v>
      </c>
      <c r="G385" s="202">
        <f t="shared" si="145"/>
        <v>1716887.52</v>
      </c>
      <c r="H385" s="202">
        <f t="shared" si="145"/>
        <v>1716887.52</v>
      </c>
      <c r="I385" s="202">
        <f t="shared" si="145"/>
        <v>1716887.52</v>
      </c>
      <c r="J385" s="202">
        <f t="shared" si="145"/>
        <v>1716887.52</v>
      </c>
      <c r="K385" s="202">
        <f t="shared" si="145"/>
        <v>858443.76</v>
      </c>
      <c r="L385" s="303">
        <f t="shared" si="145"/>
        <v>9442881.3599999994</v>
      </c>
      <c r="M385" s="195"/>
      <c r="N385" s="781">
        <f>SUM(N313:N384)</f>
        <v>1716887.52</v>
      </c>
      <c r="O385" s="378">
        <f>SUM(O313:O384)</f>
        <v>1716887.52</v>
      </c>
      <c r="P385" s="677">
        <f>SUM(P313:P384)</f>
        <v>3433775.04</v>
      </c>
      <c r="Q385" s="739"/>
      <c r="R385" s="781">
        <f>SUM(R313:R384)</f>
        <v>1716887.52</v>
      </c>
      <c r="S385" s="378">
        <f>SUM(S313:S384)</f>
        <v>1716887.52</v>
      </c>
      <c r="T385" s="677">
        <f>SUM(T313:T384)</f>
        <v>3433775.04</v>
      </c>
      <c r="U385" s="204"/>
      <c r="V385" s="375"/>
    </row>
    <row r="386" spans="1:22" s="71" customFormat="1" ht="12.75" customHeight="1" outlineLevel="1">
      <c r="A386" s="171"/>
      <c r="D386" s="925"/>
      <c r="E386" s="384"/>
      <c r="F386" s="202"/>
      <c r="G386" s="202"/>
      <c r="H386" s="202"/>
      <c r="I386" s="202"/>
      <c r="J386" s="202"/>
      <c r="K386" s="202"/>
      <c r="L386" s="208"/>
      <c r="M386" s="195"/>
      <c r="N386" s="378"/>
      <c r="O386" s="378"/>
      <c r="P386" s="378"/>
      <c r="Q386" s="739"/>
      <c r="R386" s="378"/>
      <c r="S386" s="378"/>
      <c r="T386" s="378"/>
      <c r="U386" s="204"/>
      <c r="V386" s="375"/>
    </row>
    <row r="387" spans="1:22" s="17" customFormat="1" ht="13.35" customHeight="1">
      <c r="A387" s="64" t="s">
        <v>393</v>
      </c>
      <c r="C387" s="754" t="s">
        <v>394</v>
      </c>
      <c r="D387" s="755"/>
      <c r="E387" s="740"/>
      <c r="F387" s="741"/>
      <c r="G387" s="741"/>
      <c r="H387" s="741"/>
      <c r="I387" s="741"/>
      <c r="J387" s="742"/>
      <c r="K387" s="742"/>
      <c r="L387" s="743"/>
      <c r="M387" s="739"/>
      <c r="N387" s="780"/>
      <c r="O387" s="742"/>
      <c r="P387" s="743"/>
      <c r="Q387" s="739"/>
      <c r="R387" s="780"/>
      <c r="S387" s="742"/>
      <c r="T387" s="743"/>
    </row>
    <row r="388" spans="1:22" s="17" customFormat="1" ht="13.35" customHeight="1">
      <c r="A388" s="64"/>
      <c r="C388" s="746"/>
      <c r="D388" s="736"/>
      <c r="E388" s="747"/>
      <c r="F388" s="748"/>
      <c r="G388" s="748"/>
      <c r="H388" s="748"/>
      <c r="I388" s="748"/>
      <c r="J388" s="748"/>
      <c r="K388" s="748"/>
      <c r="L388" s="785"/>
      <c r="M388" s="739"/>
      <c r="N388" s="782"/>
      <c r="O388" s="782"/>
      <c r="P388" s="784"/>
      <c r="Q388" s="739"/>
      <c r="R388" s="782"/>
      <c r="S388" s="782"/>
      <c r="T388" s="784"/>
    </row>
    <row r="389" spans="1:22" s="17" customFormat="1" ht="13.35" customHeight="1">
      <c r="A389" s="64"/>
      <c r="C389" s="137"/>
      <c r="D389" s="775" t="s">
        <v>395</v>
      </c>
      <c r="E389" s="695"/>
      <c r="F389" s="763"/>
      <c r="G389" s="763"/>
      <c r="H389" s="763"/>
      <c r="I389" s="763"/>
      <c r="J389" s="776"/>
      <c r="K389" s="776"/>
      <c r="L389" s="765"/>
      <c r="M389" s="389"/>
      <c r="N389" s="758"/>
      <c r="O389" s="777"/>
      <c r="P389" s="759"/>
      <c r="Q389" s="739"/>
      <c r="R389" s="758"/>
      <c r="S389" s="777"/>
      <c r="T389" s="783"/>
    </row>
    <row r="390" spans="1:22" s="17" customFormat="1" ht="13.35" customHeight="1">
      <c r="A390" s="64"/>
      <c r="C390" s="137"/>
      <c r="D390" s="175" t="s">
        <v>396</v>
      </c>
      <c r="E390" s="280" t="s">
        <v>215</v>
      </c>
      <c r="F390" s="205">
        <f>'3 - Monthly Unit Rates'!F377*('4 - Estimated Volumes'!F382*12)</f>
        <v>0</v>
      </c>
      <c r="G390" s="205">
        <f>'3 - Monthly Unit Rates'!G377*('4 - Estimated Volumes'!G382*12)</f>
        <v>0</v>
      </c>
      <c r="H390" s="205">
        <f>'3 - Monthly Unit Rates'!H377*('4 - Estimated Volumes'!H382*12)</f>
        <v>0</v>
      </c>
      <c r="I390" s="205">
        <f>'3 - Monthly Unit Rates'!I377*('4 - Estimated Volumes'!I382*12)</f>
        <v>0</v>
      </c>
      <c r="J390" s="205">
        <f>'3 - Monthly Unit Rates'!J377*('4 - Estimated Volumes'!J382*12)</f>
        <v>0</v>
      </c>
      <c r="K390" s="205">
        <f>'3 - Monthly Unit Rates'!K377*('4 - Estimated Volumes'!K382*12)</f>
        <v>0</v>
      </c>
      <c r="L390" s="560">
        <f t="shared" ref="L390:L396" si="146">SUM(F390:K390)</f>
        <v>0</v>
      </c>
      <c r="M390" s="389"/>
      <c r="N390" s="205">
        <f>'3 - Monthly Unit Rates'!N377*('4 - Estimated Volumes'!N382*12)</f>
        <v>0</v>
      </c>
      <c r="O390" s="205">
        <f>'3 - Monthly Unit Rates'!O377*('4 - Estimated Volumes'!O382*12)</f>
        <v>0</v>
      </c>
      <c r="P390" s="560">
        <f t="shared" ref="P390:P392" si="147">N390+O390</f>
        <v>0</v>
      </c>
      <c r="Q390" s="739"/>
      <c r="R390" s="205">
        <f>'3 - Monthly Unit Rates'!R377*('4 - Estimated Volumes'!R382*12)</f>
        <v>0</v>
      </c>
      <c r="S390" s="205">
        <f>'3 - Monthly Unit Rates'!S377*('4 - Estimated Volumes'!S382*12)</f>
        <v>0</v>
      </c>
      <c r="T390" s="560">
        <f t="shared" ref="T390:T392" si="148">R390+S390</f>
        <v>0</v>
      </c>
    </row>
    <row r="391" spans="1:22" s="17" customFormat="1" ht="13.35" customHeight="1">
      <c r="A391" s="64"/>
      <c r="C391" s="137"/>
      <c r="D391" s="175" t="s">
        <v>397</v>
      </c>
      <c r="E391" s="280" t="s">
        <v>215</v>
      </c>
      <c r="F391" s="205">
        <f>'3 - Monthly Unit Rates'!F378*('4 - Estimated Volumes'!F383*12)</f>
        <v>0</v>
      </c>
      <c r="G391" s="205">
        <f>'3 - Monthly Unit Rates'!G378*('4 - Estimated Volumes'!G383*12)</f>
        <v>0</v>
      </c>
      <c r="H391" s="205">
        <f>'3 - Monthly Unit Rates'!H378*('4 - Estimated Volumes'!H383*12)</f>
        <v>0</v>
      </c>
      <c r="I391" s="205">
        <f>'3 - Monthly Unit Rates'!I378*('4 - Estimated Volumes'!I383*12)</f>
        <v>0</v>
      </c>
      <c r="J391" s="205">
        <f>'3 - Monthly Unit Rates'!J378*('4 - Estimated Volumes'!J383*12)</f>
        <v>0</v>
      </c>
      <c r="K391" s="205">
        <f>'3 - Monthly Unit Rates'!K378*('4 - Estimated Volumes'!K383*12)</f>
        <v>0</v>
      </c>
      <c r="L391" s="560">
        <f t="shared" si="146"/>
        <v>0</v>
      </c>
      <c r="M391" s="389"/>
      <c r="N391" s="205">
        <f>'3 - Monthly Unit Rates'!N378*('4 - Estimated Volumes'!N383*12)</f>
        <v>0</v>
      </c>
      <c r="O391" s="205">
        <f>'3 - Monthly Unit Rates'!O378*('4 - Estimated Volumes'!O383*12)</f>
        <v>0</v>
      </c>
      <c r="P391" s="560">
        <f t="shared" si="147"/>
        <v>0</v>
      </c>
      <c r="Q391" s="739"/>
      <c r="R391" s="205">
        <f>'3 - Monthly Unit Rates'!R378*('4 - Estimated Volumes'!R383*12)</f>
        <v>0</v>
      </c>
      <c r="S391" s="205">
        <f>'3 - Monthly Unit Rates'!S378*('4 - Estimated Volumes'!S383*12)</f>
        <v>0</v>
      </c>
      <c r="T391" s="560">
        <f t="shared" si="148"/>
        <v>0</v>
      </c>
    </row>
    <row r="392" spans="1:22" s="17" customFormat="1" ht="13.35" customHeight="1">
      <c r="A392" s="64"/>
      <c r="C392" s="137"/>
      <c r="D392" s="175" t="s">
        <v>398</v>
      </c>
      <c r="E392" s="280" t="s">
        <v>215</v>
      </c>
      <c r="F392" s="205">
        <f>'3 - Monthly Unit Rates'!F379*('4 - Estimated Volumes'!F384*12)</f>
        <v>0</v>
      </c>
      <c r="G392" s="205">
        <f>'3 - Monthly Unit Rates'!G379*('4 - Estimated Volumes'!G384*12)</f>
        <v>0</v>
      </c>
      <c r="H392" s="205">
        <f>'3 - Monthly Unit Rates'!H379*('4 - Estimated Volumes'!H384*12)</f>
        <v>0</v>
      </c>
      <c r="I392" s="205">
        <f>'3 - Monthly Unit Rates'!I379*('4 - Estimated Volumes'!I384*12)</f>
        <v>0</v>
      </c>
      <c r="J392" s="205">
        <f>'3 - Monthly Unit Rates'!J379*('4 - Estimated Volumes'!J384*12)</f>
        <v>0</v>
      </c>
      <c r="K392" s="205">
        <f>'3 - Monthly Unit Rates'!K379*('4 - Estimated Volumes'!K384*12)</f>
        <v>0</v>
      </c>
      <c r="L392" s="560">
        <f t="shared" si="146"/>
        <v>0</v>
      </c>
      <c r="M392" s="389"/>
      <c r="N392" s="205">
        <f>'3 - Monthly Unit Rates'!N379*('4 - Estimated Volumes'!N384*12)</f>
        <v>0</v>
      </c>
      <c r="O392" s="205">
        <f>'3 - Monthly Unit Rates'!O379*('4 - Estimated Volumes'!O384*12)</f>
        <v>0</v>
      </c>
      <c r="P392" s="560">
        <f t="shared" si="147"/>
        <v>0</v>
      </c>
      <c r="Q392" s="739"/>
      <c r="R392" s="205">
        <f>'3 - Monthly Unit Rates'!R379*('4 - Estimated Volumes'!R384*12)</f>
        <v>0</v>
      </c>
      <c r="S392" s="205">
        <f>'3 - Monthly Unit Rates'!S379*('4 - Estimated Volumes'!S384*12)</f>
        <v>0</v>
      </c>
      <c r="T392" s="560">
        <f t="shared" si="148"/>
        <v>0</v>
      </c>
    </row>
    <row r="393" spans="1:22" s="17" customFormat="1" ht="13.35" customHeight="1">
      <c r="A393" s="64"/>
      <c r="C393" s="137"/>
      <c r="D393" s="775" t="s">
        <v>399</v>
      </c>
      <c r="E393" s="756"/>
      <c r="F393" s="756"/>
      <c r="G393" s="756"/>
      <c r="H393" s="756"/>
      <c r="I393" s="756"/>
      <c r="J393" s="756"/>
      <c r="K393" s="756"/>
      <c r="L393" s="203"/>
      <c r="M393" s="389"/>
      <c r="N393" s="764" t="s">
        <v>400</v>
      </c>
      <c r="O393" s="776" t="s">
        <v>400</v>
      </c>
      <c r="P393" s="778"/>
      <c r="Q393" s="739"/>
      <c r="R393" s="764" t="s">
        <v>400</v>
      </c>
      <c r="S393" s="776" t="s">
        <v>400</v>
      </c>
      <c r="T393" s="203"/>
    </row>
    <row r="394" spans="1:22" s="17" customFormat="1" ht="13.35" customHeight="1">
      <c r="A394" s="64"/>
      <c r="C394" s="137"/>
      <c r="D394" s="175" t="s">
        <v>401</v>
      </c>
      <c r="E394" s="280" t="s">
        <v>402</v>
      </c>
      <c r="F394" s="205">
        <f>'3 - Monthly Unit Rates'!F381*('4 - Estimated Volumes'!F385*12)</f>
        <v>0</v>
      </c>
      <c r="G394" s="205">
        <f>'3 - Monthly Unit Rates'!G381*('4 - Estimated Volumes'!G385*12)</f>
        <v>0</v>
      </c>
      <c r="H394" s="205">
        <f>'3 - Monthly Unit Rates'!H381*('4 - Estimated Volumes'!H385*12)</f>
        <v>0</v>
      </c>
      <c r="I394" s="205">
        <f>'3 - Monthly Unit Rates'!I381*('4 - Estimated Volumes'!I385*12)</f>
        <v>0</v>
      </c>
      <c r="J394" s="205">
        <f>'3 - Monthly Unit Rates'!J381*('4 - Estimated Volumes'!J385*12)</f>
        <v>0</v>
      </c>
      <c r="K394" s="205">
        <f>'3 - Monthly Unit Rates'!K381*('4 - Estimated Volumes'!K385*12)</f>
        <v>0</v>
      </c>
      <c r="L394" s="560">
        <f t="shared" si="146"/>
        <v>0</v>
      </c>
      <c r="M394" s="389"/>
      <c r="N394" s="205">
        <f>'3 - Monthly Unit Rates'!N381*('4 - Estimated Volumes'!N386*12)</f>
        <v>0</v>
      </c>
      <c r="O394" s="205">
        <f>'3 - Monthly Unit Rates'!O381*('4 - Estimated Volumes'!O386*12)</f>
        <v>0</v>
      </c>
      <c r="P394" s="560">
        <f t="shared" ref="P394:P396" si="149">N394+O394</f>
        <v>0</v>
      </c>
      <c r="Q394" s="739"/>
      <c r="R394" s="205">
        <f>'3 - Monthly Unit Rates'!R382*('4 - Estimated Volumes'!R386*12)</f>
        <v>0</v>
      </c>
      <c r="S394" s="205">
        <f>'3 - Monthly Unit Rates'!S382*('4 - Estimated Volumes'!S386*12)</f>
        <v>0</v>
      </c>
      <c r="T394" s="560">
        <f t="shared" ref="T394:T396" si="150">R394+S394</f>
        <v>0</v>
      </c>
    </row>
    <row r="395" spans="1:22" s="17" customFormat="1" ht="13.35" customHeight="1">
      <c r="A395" s="64"/>
      <c r="C395" s="137"/>
      <c r="D395" s="175" t="s">
        <v>403</v>
      </c>
      <c r="E395" s="280" t="s">
        <v>402</v>
      </c>
      <c r="F395" s="205">
        <f>'3 - Monthly Unit Rates'!F382*('4 - Estimated Volumes'!F386*12)</f>
        <v>0</v>
      </c>
      <c r="G395" s="205">
        <f>'3 - Monthly Unit Rates'!G382*('4 - Estimated Volumes'!G386*12)</f>
        <v>0</v>
      </c>
      <c r="H395" s="205">
        <f>'3 - Monthly Unit Rates'!H382*('4 - Estimated Volumes'!H386*12)</f>
        <v>0</v>
      </c>
      <c r="I395" s="205">
        <f>'3 - Monthly Unit Rates'!I382*('4 - Estimated Volumes'!I386*12)</f>
        <v>0</v>
      </c>
      <c r="J395" s="205">
        <f>'3 - Monthly Unit Rates'!J382*('4 - Estimated Volumes'!J386*12)</f>
        <v>0</v>
      </c>
      <c r="K395" s="205">
        <f>'3 - Monthly Unit Rates'!K382*('4 - Estimated Volumes'!K386*12)</f>
        <v>0</v>
      </c>
      <c r="L395" s="560">
        <f t="shared" si="146"/>
        <v>0</v>
      </c>
      <c r="M395" s="389"/>
      <c r="N395" s="205">
        <f>'3 - Monthly Unit Rates'!N382*('4 - Estimated Volumes'!N387*12)</f>
        <v>0</v>
      </c>
      <c r="O395" s="205">
        <f>'3 - Monthly Unit Rates'!O382*('4 - Estimated Volumes'!O387*12)</f>
        <v>0</v>
      </c>
      <c r="P395" s="560">
        <f t="shared" si="149"/>
        <v>0</v>
      </c>
      <c r="Q395" s="739"/>
      <c r="R395" s="205">
        <f>'3 - Monthly Unit Rates'!R383*('4 - Estimated Volumes'!R387*12)</f>
        <v>0</v>
      </c>
      <c r="S395" s="205">
        <f>'3 - Monthly Unit Rates'!S383*('4 - Estimated Volumes'!S387*12)</f>
        <v>0</v>
      </c>
      <c r="T395" s="560">
        <f t="shared" si="150"/>
        <v>0</v>
      </c>
    </row>
    <row r="396" spans="1:22" s="17" customFormat="1" ht="13.35" customHeight="1">
      <c r="A396" s="64"/>
      <c r="C396" s="137"/>
      <c r="D396" s="175" t="s">
        <v>404</v>
      </c>
      <c r="E396" s="280" t="s">
        <v>402</v>
      </c>
      <c r="F396" s="205">
        <f>'3 - Monthly Unit Rates'!F383*('4 - Estimated Volumes'!F387*12)</f>
        <v>0</v>
      </c>
      <c r="G396" s="205">
        <f>'3 - Monthly Unit Rates'!G383*('4 - Estimated Volumes'!G387*12)</f>
        <v>0</v>
      </c>
      <c r="H396" s="205">
        <f>'3 - Monthly Unit Rates'!H383*('4 - Estimated Volumes'!H387*12)</f>
        <v>0</v>
      </c>
      <c r="I396" s="205">
        <f>'3 - Monthly Unit Rates'!I383*('4 - Estimated Volumes'!I387*12)</f>
        <v>0</v>
      </c>
      <c r="J396" s="205">
        <f>'3 - Monthly Unit Rates'!J383*('4 - Estimated Volumes'!J387*12)</f>
        <v>0</v>
      </c>
      <c r="K396" s="205">
        <f>'3 - Monthly Unit Rates'!K383*('4 - Estimated Volumes'!K387*12)</f>
        <v>0</v>
      </c>
      <c r="L396" s="560">
        <f t="shared" si="146"/>
        <v>0</v>
      </c>
      <c r="M396" s="389"/>
      <c r="N396" s="205">
        <f>'3 - Monthly Unit Rates'!N383*('4 - Estimated Volumes'!N388*12)</f>
        <v>0</v>
      </c>
      <c r="O396" s="205">
        <f>'3 - Monthly Unit Rates'!O383*('4 - Estimated Volumes'!O388*12)</f>
        <v>0</v>
      </c>
      <c r="P396" s="560">
        <f t="shared" si="149"/>
        <v>0</v>
      </c>
      <c r="Q396" s="739"/>
      <c r="R396" s="205">
        <f>'3 - Monthly Unit Rates'!R384*('4 - Estimated Volumes'!R388*12)</f>
        <v>0</v>
      </c>
      <c r="S396" s="205">
        <f>'3 - Monthly Unit Rates'!S384*('4 - Estimated Volumes'!S388*12)</f>
        <v>0</v>
      </c>
      <c r="T396" s="560">
        <f t="shared" si="150"/>
        <v>0</v>
      </c>
    </row>
    <row r="397" spans="1:22" s="17" customFormat="1" ht="13.35" customHeight="1">
      <c r="A397" s="64"/>
      <c r="C397" s="137"/>
      <c r="D397" s="924" t="s">
        <v>405</v>
      </c>
      <c r="E397" s="384"/>
      <c r="F397" s="202">
        <f>SUM(F390:F396)</f>
        <v>0</v>
      </c>
      <c r="G397" s="202">
        <f t="shared" ref="G397:L397" si="151">SUM(G390:G396)</f>
        <v>0</v>
      </c>
      <c r="H397" s="202">
        <f t="shared" si="151"/>
        <v>0</v>
      </c>
      <c r="I397" s="202">
        <f t="shared" si="151"/>
        <v>0</v>
      </c>
      <c r="J397" s="202">
        <f t="shared" si="151"/>
        <v>0</v>
      </c>
      <c r="K397" s="202">
        <f t="shared" si="151"/>
        <v>0</v>
      </c>
      <c r="L397" s="202">
        <f t="shared" si="151"/>
        <v>0</v>
      </c>
      <c r="M397" s="195"/>
      <c r="N397" s="201">
        <f>SUM(N390:N396)</f>
        <v>0</v>
      </c>
      <c r="O397" s="201">
        <f t="shared" ref="O397:P397" si="152">SUM(O390:O396)</f>
        <v>0</v>
      </c>
      <c r="P397" s="201">
        <f t="shared" si="152"/>
        <v>0</v>
      </c>
      <c r="Q397" s="739"/>
      <c r="R397" s="201">
        <f>SUM(R390:R396)</f>
        <v>0</v>
      </c>
      <c r="S397" s="201">
        <f t="shared" ref="S397:T397" si="153">SUM(S390:S396)</f>
        <v>0</v>
      </c>
      <c r="T397" s="201">
        <f t="shared" si="153"/>
        <v>0</v>
      </c>
    </row>
    <row r="398" spans="1:22" s="17" customFormat="1" ht="13.35" customHeight="1">
      <c r="A398" s="64"/>
      <c r="C398" s="137"/>
      <c r="D398" s="925"/>
      <c r="E398" s="384"/>
      <c r="F398" s="202"/>
      <c r="G398" s="202"/>
      <c r="H398" s="202"/>
      <c r="I398" s="202"/>
      <c r="J398" s="202"/>
      <c r="K398" s="202"/>
      <c r="L398" s="202"/>
      <c r="M398" s="195"/>
      <c r="N398" s="201"/>
      <c r="O398" s="202"/>
      <c r="P398" s="202"/>
      <c r="Q398" s="739"/>
      <c r="R398" s="201"/>
      <c r="S398" s="202"/>
      <c r="T398" s="202"/>
    </row>
    <row r="399" spans="1:22" s="17" customFormat="1" ht="13.35" customHeight="1">
      <c r="A399" s="64" t="s">
        <v>406</v>
      </c>
      <c r="C399" s="754" t="s">
        <v>407</v>
      </c>
      <c r="D399" s="755"/>
      <c r="E399" s="740"/>
      <c r="F399" s="741"/>
      <c r="G399" s="741"/>
      <c r="H399" s="741"/>
      <c r="I399" s="741"/>
      <c r="J399" s="742"/>
      <c r="K399" s="742"/>
      <c r="L399" s="743"/>
      <c r="M399" s="739"/>
      <c r="N399" s="780"/>
      <c r="O399" s="742"/>
      <c r="P399" s="743"/>
      <c r="Q399" s="739"/>
      <c r="R399" s="780"/>
      <c r="S399" s="742"/>
      <c r="T399" s="743"/>
    </row>
    <row r="400" spans="1:22" s="17" customFormat="1" ht="13.35" customHeight="1">
      <c r="A400" s="64"/>
      <c r="C400" s="746"/>
      <c r="D400" s="902"/>
      <c r="E400" s="903"/>
      <c r="F400" s="785"/>
      <c r="G400" s="785"/>
      <c r="H400" s="785"/>
      <c r="I400" s="785"/>
      <c r="J400" s="785"/>
      <c r="K400" s="785"/>
      <c r="L400" s="785"/>
      <c r="M400" s="739"/>
      <c r="N400" s="784"/>
      <c r="O400" s="784"/>
      <c r="P400" s="784"/>
      <c r="Q400" s="739"/>
      <c r="R400" s="784"/>
      <c r="S400" s="784"/>
      <c r="T400" s="784"/>
    </row>
    <row r="401" spans="1:22" s="17" customFormat="1" ht="13.35" customHeight="1">
      <c r="A401" s="64"/>
      <c r="C401" s="137"/>
      <c r="D401" s="775" t="s">
        <v>408</v>
      </c>
      <c r="E401" s="695"/>
      <c r="F401" s="763"/>
      <c r="G401" s="763"/>
      <c r="H401" s="763"/>
      <c r="I401" s="763"/>
      <c r="J401" s="776"/>
      <c r="K401" s="776"/>
      <c r="L401" s="765"/>
      <c r="M401" s="389"/>
      <c r="N401" s="758"/>
      <c r="O401" s="777"/>
      <c r="P401" s="759"/>
      <c r="Q401" s="739"/>
      <c r="R401" s="758"/>
      <c r="S401" s="777"/>
      <c r="T401" s="783"/>
    </row>
    <row r="402" spans="1:22" s="17" customFormat="1" ht="13.35" customHeight="1">
      <c r="A402" s="64"/>
      <c r="C402" s="137"/>
      <c r="D402" s="175" t="s">
        <v>409</v>
      </c>
      <c r="E402" s="280" t="s">
        <v>215</v>
      </c>
      <c r="F402" s="205">
        <f>'3 - Monthly Unit Rates'!F388*('4 - Estimated Volumes'!F393*12)</f>
        <v>0</v>
      </c>
      <c r="G402" s="205">
        <f>'3 - Monthly Unit Rates'!G388*('4 - Estimated Volumes'!G393*12)</f>
        <v>0</v>
      </c>
      <c r="H402" s="205">
        <f>'3 - Monthly Unit Rates'!H388*('4 - Estimated Volumes'!H393*12)</f>
        <v>0</v>
      </c>
      <c r="I402" s="205">
        <f>'3 - Monthly Unit Rates'!I388*('4 - Estimated Volumes'!I393*12)</f>
        <v>0</v>
      </c>
      <c r="J402" s="205">
        <f>'3 - Monthly Unit Rates'!J388*('4 - Estimated Volumes'!J393*12)</f>
        <v>0</v>
      </c>
      <c r="K402" s="205">
        <f>'3 - Monthly Unit Rates'!K388*('4 - Estimated Volumes'!K393*12)</f>
        <v>0</v>
      </c>
      <c r="L402" s="560">
        <f>SUM(F402:K402)</f>
        <v>0</v>
      </c>
      <c r="M402" s="389"/>
      <c r="N402" s="205">
        <f>'3 - Monthly Unit Rates'!N388*('4 - Estimated Volumes'!O393*12)</f>
        <v>0</v>
      </c>
      <c r="O402" s="205">
        <f>'3 - Monthly Unit Rates'!G388*('4 - Estimated Volumes'!G393*12)</f>
        <v>0</v>
      </c>
      <c r="P402" s="560">
        <f t="shared" ref="P402" si="154">N402+O402</f>
        <v>0</v>
      </c>
      <c r="Q402" s="739"/>
      <c r="R402" s="205">
        <f>'3 - Monthly Unit Rates'!R388*('4 - Estimated Volumes'!S393*12)</f>
        <v>0</v>
      </c>
      <c r="S402" s="205">
        <f>'3 - Monthly Unit Rates'!G388*('4 - Estimated Volumes'!G393*12)</f>
        <v>0</v>
      </c>
      <c r="T402" s="560">
        <f t="shared" ref="T402" si="155">R402+S402</f>
        <v>0</v>
      </c>
    </row>
    <row r="403" spans="1:22" s="17" customFormat="1" ht="13.35" customHeight="1">
      <c r="A403" s="64"/>
      <c r="C403" s="137"/>
      <c r="D403" s="175" t="s">
        <v>410</v>
      </c>
      <c r="E403" s="280" t="s">
        <v>215</v>
      </c>
      <c r="F403" s="205">
        <f>'3 - Monthly Unit Rates'!F389*('4 - Estimated Volumes'!F394*12)</f>
        <v>0</v>
      </c>
      <c r="G403" s="205">
        <f>'3 - Monthly Unit Rates'!G389*('4 - Estimated Volumes'!G394*12)</f>
        <v>0</v>
      </c>
      <c r="H403" s="205">
        <f>'3 - Monthly Unit Rates'!H389*('4 - Estimated Volumes'!H394*12)</f>
        <v>0</v>
      </c>
      <c r="I403" s="205">
        <f>'3 - Monthly Unit Rates'!I389*('4 - Estimated Volumes'!I394*12)</f>
        <v>0</v>
      </c>
      <c r="J403" s="205">
        <f>'3 - Monthly Unit Rates'!J389*('4 - Estimated Volumes'!J394*12)</f>
        <v>0</v>
      </c>
      <c r="K403" s="205">
        <f>'3 - Monthly Unit Rates'!K389*('4 - Estimated Volumes'!K394*12)</f>
        <v>0</v>
      </c>
      <c r="L403" s="560">
        <f>SUM(F403:K403)</f>
        <v>0</v>
      </c>
      <c r="M403" s="389"/>
      <c r="N403" s="205">
        <f>'3 - Monthly Unit Rates'!N389*('4 - Estimated Volumes'!O394*12)</f>
        <v>0</v>
      </c>
      <c r="O403" s="205">
        <f>'3 - Monthly Unit Rates'!G389*('4 - Estimated Volumes'!G394*12)</f>
        <v>0</v>
      </c>
      <c r="P403" s="560">
        <f t="shared" ref="P403" si="156">N403+O403</f>
        <v>0</v>
      </c>
      <c r="Q403" s="739"/>
      <c r="R403" s="205">
        <f>'3 - Monthly Unit Rates'!R389*('4 - Estimated Volumes'!S394*12)</f>
        <v>0</v>
      </c>
      <c r="S403" s="205">
        <f>'3 - Monthly Unit Rates'!G389*('4 - Estimated Volumes'!G394*12)</f>
        <v>0</v>
      </c>
      <c r="T403" s="560">
        <f t="shared" ref="T403" si="157">R403+S403</f>
        <v>0</v>
      </c>
    </row>
    <row r="404" spans="1:22" s="17" customFormat="1" ht="13.35" customHeight="1">
      <c r="A404" s="64"/>
      <c r="C404" s="137"/>
      <c r="D404" s="909" t="s">
        <v>411</v>
      </c>
      <c r="E404" s="910"/>
      <c r="F404" s="560"/>
      <c r="G404" s="560"/>
      <c r="H404" s="560"/>
      <c r="I404" s="560"/>
      <c r="J404" s="560"/>
      <c r="K404" s="560"/>
      <c r="L404" s="560"/>
      <c r="M404" s="389"/>
      <c r="N404" s="560"/>
      <c r="O404" s="560"/>
      <c r="P404" s="560"/>
      <c r="Q404" s="739"/>
      <c r="R404" s="560"/>
      <c r="S404" s="560"/>
      <c r="T404" s="560"/>
    </row>
    <row r="405" spans="1:22" s="17" customFormat="1" ht="13.35" customHeight="1">
      <c r="A405" s="64"/>
      <c r="C405" s="137"/>
      <c r="D405" s="924" t="s">
        <v>412</v>
      </c>
      <c r="E405" s="384"/>
      <c r="F405" s="202">
        <f t="shared" ref="F405:L405" si="158">SUM(F402:F404)</f>
        <v>0</v>
      </c>
      <c r="G405" s="202">
        <f t="shared" si="158"/>
        <v>0</v>
      </c>
      <c r="H405" s="202">
        <f t="shared" si="158"/>
        <v>0</v>
      </c>
      <c r="I405" s="202">
        <f t="shared" si="158"/>
        <v>0</v>
      </c>
      <c r="J405" s="202">
        <f t="shared" si="158"/>
        <v>0</v>
      </c>
      <c r="K405" s="202">
        <f t="shared" si="158"/>
        <v>0</v>
      </c>
      <c r="L405" s="202">
        <f t="shared" si="158"/>
        <v>0</v>
      </c>
      <c r="M405" s="195"/>
      <c r="N405" s="201">
        <f>SUM(N402:N404)</f>
        <v>0</v>
      </c>
      <c r="O405" s="201">
        <f>SUM(O402:O404)</f>
        <v>0</v>
      </c>
      <c r="P405" s="201">
        <f>SUM(P402:P404)</f>
        <v>0</v>
      </c>
      <c r="Q405" s="739"/>
      <c r="R405" s="201">
        <f>SUM(R402:R404)</f>
        <v>0</v>
      </c>
      <c r="S405" s="201">
        <f>SUM(S402:S404)</f>
        <v>0</v>
      </c>
      <c r="T405" s="201">
        <f>SUM(T402:T404)</f>
        <v>0</v>
      </c>
    </row>
    <row r="406" spans="1:22" ht="13.5" customHeight="1" outlineLevel="2" thickBot="1">
      <c r="A406" s="171"/>
      <c r="D406" s="179"/>
      <c r="F406" s="208"/>
      <c r="G406" s="208"/>
      <c r="H406" s="208"/>
      <c r="I406" s="208"/>
      <c r="J406" s="208"/>
      <c r="K406" s="208"/>
      <c r="L406" s="208"/>
      <c r="N406" s="208"/>
      <c r="O406" s="208"/>
      <c r="P406" s="208"/>
      <c r="Q406" s="739"/>
      <c r="R406" s="208"/>
      <c r="S406" s="208"/>
      <c r="T406" s="208"/>
      <c r="U406" s="204"/>
      <c r="V406" s="12"/>
    </row>
    <row r="407" spans="1:22" s="476" customFormat="1" ht="13.8" thickBot="1">
      <c r="A407" s="171"/>
      <c r="C407" s="367" t="s">
        <v>413</v>
      </c>
      <c r="D407" s="279"/>
      <c r="E407" s="477"/>
      <c r="F407" s="368" t="e">
        <f t="shared" ref="F407:L407" si="159">F397+F385+F309+F264+F237+F186+F165</f>
        <v>#REF!</v>
      </c>
      <c r="G407" s="368" t="e">
        <f t="shared" si="159"/>
        <v>#REF!</v>
      </c>
      <c r="H407" s="368" t="e">
        <f t="shared" si="159"/>
        <v>#REF!</v>
      </c>
      <c r="I407" s="368" t="e">
        <f t="shared" si="159"/>
        <v>#REF!</v>
      </c>
      <c r="J407" s="368" t="e">
        <f t="shared" si="159"/>
        <v>#REF!</v>
      </c>
      <c r="K407" s="368" t="e">
        <f t="shared" si="159"/>
        <v>#REF!</v>
      </c>
      <c r="L407" s="376" t="e">
        <f t="shared" si="159"/>
        <v>#REF!</v>
      </c>
      <c r="N407" s="369" t="e">
        <f>N397+N385+N309+N264+N237+N186+N165</f>
        <v>#REF!</v>
      </c>
      <c r="O407" s="368" t="e">
        <f>O397+O385+O309+O264+O237+O186+O165</f>
        <v>#REF!</v>
      </c>
      <c r="P407" s="376" t="e">
        <f>P397+P385+P309+P264+P237+P186+P165</f>
        <v>#REF!</v>
      </c>
      <c r="Q407" s="739"/>
      <c r="R407" s="369" t="e">
        <f>R397+R385+R309+R264+R237+R186+R165</f>
        <v>#REF!</v>
      </c>
      <c r="S407" s="368" t="e">
        <f>S397+S385+S309+S264+S237+S186+S165</f>
        <v>#REF!</v>
      </c>
      <c r="T407" s="376" t="e">
        <f>T397+T385+T309+T264+T237+T186+T165</f>
        <v>#REF!</v>
      </c>
      <c r="U407" s="204"/>
    </row>
    <row r="408" spans="1:22" ht="13.8" thickBot="1">
      <c r="A408" s="171"/>
      <c r="Q408" s="739"/>
      <c r="U408" s="204"/>
    </row>
    <row r="409" spans="1:22" ht="14.4" thickBot="1">
      <c r="A409" s="875">
        <v>2.4</v>
      </c>
      <c r="B409" s="311" t="s">
        <v>414</v>
      </c>
      <c r="C409" s="665"/>
      <c r="D409" s="665"/>
      <c r="E409" s="665"/>
      <c r="F409" s="665"/>
      <c r="G409" s="665"/>
      <c r="H409" s="665"/>
      <c r="I409" s="665"/>
      <c r="J409" s="665"/>
      <c r="K409" s="665"/>
      <c r="L409" s="666"/>
      <c r="N409" s="373"/>
      <c r="O409" s="374"/>
      <c r="P409" s="583"/>
      <c r="R409" s="373"/>
      <c r="S409" s="374"/>
      <c r="T409" s="583"/>
      <c r="U409" s="204"/>
    </row>
    <row r="410" spans="1:22" ht="14.55" customHeight="1" outlineLevel="2" collapsed="1">
      <c r="A410" s="171"/>
      <c r="C410" s="196" t="s">
        <v>415</v>
      </c>
      <c r="D410" s="384"/>
      <c r="E410" s="325"/>
      <c r="F410" s="200"/>
      <c r="G410" s="200"/>
      <c r="H410" s="200"/>
      <c r="I410" s="200"/>
      <c r="J410" s="200"/>
      <c r="K410" s="200"/>
      <c r="L410" s="668"/>
      <c r="N410" s="201"/>
      <c r="O410" s="202"/>
      <c r="P410" s="203"/>
      <c r="Q410" s="195"/>
      <c r="R410" s="201"/>
      <c r="S410" s="284"/>
      <c r="T410" s="203"/>
      <c r="U410" s="204"/>
      <c r="V410" s="204"/>
    </row>
    <row r="411" spans="1:22" s="17" customFormat="1" ht="12.75" customHeight="1" outlineLevel="2">
      <c r="A411" s="171" t="s">
        <v>416</v>
      </c>
      <c r="D411" s="178" t="s">
        <v>417</v>
      </c>
      <c r="E411" s="568" t="s">
        <v>70</v>
      </c>
      <c r="F411" s="205">
        <f>'3a - Non-Recurring Unit Rates'!F416*'4 - Estimated Volumes'!F400</f>
        <v>0</v>
      </c>
      <c r="G411" s="205">
        <f>'3a - Non-Recurring Unit Rates'!G416*'4 - Estimated Volumes'!G400</f>
        <v>0</v>
      </c>
      <c r="H411" s="205">
        <f>'3a - Non-Recurring Unit Rates'!H416*'4 - Estimated Volumes'!H400</f>
        <v>0</v>
      </c>
      <c r="I411" s="205">
        <f>'3a - Non-Recurring Unit Rates'!I416*'4 - Estimated Volumes'!I400</f>
        <v>0</v>
      </c>
      <c r="J411" s="205">
        <f>'3a - Non-Recurring Unit Rates'!J416*'4 - Estimated Volumes'!J400</f>
        <v>0</v>
      </c>
      <c r="K411" s="205">
        <f>'3a - Non-Recurring Unit Rates'!L416*'4 - Estimated Volumes'!L400</f>
        <v>0</v>
      </c>
      <c r="L411" s="569">
        <f t="shared" ref="L411" si="160">SUM(F411:K411)</f>
        <v>0</v>
      </c>
      <c r="M411" s="106"/>
      <c r="N411" s="205">
        <f>'3a - Non-Recurring Unit Rates'!O416*'4 - Estimated Volumes'!O400</f>
        <v>0</v>
      </c>
      <c r="O411" s="205">
        <f>'3a - Non-Recurring Unit Rates'!P416*'4 - Estimated Volumes'!P400</f>
        <v>0</v>
      </c>
      <c r="P411" s="569">
        <f t="shared" ref="P411" si="161">N411+O411</f>
        <v>0</v>
      </c>
      <c r="Q411" s="106"/>
      <c r="R411" s="205">
        <f>'3a - Non-Recurring Unit Rates'!S416*'4 - Estimated Volumes'!S400</f>
        <v>0</v>
      </c>
      <c r="S411" s="205">
        <f>'3a - Non-Recurring Unit Rates'!T416*'4 - Estimated Volumes'!T400</f>
        <v>0</v>
      </c>
      <c r="T411" s="569">
        <f t="shared" ref="T411" si="162">R411+S411</f>
        <v>0</v>
      </c>
      <c r="U411" s="204"/>
    </row>
    <row r="412" spans="1:22" s="17" customFormat="1" ht="12.75" customHeight="1" outlineLevel="2">
      <c r="A412" s="171" t="s">
        <v>418</v>
      </c>
      <c r="D412" s="924" t="s">
        <v>415</v>
      </c>
      <c r="E412" s="185"/>
      <c r="F412" s="202"/>
      <c r="G412" s="202"/>
      <c r="H412" s="202"/>
      <c r="I412" s="202"/>
      <c r="J412" s="202"/>
      <c r="K412" s="202"/>
      <c r="L412" s="303"/>
      <c r="M412" s="106"/>
      <c r="N412" s="285"/>
      <c r="O412" s="284"/>
      <c r="P412" s="203"/>
      <c r="Q412" s="106"/>
      <c r="R412" s="285"/>
      <c r="S412" s="284"/>
      <c r="T412" s="203"/>
      <c r="U412" s="204"/>
    </row>
    <row r="413" spans="1:22" ht="12.75" customHeight="1" outlineLevel="2">
      <c r="A413" s="171"/>
      <c r="D413" s="178" t="s">
        <v>419</v>
      </c>
      <c r="E413" s="280" t="s">
        <v>70</v>
      </c>
      <c r="F413" s="205">
        <f>'3 - Monthly Unit Rates'!F397*('4 - Estimated Volumes'!F402*12)</f>
        <v>275880</v>
      </c>
      <c r="G413" s="205">
        <f>'3 - Monthly Unit Rates'!G397*('4 - Estimated Volumes'!G402*12)</f>
        <v>275880</v>
      </c>
      <c r="H413" s="205">
        <f>'3 - Monthly Unit Rates'!H397*('4 - Estimated Volumes'!H402*12)</f>
        <v>275880</v>
      </c>
      <c r="I413" s="205">
        <f>'3 - Monthly Unit Rates'!I397*('4 - Estimated Volumes'!I402*12)</f>
        <v>275880</v>
      </c>
      <c r="J413" s="205">
        <f>'3 - Monthly Unit Rates'!J397*('4 - Estimated Volumes'!J402*12)</f>
        <v>275880</v>
      </c>
      <c r="K413" s="206">
        <f>('3 - Monthly Unit Rates'!K397*'4 - Estimated Volumes'!K402)*6</f>
        <v>137940</v>
      </c>
      <c r="L413" s="560">
        <f t="shared" ref="L413:L417" si="163">SUM(F413:K413)</f>
        <v>1517340</v>
      </c>
      <c r="N413" s="205">
        <f>'3 - Monthly Unit Rates'!N397*('4 - Estimated Volumes'!N402*12)</f>
        <v>275880</v>
      </c>
      <c r="O413" s="205">
        <f>'3 - Monthly Unit Rates'!O397*('4 - Estimated Volumes'!O402*12)</f>
        <v>275880</v>
      </c>
      <c r="P413" s="560">
        <f t="shared" ref="P413:P417" si="164">N413+O413</f>
        <v>551760</v>
      </c>
      <c r="R413" s="205">
        <f>'3 - Monthly Unit Rates'!R397*('4 - Estimated Volumes'!R402*12)</f>
        <v>275880</v>
      </c>
      <c r="S413" s="205">
        <f>'3 - Monthly Unit Rates'!S397*('4 - Estimated Volumes'!S402*12)</f>
        <v>275880</v>
      </c>
      <c r="T413" s="560">
        <f t="shared" ref="T413:T417" si="165">R413+S413</f>
        <v>551760</v>
      </c>
      <c r="U413" s="204"/>
    </row>
    <row r="414" spans="1:22" ht="12.75" customHeight="1" outlineLevel="2">
      <c r="A414" s="171"/>
      <c r="D414" s="178" t="s">
        <v>420</v>
      </c>
      <c r="E414" s="280" t="s">
        <v>70</v>
      </c>
      <c r="F414" s="205">
        <f>'3 - Monthly Unit Rates'!F398*('4 - Estimated Volumes'!F403*12)</f>
        <v>699600</v>
      </c>
      <c r="G414" s="205">
        <f>'3 - Monthly Unit Rates'!G398*('4 - Estimated Volumes'!G403*12)</f>
        <v>699600</v>
      </c>
      <c r="H414" s="205">
        <f>'3 - Monthly Unit Rates'!H398*('4 - Estimated Volumes'!H403*12)</f>
        <v>699600</v>
      </c>
      <c r="I414" s="205">
        <f>'3 - Monthly Unit Rates'!I398*('4 - Estimated Volumes'!I403*12)</f>
        <v>699600</v>
      </c>
      <c r="J414" s="205">
        <f>'3 - Monthly Unit Rates'!J398*('4 - Estimated Volumes'!J403*12)</f>
        <v>699600</v>
      </c>
      <c r="K414" s="206">
        <f>('3 - Monthly Unit Rates'!K398*'4 - Estimated Volumes'!K403)*6</f>
        <v>349800</v>
      </c>
      <c r="L414" s="560">
        <f t="shared" si="163"/>
        <v>3847800</v>
      </c>
      <c r="N414" s="205">
        <f>'3 - Monthly Unit Rates'!N398*('4 - Estimated Volumes'!N403*12)</f>
        <v>699600</v>
      </c>
      <c r="O414" s="205">
        <f>'3 - Monthly Unit Rates'!O398*('4 - Estimated Volumes'!O403*12)</f>
        <v>699600</v>
      </c>
      <c r="P414" s="560">
        <f t="shared" si="164"/>
        <v>1399200</v>
      </c>
      <c r="R414" s="205">
        <f>'3 - Monthly Unit Rates'!R398*('4 - Estimated Volumes'!R403*12)</f>
        <v>699600</v>
      </c>
      <c r="S414" s="205">
        <f>'3 - Monthly Unit Rates'!S398*('4 - Estimated Volumes'!S403*12)</f>
        <v>699600</v>
      </c>
      <c r="T414" s="560">
        <f t="shared" si="165"/>
        <v>1399200</v>
      </c>
      <c r="U414" s="204"/>
    </row>
    <row r="415" spans="1:22" ht="12.75" customHeight="1" outlineLevel="2">
      <c r="A415" s="171"/>
      <c r="D415" s="178" t="s">
        <v>421</v>
      </c>
      <c r="E415" s="280" t="s">
        <v>70</v>
      </c>
      <c r="F415" s="205">
        <f>'3 - Monthly Unit Rates'!F399*('4 - Estimated Volumes'!F404*12)</f>
        <v>4620</v>
      </c>
      <c r="G415" s="205">
        <f>'3 - Monthly Unit Rates'!G399*('4 - Estimated Volumes'!G404*12)</f>
        <v>4620</v>
      </c>
      <c r="H415" s="205">
        <f>'3 - Monthly Unit Rates'!H399*('4 - Estimated Volumes'!H404*12)</f>
        <v>4620</v>
      </c>
      <c r="I415" s="205">
        <f>'3 - Monthly Unit Rates'!I399*('4 - Estimated Volumes'!I404*12)</f>
        <v>4620</v>
      </c>
      <c r="J415" s="205">
        <f>'3 - Monthly Unit Rates'!J399*('4 - Estimated Volumes'!J404*12)</f>
        <v>4620</v>
      </c>
      <c r="K415" s="206">
        <f>('3 - Monthly Unit Rates'!K399*'4 - Estimated Volumes'!K404)*6</f>
        <v>2310</v>
      </c>
      <c r="L415" s="560">
        <f t="shared" si="163"/>
        <v>25410</v>
      </c>
      <c r="N415" s="205">
        <f>'3 - Monthly Unit Rates'!N399*('4 - Estimated Volumes'!N404*12)</f>
        <v>4620</v>
      </c>
      <c r="O415" s="205">
        <f>'3 - Monthly Unit Rates'!O399*('4 - Estimated Volumes'!O404*12)</f>
        <v>4620</v>
      </c>
      <c r="P415" s="560">
        <f t="shared" si="164"/>
        <v>9240</v>
      </c>
      <c r="R415" s="205">
        <f>'3 - Monthly Unit Rates'!R399*('4 - Estimated Volumes'!R404*12)</f>
        <v>4620</v>
      </c>
      <c r="S415" s="205">
        <f>'3 - Monthly Unit Rates'!S399*('4 - Estimated Volumes'!S404*12)</f>
        <v>4620</v>
      </c>
      <c r="T415" s="560">
        <f t="shared" si="165"/>
        <v>9240</v>
      </c>
      <c r="U415" s="204"/>
    </row>
    <row r="416" spans="1:22" ht="12.75" customHeight="1" outlineLevel="2">
      <c r="A416" s="171"/>
      <c r="D416" s="178" t="s">
        <v>422</v>
      </c>
      <c r="E416" s="280" t="s">
        <v>70</v>
      </c>
      <c r="F416" s="205">
        <f>'3 - Monthly Unit Rates'!F400*('4 - Estimated Volumes'!F405*12)</f>
        <v>59400</v>
      </c>
      <c r="G416" s="205">
        <f>'3 - Monthly Unit Rates'!G400*('4 - Estimated Volumes'!G405*12)</f>
        <v>59400</v>
      </c>
      <c r="H416" s="205">
        <f>'3 - Monthly Unit Rates'!H400*('4 - Estimated Volumes'!H405*12)</f>
        <v>59400</v>
      </c>
      <c r="I416" s="205">
        <f>'3 - Monthly Unit Rates'!I400*('4 - Estimated Volumes'!I405*12)</f>
        <v>59400</v>
      </c>
      <c r="J416" s="205">
        <f>'3 - Monthly Unit Rates'!J400*('4 - Estimated Volumes'!J405*12)</f>
        <v>59400</v>
      </c>
      <c r="K416" s="206">
        <f>('3 - Monthly Unit Rates'!K400*'4 - Estimated Volumes'!K405)*6</f>
        <v>29700</v>
      </c>
      <c r="L416" s="560">
        <f t="shared" si="163"/>
        <v>326700</v>
      </c>
      <c r="N416" s="205">
        <f>'3 - Monthly Unit Rates'!N400*('4 - Estimated Volumes'!N405*12)</f>
        <v>59400</v>
      </c>
      <c r="O416" s="205">
        <f>'3 - Monthly Unit Rates'!O400*('4 - Estimated Volumes'!O405*12)</f>
        <v>59400</v>
      </c>
      <c r="P416" s="560">
        <f t="shared" si="164"/>
        <v>118800</v>
      </c>
      <c r="R416" s="205">
        <f>'3 - Monthly Unit Rates'!R400*('4 - Estimated Volumes'!R405*12)</f>
        <v>59400</v>
      </c>
      <c r="S416" s="205">
        <f>'3 - Monthly Unit Rates'!S400*('4 - Estimated Volumes'!S405*12)</f>
        <v>59400</v>
      </c>
      <c r="T416" s="560">
        <f t="shared" si="165"/>
        <v>118800</v>
      </c>
      <c r="U416" s="204"/>
    </row>
    <row r="417" spans="1:22" ht="12.75" customHeight="1" outlineLevel="2">
      <c r="A417" s="171"/>
      <c r="D417" s="178" t="s">
        <v>423</v>
      </c>
      <c r="E417" s="280" t="s">
        <v>70</v>
      </c>
      <c r="F417" s="205">
        <f>'3 - Monthly Unit Rates'!F401*('4 - Estimated Volumes'!F406*12)</f>
        <v>0</v>
      </c>
      <c r="G417" s="205">
        <f>'3 - Monthly Unit Rates'!G401*('4 - Estimated Volumes'!G406*12)</f>
        <v>0</v>
      </c>
      <c r="H417" s="205">
        <f>'3 - Monthly Unit Rates'!H401*('4 - Estimated Volumes'!H406*12)</f>
        <v>0</v>
      </c>
      <c r="I417" s="205">
        <f>'3 - Monthly Unit Rates'!I401*('4 - Estimated Volumes'!I406*12)</f>
        <v>0</v>
      </c>
      <c r="J417" s="205">
        <f>'3 - Monthly Unit Rates'!J401*('4 - Estimated Volumes'!J406*12)</f>
        <v>0</v>
      </c>
      <c r="K417" s="206">
        <f>('3 - Monthly Unit Rates'!K401*'4 - Estimated Volumes'!K406)*6</f>
        <v>0</v>
      </c>
      <c r="L417" s="560">
        <f t="shared" si="163"/>
        <v>0</v>
      </c>
      <c r="N417" s="205">
        <f>'3 - Monthly Unit Rates'!N401*('4 - Estimated Volumes'!N406*12)</f>
        <v>0</v>
      </c>
      <c r="O417" s="205">
        <f>'3 - Monthly Unit Rates'!O401*('4 - Estimated Volumes'!O406*12)</f>
        <v>0</v>
      </c>
      <c r="P417" s="560">
        <f t="shared" si="164"/>
        <v>0</v>
      </c>
      <c r="R417" s="205">
        <f>'3 - Monthly Unit Rates'!R401*('4 - Estimated Volumes'!R406*12)</f>
        <v>0</v>
      </c>
      <c r="S417" s="205">
        <f>'3 - Monthly Unit Rates'!S401*('4 - Estimated Volumes'!S406*12)</f>
        <v>0</v>
      </c>
      <c r="T417" s="560">
        <f t="shared" si="165"/>
        <v>0</v>
      </c>
      <c r="U417" s="204"/>
    </row>
    <row r="418" spans="1:22" s="71" customFormat="1" ht="12.75" customHeight="1" outlineLevel="1">
      <c r="A418" s="171"/>
      <c r="D418" s="924" t="s">
        <v>415</v>
      </c>
      <c r="E418" s="384"/>
      <c r="F418" s="202">
        <f t="shared" ref="F418:T418" si="166">SUM(F411:F417)</f>
        <v>1039500</v>
      </c>
      <c r="G418" s="202">
        <f t="shared" si="166"/>
        <v>1039500</v>
      </c>
      <c r="H418" s="202">
        <f t="shared" si="166"/>
        <v>1039500</v>
      </c>
      <c r="I418" s="202">
        <f t="shared" si="166"/>
        <v>1039500</v>
      </c>
      <c r="J418" s="202">
        <f t="shared" si="166"/>
        <v>1039500</v>
      </c>
      <c r="K418" s="202">
        <f t="shared" si="166"/>
        <v>519750</v>
      </c>
      <c r="L418" s="303">
        <f t="shared" si="166"/>
        <v>5717250</v>
      </c>
      <c r="M418" s="195"/>
      <c r="N418" s="201">
        <f t="shared" si="166"/>
        <v>1039500</v>
      </c>
      <c r="O418" s="202">
        <f t="shared" si="166"/>
        <v>1039500</v>
      </c>
      <c r="P418" s="303">
        <f t="shared" si="166"/>
        <v>2079000</v>
      </c>
      <c r="Q418" s="195"/>
      <c r="R418" s="201">
        <f t="shared" si="166"/>
        <v>1039500</v>
      </c>
      <c r="S418" s="202">
        <f t="shared" si="166"/>
        <v>1039500</v>
      </c>
      <c r="T418" s="303">
        <f t="shared" si="166"/>
        <v>2079000</v>
      </c>
      <c r="U418" s="204"/>
      <c r="V418" s="375"/>
    </row>
    <row r="419" spans="1:22" ht="12.75" customHeight="1" outlineLevel="2">
      <c r="A419" s="171"/>
      <c r="T419" s="204"/>
      <c r="U419" s="204"/>
    </row>
    <row r="420" spans="1:22" ht="15" customHeight="1" outlineLevel="2" collapsed="1">
      <c r="A420" s="171"/>
      <c r="C420" s="196" t="s">
        <v>424</v>
      </c>
      <c r="D420" s="384"/>
      <c r="E420" s="325"/>
      <c r="F420" s="200"/>
      <c r="G420" s="200"/>
      <c r="H420" s="200"/>
      <c r="I420" s="200"/>
      <c r="J420" s="200"/>
      <c r="K420" s="200"/>
      <c r="L420" s="668"/>
      <c r="N420" s="201"/>
      <c r="O420" s="202"/>
      <c r="P420" s="203"/>
      <c r="Q420" s="195"/>
      <c r="R420" s="201"/>
      <c r="S420" s="284"/>
      <c r="T420" s="203"/>
      <c r="U420" s="204"/>
      <c r="V420" s="204"/>
    </row>
    <row r="421" spans="1:22" ht="12.75" customHeight="1" outlineLevel="2">
      <c r="A421" s="171" t="s">
        <v>425</v>
      </c>
      <c r="D421" s="178" t="s">
        <v>426</v>
      </c>
      <c r="E421" s="568" t="s">
        <v>70</v>
      </c>
      <c r="F421" s="205">
        <f>'3a - Non-Recurring Unit Rates'!F426*'4 - Estimated Volumes'!F410</f>
        <v>0</v>
      </c>
      <c r="G421" s="205">
        <f>'3a - Non-Recurring Unit Rates'!G426*'4 - Estimated Volumes'!G410</f>
        <v>0</v>
      </c>
      <c r="H421" s="205">
        <f>'3a - Non-Recurring Unit Rates'!H426*'4 - Estimated Volumes'!H410</f>
        <v>0</v>
      </c>
      <c r="I421" s="205">
        <f>'3a - Non-Recurring Unit Rates'!I426*'4 - Estimated Volumes'!I410</f>
        <v>0</v>
      </c>
      <c r="J421" s="205">
        <f>'3a - Non-Recurring Unit Rates'!J426*'4 - Estimated Volumes'!J410</f>
        <v>0</v>
      </c>
      <c r="K421" s="205">
        <f>'3a - Non-Recurring Unit Rates'!L426*'4 - Estimated Volumes'!L410</f>
        <v>0</v>
      </c>
      <c r="L421" s="569">
        <f t="shared" ref="L421" si="167">SUM(F421:K421)</f>
        <v>0</v>
      </c>
      <c r="N421" s="205">
        <f>'3a - Non-Recurring Unit Rates'!O426*'4 - Estimated Volumes'!O410</f>
        <v>0</v>
      </c>
      <c r="O421" s="205">
        <f>'3a - Non-Recurring Unit Rates'!P426*'4 - Estimated Volumes'!P410</f>
        <v>0</v>
      </c>
      <c r="P421" s="569">
        <f t="shared" ref="P421" si="168">N421+O421</f>
        <v>0</v>
      </c>
      <c r="R421" s="205">
        <f>'3a - Non-Recurring Unit Rates'!S426*'4 - Estimated Volumes'!S410</f>
        <v>0</v>
      </c>
      <c r="S421" s="205">
        <f>'3a - Non-Recurring Unit Rates'!T426*'4 - Estimated Volumes'!T410</f>
        <v>0</v>
      </c>
      <c r="T421" s="569">
        <f t="shared" ref="T421" si="169">R421+S421</f>
        <v>0</v>
      </c>
      <c r="U421" s="204"/>
    </row>
    <row r="422" spans="1:22" s="17" customFormat="1" ht="12.75" customHeight="1" outlineLevel="2">
      <c r="A422" s="171" t="s">
        <v>427</v>
      </c>
      <c r="D422" s="924" t="s">
        <v>424</v>
      </c>
      <c r="E422" s="185"/>
      <c r="F422" s="202"/>
      <c r="G422" s="202"/>
      <c r="H422" s="202"/>
      <c r="I422" s="202"/>
      <c r="J422" s="202"/>
      <c r="K422" s="202"/>
      <c r="L422" s="303"/>
      <c r="M422" s="106"/>
      <c r="N422" s="285"/>
      <c r="O422" s="284"/>
      <c r="P422" s="203"/>
      <c r="Q422" s="106"/>
      <c r="R422" s="285"/>
      <c r="S422" s="284"/>
      <c r="T422" s="203"/>
      <c r="U422" s="204"/>
    </row>
    <row r="423" spans="1:22" ht="12.75" customHeight="1" outlineLevel="2">
      <c r="A423" s="171"/>
      <c r="D423" s="178" t="s">
        <v>428</v>
      </c>
      <c r="E423" s="280" t="s">
        <v>70</v>
      </c>
      <c r="F423" s="205">
        <f>'3 - Monthly Unit Rates'!F407*('4 - Estimated Volumes'!F412*12)</f>
        <v>2151727.2000000002</v>
      </c>
      <c r="G423" s="205">
        <f>'3 - Monthly Unit Rates'!G407*('4 - Estimated Volumes'!G412*12)</f>
        <v>2151727.2000000002</v>
      </c>
      <c r="H423" s="205">
        <f>'3 - Monthly Unit Rates'!H407*('4 - Estimated Volumes'!H412*12)</f>
        <v>2151727.2000000002</v>
      </c>
      <c r="I423" s="205">
        <f>'3 - Monthly Unit Rates'!I407*('4 - Estimated Volumes'!I412*12)</f>
        <v>2151727.2000000002</v>
      </c>
      <c r="J423" s="205">
        <f>'3 - Monthly Unit Rates'!J407*('4 - Estimated Volumes'!J412*12)</f>
        <v>2151727.2000000002</v>
      </c>
      <c r="K423" s="205">
        <f>'3 - Monthly Unit Rates'!K407*('4 - Estimated Volumes'!K412*6)</f>
        <v>1075863.6000000001</v>
      </c>
      <c r="L423" s="560">
        <f t="shared" ref="L423:L426" si="170">SUM(F423:K423)</f>
        <v>11834499.6</v>
      </c>
      <c r="N423" s="205">
        <f>'3 - Monthly Unit Rates'!N407*('4 - Estimated Volumes'!N412*12)</f>
        <v>2151727.2000000002</v>
      </c>
      <c r="O423" s="205">
        <f>'3 - Monthly Unit Rates'!O407*('4 - Estimated Volumes'!O412*12)</f>
        <v>2151727.2000000002</v>
      </c>
      <c r="P423" s="560">
        <f t="shared" ref="P423:P426" si="171">N423+O423</f>
        <v>4303454.4000000004</v>
      </c>
      <c r="R423" s="205">
        <f>'3 - Monthly Unit Rates'!R407*('4 - Estimated Volumes'!R412*12)</f>
        <v>2151727.2000000002</v>
      </c>
      <c r="S423" s="205">
        <f>'3 - Monthly Unit Rates'!S407*('4 - Estimated Volumes'!S412*12)</f>
        <v>2151727.2000000002</v>
      </c>
      <c r="T423" s="560">
        <f t="shared" ref="T423:T426" si="172">R423+S423</f>
        <v>4303454.4000000004</v>
      </c>
      <c r="U423" s="204"/>
    </row>
    <row r="424" spans="1:22" ht="12.75" customHeight="1" outlineLevel="2">
      <c r="A424" s="171"/>
      <c r="D424" s="178" t="s">
        <v>429</v>
      </c>
      <c r="E424" s="280" t="s">
        <v>70</v>
      </c>
      <c r="F424" s="205">
        <f>'3 - Monthly Unit Rates'!F408*('4 - Estimated Volumes'!F413*12)</f>
        <v>79606.8</v>
      </c>
      <c r="G424" s="205">
        <f>'3 - Monthly Unit Rates'!G408*('4 - Estimated Volumes'!G413*12)</f>
        <v>79606.8</v>
      </c>
      <c r="H424" s="205">
        <f>'3 - Monthly Unit Rates'!H408*('4 - Estimated Volumes'!H413*12)</f>
        <v>79606.8</v>
      </c>
      <c r="I424" s="205">
        <f>'3 - Monthly Unit Rates'!I408*('4 - Estimated Volumes'!I413*12)</f>
        <v>79606.8</v>
      </c>
      <c r="J424" s="205">
        <f>'3 - Monthly Unit Rates'!J408*('4 - Estimated Volumes'!J413*12)</f>
        <v>79606.8</v>
      </c>
      <c r="K424" s="205">
        <f>'3 - Monthly Unit Rates'!K408*('4 - Estimated Volumes'!K413*6)</f>
        <v>39803.4</v>
      </c>
      <c r="L424" s="560">
        <f t="shared" si="170"/>
        <v>437837.4</v>
      </c>
      <c r="N424" s="205">
        <f>'3 - Monthly Unit Rates'!N408*('4 - Estimated Volumes'!N413*12)</f>
        <v>79606.8</v>
      </c>
      <c r="O424" s="205">
        <f>'3 - Monthly Unit Rates'!O408*('4 - Estimated Volumes'!O413*12)</f>
        <v>79606.8</v>
      </c>
      <c r="P424" s="560">
        <f t="shared" si="171"/>
        <v>159213.6</v>
      </c>
      <c r="R424" s="205">
        <f>'3 - Monthly Unit Rates'!R408*('4 - Estimated Volumes'!R413*12)</f>
        <v>79606.8</v>
      </c>
      <c r="S424" s="205">
        <f>'3 - Monthly Unit Rates'!S408*('4 - Estimated Volumes'!S413*12)</f>
        <v>79606.8</v>
      </c>
      <c r="T424" s="560">
        <f t="shared" si="172"/>
        <v>159213.6</v>
      </c>
      <c r="U424" s="204"/>
    </row>
    <row r="425" spans="1:22" ht="12.75" customHeight="1" outlineLevel="2">
      <c r="A425" s="171"/>
      <c r="D425" s="178" t="s">
        <v>430</v>
      </c>
      <c r="E425" s="280" t="s">
        <v>70</v>
      </c>
      <c r="F425" s="205">
        <f>'3 - Monthly Unit Rates'!F409*('4 - Estimated Volumes'!F414*12)</f>
        <v>38673.119999999995</v>
      </c>
      <c r="G425" s="205">
        <f>'3 - Monthly Unit Rates'!G409*('4 - Estimated Volumes'!G414*12)</f>
        <v>38673.119999999995</v>
      </c>
      <c r="H425" s="205">
        <f>'3 - Monthly Unit Rates'!H409*('4 - Estimated Volumes'!H414*12)</f>
        <v>38673.119999999995</v>
      </c>
      <c r="I425" s="205">
        <f>'3 - Monthly Unit Rates'!I409*('4 - Estimated Volumes'!I414*12)</f>
        <v>38673.119999999995</v>
      </c>
      <c r="J425" s="205">
        <f>'3 - Monthly Unit Rates'!J409*('4 - Estimated Volumes'!J414*12)</f>
        <v>38673.119999999995</v>
      </c>
      <c r="K425" s="205">
        <f>'3 - Monthly Unit Rates'!K409*('4 - Estimated Volumes'!K414*6)</f>
        <v>19336.559999999998</v>
      </c>
      <c r="L425" s="560">
        <f t="shared" si="170"/>
        <v>212702.15999999997</v>
      </c>
      <c r="N425" s="205">
        <f>'3 - Monthly Unit Rates'!N409*('4 - Estimated Volumes'!N414*12)</f>
        <v>38673.119999999995</v>
      </c>
      <c r="O425" s="205">
        <f>'3 - Monthly Unit Rates'!O409*('4 - Estimated Volumes'!O414*12)</f>
        <v>38673.119999999995</v>
      </c>
      <c r="P425" s="560">
        <f t="shared" si="171"/>
        <v>77346.239999999991</v>
      </c>
      <c r="R425" s="205">
        <f>'3 - Monthly Unit Rates'!R409*('4 - Estimated Volumes'!R414*12)</f>
        <v>38673.119999999995</v>
      </c>
      <c r="S425" s="205">
        <f>'3 - Monthly Unit Rates'!S409*('4 - Estimated Volumes'!S414*12)</f>
        <v>38673.119999999995</v>
      </c>
      <c r="T425" s="560">
        <f t="shared" si="172"/>
        <v>77346.239999999991</v>
      </c>
      <c r="U425" s="204"/>
    </row>
    <row r="426" spans="1:22" ht="12.75" customHeight="1" outlineLevel="2">
      <c r="A426" s="171"/>
      <c r="D426" s="178" t="s">
        <v>431</v>
      </c>
      <c r="E426" s="280" t="s">
        <v>70</v>
      </c>
      <c r="F426" s="205">
        <f>'3 - Monthly Unit Rates'!F410*('4 - Estimated Volumes'!F415*12)</f>
        <v>0</v>
      </c>
      <c r="G426" s="205">
        <f>'3 - Monthly Unit Rates'!G410*('4 - Estimated Volumes'!G415*12)</f>
        <v>0</v>
      </c>
      <c r="H426" s="205">
        <f>'3 - Monthly Unit Rates'!H410*('4 - Estimated Volumes'!H415*12)</f>
        <v>0</v>
      </c>
      <c r="I426" s="205">
        <f>'3 - Monthly Unit Rates'!I410*('4 - Estimated Volumes'!I415*12)</f>
        <v>0</v>
      </c>
      <c r="J426" s="205">
        <f>'3 - Monthly Unit Rates'!J410*('4 - Estimated Volumes'!J415*12)</f>
        <v>0</v>
      </c>
      <c r="K426" s="205">
        <f>'3 - Monthly Unit Rates'!K410*('4 - Estimated Volumes'!K415*6)</f>
        <v>0</v>
      </c>
      <c r="L426" s="560">
        <f t="shared" si="170"/>
        <v>0</v>
      </c>
      <c r="N426" s="205">
        <f>'3 - Monthly Unit Rates'!N410*('4 - Estimated Volumes'!N415*12)</f>
        <v>0</v>
      </c>
      <c r="O426" s="205">
        <f>'3 - Monthly Unit Rates'!O410*('4 - Estimated Volumes'!O415*12)</f>
        <v>0</v>
      </c>
      <c r="P426" s="560">
        <f t="shared" si="171"/>
        <v>0</v>
      </c>
      <c r="R426" s="205">
        <f>'3 - Monthly Unit Rates'!R410*('4 - Estimated Volumes'!R415*12)</f>
        <v>0</v>
      </c>
      <c r="S426" s="205">
        <f>'3 - Monthly Unit Rates'!S410*('4 - Estimated Volumes'!S415*12)</f>
        <v>0</v>
      </c>
      <c r="T426" s="560">
        <f t="shared" si="172"/>
        <v>0</v>
      </c>
      <c r="U426" s="204"/>
    </row>
    <row r="427" spans="1:22" ht="12.75" customHeight="1" outlineLevel="2">
      <c r="A427" s="171"/>
      <c r="D427" s="178" t="s">
        <v>432</v>
      </c>
      <c r="E427" s="280" t="s">
        <v>70</v>
      </c>
      <c r="F427" s="205">
        <f>'3 - Monthly Unit Rates'!F411*('4 - Estimated Volumes'!F416*12)</f>
        <v>39676.559999999998</v>
      </c>
      <c r="G427" s="205">
        <f>'3 - Monthly Unit Rates'!G411*('4 - Estimated Volumes'!G416*12)</f>
        <v>39676.559999999998</v>
      </c>
      <c r="H427" s="205">
        <f>'3 - Monthly Unit Rates'!H411*('4 - Estimated Volumes'!H416*12)</f>
        <v>39676.559999999998</v>
      </c>
      <c r="I427" s="205">
        <f>'3 - Monthly Unit Rates'!I411*('4 - Estimated Volumes'!I416*12)</f>
        <v>39676.559999999998</v>
      </c>
      <c r="J427" s="205">
        <f>'3 - Monthly Unit Rates'!J411*('4 - Estimated Volumes'!J416*12)</f>
        <v>39676.559999999998</v>
      </c>
      <c r="K427" s="205">
        <f>'3 - Monthly Unit Rates'!K411*('4 - Estimated Volumes'!K416*6)</f>
        <v>19838.28</v>
      </c>
      <c r="L427" s="560">
        <f t="shared" ref="L427" si="173">SUM(F427:K427)</f>
        <v>218221.08</v>
      </c>
      <c r="N427" s="205">
        <f>'3 - Monthly Unit Rates'!N411*('4 - Estimated Volumes'!N416*12)</f>
        <v>39676.559999999998</v>
      </c>
      <c r="O427" s="205">
        <f>'3 - Monthly Unit Rates'!O411*('4 - Estimated Volumes'!O416*12)</f>
        <v>39676.559999999998</v>
      </c>
      <c r="P427" s="560">
        <f t="shared" ref="P427" si="174">N427+O427</f>
        <v>79353.119999999995</v>
      </c>
      <c r="R427" s="205">
        <f>'3 - Monthly Unit Rates'!R411*('4 - Estimated Volumes'!R416*12)</f>
        <v>39676.559999999998</v>
      </c>
      <c r="S427" s="205">
        <f>'3 - Monthly Unit Rates'!S411*('4 - Estimated Volumes'!S416*12)</f>
        <v>39676.559999999998</v>
      </c>
      <c r="T427" s="560">
        <f t="shared" ref="T427" si="175">R427+S427</f>
        <v>79353.119999999995</v>
      </c>
      <c r="U427" s="204"/>
    </row>
    <row r="428" spans="1:22" s="71" customFormat="1" ht="12.75" customHeight="1" outlineLevel="1">
      <c r="A428" s="171"/>
      <c r="D428" s="924" t="s">
        <v>424</v>
      </c>
      <c r="E428" s="384"/>
      <c r="F428" s="202">
        <f t="shared" ref="F428:K428" si="176">SUM(F421:F427)</f>
        <v>2309683.6800000002</v>
      </c>
      <c r="G428" s="202">
        <f t="shared" si="176"/>
        <v>2309683.6800000002</v>
      </c>
      <c r="H428" s="202">
        <f t="shared" si="176"/>
        <v>2309683.6800000002</v>
      </c>
      <c r="I428" s="202">
        <f t="shared" si="176"/>
        <v>2309683.6800000002</v>
      </c>
      <c r="J428" s="202">
        <f t="shared" si="176"/>
        <v>2309683.6800000002</v>
      </c>
      <c r="K428" s="202">
        <f t="shared" si="176"/>
        <v>1154841.8400000001</v>
      </c>
      <c r="L428" s="303">
        <f>SUM(L421:L427)</f>
        <v>12703260.24</v>
      </c>
      <c r="M428" s="195"/>
      <c r="N428" s="202">
        <f>SUM(N421:N427)</f>
        <v>2309683.6800000002</v>
      </c>
      <c r="O428" s="202">
        <f>SUM(O421:O427)</f>
        <v>2309683.6800000002</v>
      </c>
      <c r="P428" s="303">
        <f>SUM(P421:P427)</f>
        <v>4619367.3600000003</v>
      </c>
      <c r="Q428" s="195"/>
      <c r="R428" s="202">
        <f>SUM(R421:R427)</f>
        <v>2309683.6800000002</v>
      </c>
      <c r="S428" s="202">
        <f>SUM(S421:S427)</f>
        <v>2309683.6800000002</v>
      </c>
      <c r="T428" s="303">
        <f>SUM(T421:T427)</f>
        <v>4619367.3600000003</v>
      </c>
      <c r="U428" s="204"/>
      <c r="V428" s="375"/>
    </row>
    <row r="429" spans="1:22" ht="12.75" customHeight="1" outlineLevel="2">
      <c r="A429" s="171"/>
      <c r="D429" s="921"/>
      <c r="E429" s="185"/>
      <c r="F429" s="202"/>
      <c r="G429" s="202"/>
      <c r="H429" s="202"/>
      <c r="I429" s="202"/>
      <c r="J429" s="202"/>
      <c r="K429" s="202"/>
      <c r="L429" s="202"/>
      <c r="N429" s="202"/>
      <c r="O429" s="202"/>
      <c r="P429" s="202"/>
      <c r="R429" s="202"/>
      <c r="S429" s="202"/>
      <c r="T429" s="202"/>
      <c r="U429" s="204"/>
      <c r="V429" s="12"/>
    </row>
    <row r="430" spans="1:22" ht="15" customHeight="1" outlineLevel="2" collapsed="1">
      <c r="A430" s="171"/>
      <c r="C430" s="196" t="s">
        <v>433</v>
      </c>
      <c r="D430" s="384"/>
      <c r="E430" s="325"/>
      <c r="F430" s="200"/>
      <c r="G430" s="200"/>
      <c r="H430" s="200"/>
      <c r="I430" s="200"/>
      <c r="J430" s="200"/>
      <c r="K430" s="200"/>
      <c r="L430" s="668"/>
      <c r="N430" s="201"/>
      <c r="O430" s="202"/>
      <c r="P430" s="203"/>
      <c r="Q430" s="195"/>
      <c r="R430" s="201"/>
      <c r="S430" s="284"/>
      <c r="T430" s="203"/>
      <c r="U430" s="204"/>
      <c r="V430" s="204"/>
    </row>
    <row r="431" spans="1:22" ht="12.75" customHeight="1" outlineLevel="2">
      <c r="A431" s="171" t="s">
        <v>434</v>
      </c>
      <c r="D431" s="181" t="s">
        <v>435</v>
      </c>
      <c r="E431" s="568" t="s">
        <v>70</v>
      </c>
      <c r="F431" s="205">
        <f>'3a - Non-Recurring Unit Rates'!F436*'4 - Estimated Volumes'!F420</f>
        <v>0</v>
      </c>
      <c r="G431" s="205">
        <f>'3a - Non-Recurring Unit Rates'!G436*'4 - Estimated Volumes'!G420</f>
        <v>0</v>
      </c>
      <c r="H431" s="205">
        <f>'3a - Non-Recurring Unit Rates'!H436*'4 - Estimated Volumes'!H420</f>
        <v>0</v>
      </c>
      <c r="I431" s="205">
        <f>'3a - Non-Recurring Unit Rates'!I436*'4 - Estimated Volumes'!I420</f>
        <v>0</v>
      </c>
      <c r="J431" s="205">
        <f>'3a - Non-Recurring Unit Rates'!J436*'4 - Estimated Volumes'!J420</f>
        <v>0</v>
      </c>
      <c r="K431" s="205">
        <f>'3a - Non-Recurring Unit Rates'!L436*'4 - Estimated Volumes'!L420</f>
        <v>0</v>
      </c>
      <c r="L431" s="569">
        <f t="shared" ref="L431" si="177">SUM(F431:K431)</f>
        <v>0</v>
      </c>
      <c r="N431" s="205">
        <f>'3a - Non-Recurring Unit Rates'!N436*'4 - Estimated Volumes'!N420</f>
        <v>0</v>
      </c>
      <c r="O431" s="205">
        <f>'3a - Non-Recurring Unit Rates'!O436*'4 - Estimated Volumes'!O420</f>
        <v>0</v>
      </c>
      <c r="P431" s="569">
        <f t="shared" ref="P431" si="178">N431+O431</f>
        <v>0</v>
      </c>
      <c r="R431" s="205">
        <f>'3a - Non-Recurring Unit Rates'!R436*'4 - Estimated Volumes'!R420</f>
        <v>0</v>
      </c>
      <c r="S431" s="205">
        <f>'3a - Non-Recurring Unit Rates'!S436*'4 - Estimated Volumes'!S420</f>
        <v>0</v>
      </c>
      <c r="T431" s="569">
        <f t="shared" ref="T431" si="179">R431+S431</f>
        <v>0</v>
      </c>
      <c r="U431" s="204"/>
    </row>
    <row r="432" spans="1:22" s="17" customFormat="1" ht="12.75" customHeight="1" outlineLevel="2">
      <c r="A432" s="171" t="s">
        <v>436</v>
      </c>
      <c r="D432" s="924" t="s">
        <v>433</v>
      </c>
      <c r="E432" s="185"/>
      <c r="F432" s="202"/>
      <c r="G432" s="202"/>
      <c r="H432" s="202"/>
      <c r="I432" s="202"/>
      <c r="J432" s="202"/>
      <c r="K432" s="202"/>
      <c r="L432" s="303"/>
      <c r="M432" s="106"/>
      <c r="N432" s="285"/>
      <c r="O432" s="284"/>
      <c r="P432" s="203"/>
      <c r="Q432" s="106"/>
      <c r="R432" s="285"/>
      <c r="S432" s="284"/>
      <c r="T432" s="203"/>
      <c r="U432" s="204"/>
    </row>
    <row r="433" spans="1:22" ht="12.75" customHeight="1" outlineLevel="2">
      <c r="A433" s="171"/>
      <c r="D433" s="178" t="s">
        <v>437</v>
      </c>
      <c r="E433" s="280" t="s">
        <v>70</v>
      </c>
      <c r="F433" s="205">
        <f>'3 - Monthly Unit Rates'!F417*('4 - Estimated Volumes'!F422*12)</f>
        <v>0</v>
      </c>
      <c r="G433" s="205">
        <f>'3 - Monthly Unit Rates'!G417*('4 - Estimated Volumes'!G422*12)</f>
        <v>0</v>
      </c>
      <c r="H433" s="205">
        <f>'3 - Monthly Unit Rates'!H417*('4 - Estimated Volumes'!H422*12)</f>
        <v>0</v>
      </c>
      <c r="I433" s="205">
        <f>'3 - Monthly Unit Rates'!I417*('4 - Estimated Volumes'!I422*12)</f>
        <v>0</v>
      </c>
      <c r="J433" s="205">
        <f>'3 - Monthly Unit Rates'!J417*('4 - Estimated Volumes'!J422*12)</f>
        <v>0</v>
      </c>
      <c r="K433" s="206">
        <f>('3 - Monthly Unit Rates'!K417*'4 - Estimated Volumes'!K422)*6</f>
        <v>0</v>
      </c>
      <c r="L433" s="560">
        <f t="shared" ref="L433" si="180">SUM(F433:K433)</f>
        <v>0</v>
      </c>
      <c r="N433" s="205">
        <f>'3 - Monthly Unit Rates'!N417*('4 - Estimated Volumes'!N422*12)</f>
        <v>0</v>
      </c>
      <c r="O433" s="205">
        <f>'3 - Monthly Unit Rates'!O417*('4 - Estimated Volumes'!O422*12)</f>
        <v>0</v>
      </c>
      <c r="P433" s="560">
        <f t="shared" ref="P433:P436" si="181">N433+O433</f>
        <v>0</v>
      </c>
      <c r="R433" s="205">
        <f>'3 - Monthly Unit Rates'!R417*('4 - Estimated Volumes'!R422*12)</f>
        <v>0</v>
      </c>
      <c r="S433" s="205">
        <f>'3 - Monthly Unit Rates'!S417*('4 - Estimated Volumes'!S422*12)</f>
        <v>0</v>
      </c>
      <c r="T433" s="560">
        <f t="shared" ref="T433:T436" si="182">R433+S433</f>
        <v>0</v>
      </c>
      <c r="U433" s="204"/>
    </row>
    <row r="434" spans="1:22" ht="12.75" customHeight="1" outlineLevel="2">
      <c r="A434" s="171"/>
      <c r="D434" s="178" t="s">
        <v>438</v>
      </c>
      <c r="E434" s="280" t="s">
        <v>70</v>
      </c>
      <c r="F434" s="205">
        <f>'3 - Monthly Unit Rates'!F418*('4 - Estimated Volumes'!F423*12)</f>
        <v>45299.519999999997</v>
      </c>
      <c r="G434" s="205">
        <f>'3 - Monthly Unit Rates'!G418*('4 - Estimated Volumes'!G423*12)</f>
        <v>45299.519999999997</v>
      </c>
      <c r="H434" s="205">
        <f>'3 - Monthly Unit Rates'!H418*('4 - Estimated Volumes'!H423*12)</f>
        <v>45299.519999999997</v>
      </c>
      <c r="I434" s="205">
        <f>'3 - Monthly Unit Rates'!I418*('4 - Estimated Volumes'!I423*12)</f>
        <v>45299.519999999997</v>
      </c>
      <c r="J434" s="205">
        <f>'3 - Monthly Unit Rates'!J418*('4 - Estimated Volumes'!J423*12)</f>
        <v>45299.519999999997</v>
      </c>
      <c r="K434" s="206">
        <f>('3 - Monthly Unit Rates'!K418*'4 - Estimated Volumes'!K423)*6</f>
        <v>22649.760000000002</v>
      </c>
      <c r="L434" s="560">
        <f t="shared" ref="L434:L436" si="183">SUM(F434:K434)</f>
        <v>249147.36</v>
      </c>
      <c r="N434" s="205">
        <f>'3 - Monthly Unit Rates'!N418*('4 - Estimated Volumes'!N423*12)</f>
        <v>45299.519999999997</v>
      </c>
      <c r="O434" s="205">
        <f>'3 - Monthly Unit Rates'!O418*('4 - Estimated Volumes'!O423*12)</f>
        <v>45299.519999999997</v>
      </c>
      <c r="P434" s="560">
        <f t="shared" si="181"/>
        <v>90599.039999999994</v>
      </c>
      <c r="R434" s="205">
        <f>'3 - Monthly Unit Rates'!R418*('4 - Estimated Volumes'!R423*12)</f>
        <v>45299.519999999997</v>
      </c>
      <c r="S434" s="205">
        <f>'3 - Monthly Unit Rates'!S418*('4 - Estimated Volumes'!S423*12)</f>
        <v>45299.519999999997</v>
      </c>
      <c r="T434" s="560">
        <f t="shared" si="182"/>
        <v>90599.039999999994</v>
      </c>
      <c r="U434" s="204"/>
    </row>
    <row r="435" spans="1:22" ht="12.75" customHeight="1" outlineLevel="2">
      <c r="A435" s="171"/>
      <c r="D435" s="178" t="s">
        <v>439</v>
      </c>
      <c r="E435" s="280" t="s">
        <v>70</v>
      </c>
      <c r="F435" s="205">
        <f>'3 - Monthly Unit Rates'!F419*('4 - Estimated Volumes'!F424*12)</f>
        <v>0</v>
      </c>
      <c r="G435" s="205">
        <f>'3 - Monthly Unit Rates'!G419*('4 - Estimated Volumes'!G424*12)</f>
        <v>0</v>
      </c>
      <c r="H435" s="205">
        <f>'3 - Monthly Unit Rates'!H419*('4 - Estimated Volumes'!H424*12)</f>
        <v>0</v>
      </c>
      <c r="I435" s="205">
        <f>'3 - Monthly Unit Rates'!I419*('4 - Estimated Volumes'!I424*12)</f>
        <v>0</v>
      </c>
      <c r="J435" s="205">
        <f>'3 - Monthly Unit Rates'!J419*('4 - Estimated Volumes'!J424*12)</f>
        <v>0</v>
      </c>
      <c r="K435" s="206">
        <f>('3 - Monthly Unit Rates'!K419*'4 - Estimated Volumes'!K424)*6</f>
        <v>0</v>
      </c>
      <c r="L435" s="560">
        <f t="shared" si="183"/>
        <v>0</v>
      </c>
      <c r="N435" s="205">
        <f>'3 - Monthly Unit Rates'!N419*('4 - Estimated Volumes'!N424*12)</f>
        <v>0</v>
      </c>
      <c r="O435" s="205">
        <f>'3 - Monthly Unit Rates'!O419*('4 - Estimated Volumes'!O424*12)</f>
        <v>0</v>
      </c>
      <c r="P435" s="560">
        <f t="shared" si="181"/>
        <v>0</v>
      </c>
      <c r="R435" s="205">
        <f>'3 - Monthly Unit Rates'!R419*('4 - Estimated Volumes'!R424*12)</f>
        <v>0</v>
      </c>
      <c r="S435" s="205">
        <f>'3 - Monthly Unit Rates'!S419*('4 - Estimated Volumes'!S424*12)</f>
        <v>0</v>
      </c>
      <c r="T435" s="560">
        <f t="shared" si="182"/>
        <v>0</v>
      </c>
      <c r="U435" s="204"/>
    </row>
    <row r="436" spans="1:22" ht="12.75" customHeight="1" outlineLevel="2">
      <c r="A436" s="171" t="s">
        <v>440</v>
      </c>
      <c r="D436" s="178" t="s">
        <v>441</v>
      </c>
      <c r="E436" s="280" t="s">
        <v>70</v>
      </c>
      <c r="F436" s="205">
        <f>'3 - Monthly Unit Rates'!F420*('4 - Estimated Volumes'!F425*12)</f>
        <v>233945.40000000002</v>
      </c>
      <c r="G436" s="205">
        <f>'3 - Monthly Unit Rates'!G420*('4 - Estimated Volumes'!G425*12)</f>
        <v>233945.40000000002</v>
      </c>
      <c r="H436" s="205">
        <f>'3 - Monthly Unit Rates'!H420*('4 - Estimated Volumes'!H425*12)</f>
        <v>233945.40000000002</v>
      </c>
      <c r="I436" s="205">
        <f>'3 - Monthly Unit Rates'!I420*('4 - Estimated Volumes'!I425*12)</f>
        <v>233945.40000000002</v>
      </c>
      <c r="J436" s="205">
        <f>'3 - Monthly Unit Rates'!J420*('4 - Estimated Volumes'!J425*12)</f>
        <v>233945.40000000002</v>
      </c>
      <c r="K436" s="206">
        <f>('3 - Monthly Unit Rates'!K420*'4 - Estimated Volumes'!K425)*6</f>
        <v>116972.70000000001</v>
      </c>
      <c r="L436" s="560">
        <f t="shared" si="183"/>
        <v>1286699.7</v>
      </c>
      <c r="N436" s="205">
        <f>'3 - Monthly Unit Rates'!N420*('4 - Estimated Volumes'!N425*12)</f>
        <v>233945.40000000002</v>
      </c>
      <c r="O436" s="205">
        <f>'3 - Monthly Unit Rates'!O420*('4 - Estimated Volumes'!O425*12)</f>
        <v>233945.40000000002</v>
      </c>
      <c r="P436" s="560">
        <f t="shared" si="181"/>
        <v>467890.80000000005</v>
      </c>
      <c r="R436" s="205">
        <f>'3 - Monthly Unit Rates'!R420*('4 - Estimated Volumes'!R425*12)</f>
        <v>233945.40000000002</v>
      </c>
      <c r="S436" s="205">
        <f>'3 - Monthly Unit Rates'!S420*('4 - Estimated Volumes'!S425*12)</f>
        <v>233945.40000000002</v>
      </c>
      <c r="T436" s="560">
        <f t="shared" si="182"/>
        <v>467890.80000000005</v>
      </c>
      <c r="U436" s="204"/>
    </row>
    <row r="437" spans="1:22" s="71" customFormat="1" ht="12.75" customHeight="1" outlineLevel="1">
      <c r="A437" s="171"/>
      <c r="D437" s="924" t="s">
        <v>433</v>
      </c>
      <c r="E437" s="384"/>
      <c r="F437" s="202">
        <f t="shared" ref="F437:T437" si="184">SUM(F431:F436)</f>
        <v>279244.92000000004</v>
      </c>
      <c r="G437" s="202">
        <f t="shared" si="184"/>
        <v>279244.92000000004</v>
      </c>
      <c r="H437" s="202">
        <f t="shared" si="184"/>
        <v>279244.92000000004</v>
      </c>
      <c r="I437" s="202">
        <f t="shared" si="184"/>
        <v>279244.92000000004</v>
      </c>
      <c r="J437" s="202">
        <f t="shared" si="184"/>
        <v>279244.92000000004</v>
      </c>
      <c r="K437" s="202">
        <f t="shared" si="184"/>
        <v>139622.46000000002</v>
      </c>
      <c r="L437" s="303">
        <f t="shared" si="184"/>
        <v>1535847.06</v>
      </c>
      <c r="M437" s="195"/>
      <c r="N437" s="201">
        <f t="shared" si="184"/>
        <v>279244.92000000004</v>
      </c>
      <c r="O437" s="202">
        <f t="shared" si="184"/>
        <v>279244.92000000004</v>
      </c>
      <c r="P437" s="303">
        <f t="shared" si="184"/>
        <v>558489.84000000008</v>
      </c>
      <c r="Q437" s="195"/>
      <c r="R437" s="201">
        <f t="shared" si="184"/>
        <v>279244.92000000004</v>
      </c>
      <c r="S437" s="202">
        <f t="shared" si="184"/>
        <v>279244.92000000004</v>
      </c>
      <c r="T437" s="303">
        <f t="shared" si="184"/>
        <v>558489.84000000008</v>
      </c>
      <c r="U437" s="204"/>
      <c r="V437" s="375"/>
    </row>
    <row r="438" spans="1:22" ht="12.75" customHeight="1" outlineLevel="2">
      <c r="A438" s="171"/>
      <c r="U438" s="204"/>
      <c r="V438" s="204"/>
    </row>
    <row r="439" spans="1:22" ht="15" customHeight="1" outlineLevel="2" collapsed="1">
      <c r="A439" s="171"/>
      <c r="C439" s="196" t="s">
        <v>442</v>
      </c>
      <c r="D439" s="384"/>
      <c r="E439" s="325"/>
      <c r="F439" s="200"/>
      <c r="G439" s="200"/>
      <c r="H439" s="200"/>
      <c r="I439" s="200"/>
      <c r="J439" s="200"/>
      <c r="K439" s="200"/>
      <c r="L439" s="668"/>
      <c r="N439" s="201"/>
      <c r="O439" s="202"/>
      <c r="P439" s="203"/>
      <c r="Q439" s="195"/>
      <c r="R439" s="201"/>
      <c r="S439" s="284"/>
      <c r="T439" s="203"/>
      <c r="U439" s="204"/>
      <c r="V439" s="204"/>
    </row>
    <row r="440" spans="1:22" s="17" customFormat="1" ht="12.75" customHeight="1" outlineLevel="2">
      <c r="A440" s="171" t="s">
        <v>443</v>
      </c>
      <c r="D440" s="924" t="s">
        <v>444</v>
      </c>
      <c r="E440" s="185"/>
      <c r="F440" s="202"/>
      <c r="G440" s="202"/>
      <c r="H440" s="202"/>
      <c r="I440" s="202"/>
      <c r="J440" s="202"/>
      <c r="K440" s="202"/>
      <c r="L440" s="303"/>
      <c r="M440" s="106"/>
      <c r="N440" s="285"/>
      <c r="O440" s="284"/>
      <c r="P440" s="203"/>
      <c r="Q440" s="106"/>
      <c r="R440" s="285"/>
      <c r="S440" s="284"/>
      <c r="T440" s="203"/>
      <c r="U440" s="204"/>
    </row>
    <row r="441" spans="1:22" ht="12.75" customHeight="1" outlineLevel="2">
      <c r="A441" s="171"/>
      <c r="D441" s="178" t="s">
        <v>445</v>
      </c>
      <c r="E441" s="280" t="s">
        <v>215</v>
      </c>
      <c r="F441" s="205">
        <f>'3 - Monthly Unit Rates'!F425*('4 - Estimated Volumes'!F430*12)</f>
        <v>0</v>
      </c>
      <c r="G441" s="205">
        <f>'3 - Monthly Unit Rates'!G425*('4 - Estimated Volumes'!G430*12)</f>
        <v>0</v>
      </c>
      <c r="H441" s="205">
        <f>'3 - Monthly Unit Rates'!H425*('4 - Estimated Volumes'!H430*12)</f>
        <v>0</v>
      </c>
      <c r="I441" s="205">
        <f>'3 - Monthly Unit Rates'!I425*('4 - Estimated Volumes'!I430*12)</f>
        <v>0</v>
      </c>
      <c r="J441" s="205">
        <f>'3 - Monthly Unit Rates'!J425*('4 - Estimated Volumes'!J430*12)</f>
        <v>0</v>
      </c>
      <c r="K441" s="206">
        <f>('3 - Monthly Unit Rates'!K425*'4 - Estimated Volumes'!K430)*6</f>
        <v>0</v>
      </c>
      <c r="L441" s="560">
        <f t="shared" ref="L441:L451" si="185">SUM(F441:K441)</f>
        <v>0</v>
      </c>
      <c r="N441" s="205">
        <f>'3 - Monthly Unit Rates'!N425*('4 - Estimated Volumes'!N430*12)</f>
        <v>0</v>
      </c>
      <c r="O441" s="205">
        <f>'3 - Monthly Unit Rates'!O425*('4 - Estimated Volumes'!O430*12)</f>
        <v>0</v>
      </c>
      <c r="P441" s="560">
        <f t="shared" ref="P441:P451" si="186">N441+O441</f>
        <v>0</v>
      </c>
      <c r="R441" s="205">
        <f>'3 - Monthly Unit Rates'!R425*('4 - Estimated Volumes'!R430*12)</f>
        <v>0</v>
      </c>
      <c r="S441" s="205">
        <f>'3 - Monthly Unit Rates'!S425*('4 - Estimated Volumes'!S430*12)</f>
        <v>0</v>
      </c>
      <c r="T441" s="560">
        <f t="shared" ref="T441:T451" si="187">R441+S441</f>
        <v>0</v>
      </c>
      <c r="U441" s="204"/>
    </row>
    <row r="442" spans="1:22" ht="12.75" customHeight="1" outlineLevel="2">
      <c r="A442" s="171"/>
      <c r="D442" s="178" t="s">
        <v>446</v>
      </c>
      <c r="E442" s="280" t="s">
        <v>215</v>
      </c>
      <c r="F442" s="205">
        <f>'3 - Monthly Unit Rates'!F426*('4 - Estimated Volumes'!F431*12)</f>
        <v>0</v>
      </c>
      <c r="G442" s="205">
        <f>'3 - Monthly Unit Rates'!G426*('4 - Estimated Volumes'!G431*12)</f>
        <v>0</v>
      </c>
      <c r="H442" s="205">
        <f>'3 - Monthly Unit Rates'!H426*('4 - Estimated Volumes'!H431*12)</f>
        <v>0</v>
      </c>
      <c r="I442" s="205">
        <f>'3 - Monthly Unit Rates'!I426*('4 - Estimated Volumes'!I431*12)</f>
        <v>0</v>
      </c>
      <c r="J442" s="205">
        <f>'3 - Monthly Unit Rates'!J426*('4 - Estimated Volumes'!J431*12)</f>
        <v>0</v>
      </c>
      <c r="K442" s="206">
        <f>('3 - Monthly Unit Rates'!K426*'4 - Estimated Volumes'!K431)*6</f>
        <v>0</v>
      </c>
      <c r="L442" s="560">
        <f t="shared" si="185"/>
        <v>0</v>
      </c>
      <c r="N442" s="205">
        <f>'3 - Monthly Unit Rates'!N426*('4 - Estimated Volumes'!N431*12)</f>
        <v>0</v>
      </c>
      <c r="O442" s="205">
        <f>'3 - Monthly Unit Rates'!O426*('4 - Estimated Volumes'!O431*12)</f>
        <v>0</v>
      </c>
      <c r="P442" s="560">
        <f t="shared" si="186"/>
        <v>0</v>
      </c>
      <c r="R442" s="205">
        <f>'3 - Monthly Unit Rates'!R426*('4 - Estimated Volumes'!R431*12)</f>
        <v>0</v>
      </c>
      <c r="S442" s="205">
        <f>'3 - Monthly Unit Rates'!S426*('4 - Estimated Volumes'!S431*12)</f>
        <v>0</v>
      </c>
      <c r="T442" s="560">
        <f t="shared" si="187"/>
        <v>0</v>
      </c>
      <c r="U442" s="204"/>
    </row>
    <row r="443" spans="1:22" ht="12.75" customHeight="1" outlineLevel="2">
      <c r="A443" s="171"/>
      <c r="D443" s="178" t="s">
        <v>447</v>
      </c>
      <c r="E443" s="280" t="s">
        <v>215</v>
      </c>
      <c r="F443" s="205">
        <f>'3 - Monthly Unit Rates'!F427*('4 - Estimated Volumes'!F432*12)</f>
        <v>0</v>
      </c>
      <c r="G443" s="205">
        <f>'3 - Monthly Unit Rates'!G427*('4 - Estimated Volumes'!G432*12)</f>
        <v>0</v>
      </c>
      <c r="H443" s="205">
        <f>'3 - Monthly Unit Rates'!H427*('4 - Estimated Volumes'!H432*12)</f>
        <v>0</v>
      </c>
      <c r="I443" s="205">
        <f>'3 - Monthly Unit Rates'!I427*('4 - Estimated Volumes'!I432*12)</f>
        <v>0</v>
      </c>
      <c r="J443" s="205">
        <f>'3 - Monthly Unit Rates'!J427*('4 - Estimated Volumes'!J432*12)</f>
        <v>0</v>
      </c>
      <c r="K443" s="206">
        <f>('3 - Monthly Unit Rates'!K427*'4 - Estimated Volumes'!K432)*6</f>
        <v>0</v>
      </c>
      <c r="L443" s="560">
        <f t="shared" si="185"/>
        <v>0</v>
      </c>
      <c r="N443" s="205">
        <f>'3 - Monthly Unit Rates'!N427*('4 - Estimated Volumes'!N432*12)</f>
        <v>0</v>
      </c>
      <c r="O443" s="205">
        <f>'3 - Monthly Unit Rates'!O427*('4 - Estimated Volumes'!O432*12)</f>
        <v>0</v>
      </c>
      <c r="P443" s="560">
        <f t="shared" si="186"/>
        <v>0</v>
      </c>
      <c r="R443" s="205">
        <f>'3 - Monthly Unit Rates'!R427*('4 - Estimated Volumes'!R432*12)</f>
        <v>0</v>
      </c>
      <c r="S443" s="205">
        <f>'3 - Monthly Unit Rates'!S427*('4 - Estimated Volumes'!S432*12)</f>
        <v>0</v>
      </c>
      <c r="T443" s="560">
        <f t="shared" si="187"/>
        <v>0</v>
      </c>
      <c r="U443" s="204"/>
    </row>
    <row r="444" spans="1:22" ht="12.75" customHeight="1" outlineLevel="2">
      <c r="A444" s="171"/>
      <c r="D444" s="178" t="s">
        <v>448</v>
      </c>
      <c r="E444" s="280" t="s">
        <v>215</v>
      </c>
      <c r="F444" s="205">
        <f>'3 - Monthly Unit Rates'!F428*('4 - Estimated Volumes'!F433*12)</f>
        <v>0</v>
      </c>
      <c r="G444" s="205">
        <f>'3 - Monthly Unit Rates'!G428*('4 - Estimated Volumes'!G433*12)</f>
        <v>0</v>
      </c>
      <c r="H444" s="205">
        <f>'3 - Monthly Unit Rates'!H428*('4 - Estimated Volumes'!H433*12)</f>
        <v>0</v>
      </c>
      <c r="I444" s="205">
        <f>'3 - Monthly Unit Rates'!I428*('4 - Estimated Volumes'!I433*12)</f>
        <v>0</v>
      </c>
      <c r="J444" s="205">
        <f>'3 - Monthly Unit Rates'!J428*('4 - Estimated Volumes'!J433*12)</f>
        <v>0</v>
      </c>
      <c r="K444" s="206">
        <f>('3 - Monthly Unit Rates'!K428*'4 - Estimated Volumes'!K433)*6</f>
        <v>0</v>
      </c>
      <c r="L444" s="560">
        <f t="shared" si="185"/>
        <v>0</v>
      </c>
      <c r="N444" s="205">
        <f>'3 - Monthly Unit Rates'!N428*('4 - Estimated Volumes'!N433*12)</f>
        <v>0</v>
      </c>
      <c r="O444" s="205">
        <f>'3 - Monthly Unit Rates'!O428*('4 - Estimated Volumes'!O433*12)</f>
        <v>0</v>
      </c>
      <c r="P444" s="560">
        <f t="shared" si="186"/>
        <v>0</v>
      </c>
      <c r="R444" s="205">
        <f>'3 - Monthly Unit Rates'!R428*('4 - Estimated Volumes'!R433*12)</f>
        <v>0</v>
      </c>
      <c r="S444" s="205">
        <f>'3 - Monthly Unit Rates'!S428*('4 - Estimated Volumes'!S433*12)</f>
        <v>0</v>
      </c>
      <c r="T444" s="560">
        <f t="shared" si="187"/>
        <v>0</v>
      </c>
      <c r="U444" s="204"/>
    </row>
    <row r="445" spans="1:22" ht="12.75" customHeight="1" outlineLevel="2">
      <c r="A445" s="171"/>
      <c r="D445" s="178" t="s">
        <v>449</v>
      </c>
      <c r="E445" s="280" t="s">
        <v>215</v>
      </c>
      <c r="F445" s="205">
        <f>'3 - Monthly Unit Rates'!F429*('4 - Estimated Volumes'!F434*12)</f>
        <v>0</v>
      </c>
      <c r="G445" s="205">
        <f>'3 - Monthly Unit Rates'!G429*('4 - Estimated Volumes'!G434*12)</f>
        <v>0</v>
      </c>
      <c r="H445" s="205">
        <f>'3 - Monthly Unit Rates'!H429*('4 - Estimated Volumes'!H434*12)</f>
        <v>0</v>
      </c>
      <c r="I445" s="205">
        <f>'3 - Monthly Unit Rates'!I429*('4 - Estimated Volumes'!I434*12)</f>
        <v>0</v>
      </c>
      <c r="J445" s="205">
        <f>'3 - Monthly Unit Rates'!J429*('4 - Estimated Volumes'!J434*12)</f>
        <v>0</v>
      </c>
      <c r="K445" s="206">
        <f>('3 - Monthly Unit Rates'!K429*'4 - Estimated Volumes'!K434)*6</f>
        <v>0</v>
      </c>
      <c r="L445" s="560">
        <f t="shared" si="185"/>
        <v>0</v>
      </c>
      <c r="N445" s="205">
        <f>'3 - Monthly Unit Rates'!N429*('4 - Estimated Volumes'!N434*12)</f>
        <v>0</v>
      </c>
      <c r="O445" s="205">
        <f>'3 - Monthly Unit Rates'!O429*('4 - Estimated Volumes'!O434*12)</f>
        <v>0</v>
      </c>
      <c r="P445" s="560">
        <f t="shared" si="186"/>
        <v>0</v>
      </c>
      <c r="R445" s="205">
        <f>'3 - Monthly Unit Rates'!R429*('4 - Estimated Volumes'!R434*12)</f>
        <v>0</v>
      </c>
      <c r="S445" s="205">
        <f>'3 - Monthly Unit Rates'!S429*('4 - Estimated Volumes'!S434*12)</f>
        <v>0</v>
      </c>
      <c r="T445" s="560">
        <f t="shared" si="187"/>
        <v>0</v>
      </c>
      <c r="U445" s="204"/>
    </row>
    <row r="446" spans="1:22" ht="12.75" customHeight="1" outlineLevel="2">
      <c r="A446" s="171"/>
      <c r="D446" s="178" t="s">
        <v>450</v>
      </c>
      <c r="E446" s="280" t="s">
        <v>215</v>
      </c>
      <c r="F446" s="205">
        <f>'3 - Monthly Unit Rates'!F430*('4 - Estimated Volumes'!F435*12)</f>
        <v>234000</v>
      </c>
      <c r="G446" s="205">
        <f>'3 - Monthly Unit Rates'!G430*('4 - Estimated Volumes'!G435*12)</f>
        <v>234000</v>
      </c>
      <c r="H446" s="205">
        <f>'3 - Monthly Unit Rates'!H430*('4 - Estimated Volumes'!H435*12)</f>
        <v>234000</v>
      </c>
      <c r="I446" s="205">
        <f>'3 - Monthly Unit Rates'!I430*('4 - Estimated Volumes'!I435*12)</f>
        <v>234000</v>
      </c>
      <c r="J446" s="205">
        <f>'3 - Monthly Unit Rates'!J430*('4 - Estimated Volumes'!J435*12)</f>
        <v>234000</v>
      </c>
      <c r="K446" s="206">
        <f>('3 - Monthly Unit Rates'!K430*'4 - Estimated Volumes'!K435)*6</f>
        <v>117000</v>
      </c>
      <c r="L446" s="560">
        <f t="shared" si="185"/>
        <v>1287000</v>
      </c>
      <c r="N446" s="205">
        <f>'3 - Monthly Unit Rates'!N430*('4 - Estimated Volumes'!N435*12)</f>
        <v>234000</v>
      </c>
      <c r="O446" s="205">
        <f>'3 - Monthly Unit Rates'!O430*('4 - Estimated Volumes'!O435*12)</f>
        <v>234000</v>
      </c>
      <c r="P446" s="560">
        <f t="shared" si="186"/>
        <v>468000</v>
      </c>
      <c r="R446" s="205">
        <f>'3 - Monthly Unit Rates'!R430*('4 - Estimated Volumes'!R435*12)</f>
        <v>234000</v>
      </c>
      <c r="S446" s="205">
        <f>'3 - Monthly Unit Rates'!S430*('4 - Estimated Volumes'!S435*12)</f>
        <v>234000</v>
      </c>
      <c r="T446" s="560">
        <f t="shared" si="187"/>
        <v>468000</v>
      </c>
      <c r="U446" s="204"/>
      <c r="V446" s="204"/>
    </row>
    <row r="447" spans="1:22" ht="12.75" customHeight="1" outlineLevel="2">
      <c r="A447" s="171"/>
      <c r="D447" s="178" t="s">
        <v>451</v>
      </c>
      <c r="E447" s="280" t="s">
        <v>215</v>
      </c>
      <c r="F447" s="205">
        <f>'3 - Monthly Unit Rates'!F431*('4 - Estimated Volumes'!F436*12)</f>
        <v>0</v>
      </c>
      <c r="G447" s="205">
        <f>'3 - Monthly Unit Rates'!G431*('4 - Estimated Volumes'!G436*12)</f>
        <v>0</v>
      </c>
      <c r="H447" s="205">
        <f>'3 - Monthly Unit Rates'!H431*('4 - Estimated Volumes'!H436*12)</f>
        <v>0</v>
      </c>
      <c r="I447" s="205">
        <f>'3 - Monthly Unit Rates'!I431*('4 - Estimated Volumes'!I436*12)</f>
        <v>0</v>
      </c>
      <c r="J447" s="205">
        <f>'3 - Monthly Unit Rates'!J431*('4 - Estimated Volumes'!J436*12)</f>
        <v>0</v>
      </c>
      <c r="K447" s="206">
        <f>('3 - Monthly Unit Rates'!K431*'4 - Estimated Volumes'!K436)*6</f>
        <v>0</v>
      </c>
      <c r="L447" s="560">
        <f t="shared" si="185"/>
        <v>0</v>
      </c>
      <c r="N447" s="205">
        <f>'3 - Monthly Unit Rates'!N431*('4 - Estimated Volumes'!N436*12)</f>
        <v>0</v>
      </c>
      <c r="O447" s="205">
        <f>'3 - Monthly Unit Rates'!O431*('4 - Estimated Volumes'!O436*12)</f>
        <v>0</v>
      </c>
      <c r="P447" s="560">
        <f t="shared" si="186"/>
        <v>0</v>
      </c>
      <c r="R447" s="205">
        <f>'3 - Monthly Unit Rates'!R431*('4 - Estimated Volumes'!R436*12)</f>
        <v>0</v>
      </c>
      <c r="S447" s="205">
        <f>'3 - Monthly Unit Rates'!S431*('4 - Estimated Volumes'!S436*12)</f>
        <v>0</v>
      </c>
      <c r="T447" s="560">
        <f t="shared" si="187"/>
        <v>0</v>
      </c>
      <c r="U447" s="204"/>
    </row>
    <row r="448" spans="1:22" ht="12.75" customHeight="1" outlineLevel="2">
      <c r="A448" s="171"/>
      <c r="D448" s="178" t="s">
        <v>452</v>
      </c>
      <c r="E448" s="280" t="s">
        <v>215</v>
      </c>
      <c r="F448" s="205">
        <f>'3 - Monthly Unit Rates'!F432*('4 - Estimated Volumes'!F437*12)</f>
        <v>0</v>
      </c>
      <c r="G448" s="205">
        <f>'3 - Monthly Unit Rates'!G432*('4 - Estimated Volumes'!G437*12)</f>
        <v>0</v>
      </c>
      <c r="H448" s="205">
        <f>'3 - Monthly Unit Rates'!H432*('4 - Estimated Volumes'!H437*12)</f>
        <v>0</v>
      </c>
      <c r="I448" s="205">
        <f>'3 - Monthly Unit Rates'!I432*('4 - Estimated Volumes'!I437*12)</f>
        <v>0</v>
      </c>
      <c r="J448" s="205">
        <f>'3 - Monthly Unit Rates'!J432*('4 - Estimated Volumes'!J437*12)</f>
        <v>0</v>
      </c>
      <c r="K448" s="206">
        <f>('3 - Monthly Unit Rates'!K432*'4 - Estimated Volumes'!K437)*6</f>
        <v>0</v>
      </c>
      <c r="L448" s="560">
        <f t="shared" si="185"/>
        <v>0</v>
      </c>
      <c r="N448" s="205">
        <f>'3 - Monthly Unit Rates'!N432*('4 - Estimated Volumes'!N437*12)</f>
        <v>0</v>
      </c>
      <c r="O448" s="205">
        <f>'3 - Monthly Unit Rates'!O432*('4 - Estimated Volumes'!O437*12)</f>
        <v>0</v>
      </c>
      <c r="P448" s="560">
        <f t="shared" si="186"/>
        <v>0</v>
      </c>
      <c r="R448" s="205">
        <f>'3 - Monthly Unit Rates'!R432*('4 - Estimated Volumes'!R437*12)</f>
        <v>0</v>
      </c>
      <c r="S448" s="205">
        <f>'3 - Monthly Unit Rates'!S432*('4 - Estimated Volumes'!S437*12)</f>
        <v>0</v>
      </c>
      <c r="T448" s="560">
        <f t="shared" si="187"/>
        <v>0</v>
      </c>
      <c r="U448" s="204"/>
    </row>
    <row r="449" spans="1:22" ht="12.75" customHeight="1" outlineLevel="2">
      <c r="A449" s="171"/>
      <c r="D449" s="178" t="s">
        <v>453</v>
      </c>
      <c r="E449" s="280" t="s">
        <v>215</v>
      </c>
      <c r="F449" s="205">
        <f>'3 - Monthly Unit Rates'!F433*('4 - Estimated Volumes'!F438*12)</f>
        <v>0</v>
      </c>
      <c r="G449" s="205">
        <f>'3 - Monthly Unit Rates'!G433*('4 - Estimated Volumes'!G438*12)</f>
        <v>0</v>
      </c>
      <c r="H449" s="205">
        <f>'3 - Monthly Unit Rates'!H433*('4 - Estimated Volumes'!H438*12)</f>
        <v>0</v>
      </c>
      <c r="I449" s="205">
        <f>'3 - Monthly Unit Rates'!I433*('4 - Estimated Volumes'!I438*12)</f>
        <v>0</v>
      </c>
      <c r="J449" s="205">
        <f>'3 - Monthly Unit Rates'!J433*('4 - Estimated Volumes'!J438*12)</f>
        <v>0</v>
      </c>
      <c r="K449" s="206">
        <f>('3 - Monthly Unit Rates'!K433*'4 - Estimated Volumes'!K438)*6</f>
        <v>0</v>
      </c>
      <c r="L449" s="560">
        <f t="shared" si="185"/>
        <v>0</v>
      </c>
      <c r="N449" s="205">
        <f>'3 - Monthly Unit Rates'!N433*('4 - Estimated Volumes'!N438*12)</f>
        <v>0</v>
      </c>
      <c r="O449" s="205">
        <f>'3 - Monthly Unit Rates'!O433*('4 - Estimated Volumes'!O438*12)</f>
        <v>0</v>
      </c>
      <c r="P449" s="560">
        <f t="shared" si="186"/>
        <v>0</v>
      </c>
      <c r="R449" s="205">
        <f>'3 - Monthly Unit Rates'!R433*('4 - Estimated Volumes'!R438*12)</f>
        <v>0</v>
      </c>
      <c r="S449" s="205">
        <f>'3 - Monthly Unit Rates'!S433*('4 - Estimated Volumes'!S438*12)</f>
        <v>0</v>
      </c>
      <c r="T449" s="560">
        <f t="shared" si="187"/>
        <v>0</v>
      </c>
      <c r="U449" s="204"/>
    </row>
    <row r="450" spans="1:22" ht="12.75" customHeight="1" outlineLevel="2">
      <c r="A450" s="171"/>
      <c r="D450" s="178" t="s">
        <v>454</v>
      </c>
      <c r="E450" s="280" t="s">
        <v>215</v>
      </c>
      <c r="F450" s="205">
        <f>'3 - Monthly Unit Rates'!F434*('4 - Estimated Volumes'!F439*12)</f>
        <v>61440</v>
      </c>
      <c r="G450" s="205">
        <f>'3 - Monthly Unit Rates'!G434*('4 - Estimated Volumes'!G439*12)</f>
        <v>61440</v>
      </c>
      <c r="H450" s="205">
        <f>'3 - Monthly Unit Rates'!H434*('4 - Estimated Volumes'!H439*12)</f>
        <v>61440</v>
      </c>
      <c r="I450" s="205">
        <f>'3 - Monthly Unit Rates'!I434*('4 - Estimated Volumes'!I439*12)</f>
        <v>61440</v>
      </c>
      <c r="J450" s="205">
        <f>'3 - Monthly Unit Rates'!J434*('4 - Estimated Volumes'!J439*12)</f>
        <v>61440</v>
      </c>
      <c r="K450" s="206">
        <f>('3 - Monthly Unit Rates'!K434*'4 - Estimated Volumes'!K439)*6</f>
        <v>30720</v>
      </c>
      <c r="L450" s="560">
        <f t="shared" si="185"/>
        <v>337920</v>
      </c>
      <c r="N450" s="205">
        <f>'3 - Monthly Unit Rates'!N434*('4 - Estimated Volumes'!N439*12)</f>
        <v>61440</v>
      </c>
      <c r="O450" s="205">
        <f>'3 - Monthly Unit Rates'!O434*('4 - Estimated Volumes'!O439*12)</f>
        <v>61440</v>
      </c>
      <c r="P450" s="560">
        <f t="shared" si="186"/>
        <v>122880</v>
      </c>
      <c r="R450" s="205">
        <f>'3 - Monthly Unit Rates'!R434*('4 - Estimated Volumes'!R439*12)</f>
        <v>61440</v>
      </c>
      <c r="S450" s="205">
        <f>'3 - Monthly Unit Rates'!S434*('4 - Estimated Volumes'!S439*12)</f>
        <v>61440</v>
      </c>
      <c r="T450" s="560">
        <f t="shared" si="187"/>
        <v>122880</v>
      </c>
      <c r="U450" s="204"/>
    </row>
    <row r="451" spans="1:22" ht="12.75" customHeight="1" outlineLevel="2">
      <c r="A451" s="171"/>
      <c r="D451" s="178" t="s">
        <v>455</v>
      </c>
      <c r="E451" s="280" t="s">
        <v>215</v>
      </c>
      <c r="F451" s="205">
        <f>'3 - Monthly Unit Rates'!F435*('4 - Estimated Volumes'!F440*12)</f>
        <v>16800</v>
      </c>
      <c r="G451" s="205">
        <f>'3 - Monthly Unit Rates'!G435*('4 - Estimated Volumes'!G440*12)</f>
        <v>16800</v>
      </c>
      <c r="H451" s="205">
        <f>'3 - Monthly Unit Rates'!H435*('4 - Estimated Volumes'!H440*12)</f>
        <v>16800</v>
      </c>
      <c r="I451" s="205">
        <f>'3 - Monthly Unit Rates'!I435*('4 - Estimated Volumes'!I440*12)</f>
        <v>16800</v>
      </c>
      <c r="J451" s="205">
        <f>'3 - Monthly Unit Rates'!J435*('4 - Estimated Volumes'!J440*12)</f>
        <v>16800</v>
      </c>
      <c r="K451" s="206">
        <f>('3 - Monthly Unit Rates'!K435*'4 - Estimated Volumes'!K440)*6</f>
        <v>8400</v>
      </c>
      <c r="L451" s="560">
        <f t="shared" si="185"/>
        <v>92400</v>
      </c>
      <c r="N451" s="205">
        <f>'3 - Monthly Unit Rates'!N435*('4 - Estimated Volumes'!N440*12)</f>
        <v>16800</v>
      </c>
      <c r="O451" s="205">
        <f>'3 - Monthly Unit Rates'!O435*('4 - Estimated Volumes'!O440*12)</f>
        <v>16800</v>
      </c>
      <c r="P451" s="560">
        <f t="shared" si="186"/>
        <v>33600</v>
      </c>
      <c r="R451" s="205">
        <f>'3 - Monthly Unit Rates'!R435*('4 - Estimated Volumes'!R440*12)</f>
        <v>16800</v>
      </c>
      <c r="S451" s="205">
        <f>'3 - Monthly Unit Rates'!S435*('4 - Estimated Volumes'!S440*12)</f>
        <v>16800</v>
      </c>
      <c r="T451" s="560">
        <f t="shared" si="187"/>
        <v>33600</v>
      </c>
      <c r="U451" s="204"/>
    </row>
    <row r="452" spans="1:22" s="71" customFormat="1" ht="12.75" customHeight="1" outlineLevel="1">
      <c r="A452" s="171"/>
      <c r="D452" s="924" t="s">
        <v>442</v>
      </c>
      <c r="E452" s="921"/>
      <c r="F452" s="202">
        <f t="shared" ref="F452:T452" si="188">SUM(F441:F451)</f>
        <v>312240</v>
      </c>
      <c r="G452" s="202">
        <f t="shared" si="188"/>
        <v>312240</v>
      </c>
      <c r="H452" s="202">
        <f t="shared" si="188"/>
        <v>312240</v>
      </c>
      <c r="I452" s="202">
        <f t="shared" si="188"/>
        <v>312240</v>
      </c>
      <c r="J452" s="202">
        <f t="shared" si="188"/>
        <v>312240</v>
      </c>
      <c r="K452" s="202">
        <f t="shared" si="188"/>
        <v>156120</v>
      </c>
      <c r="L452" s="303">
        <f t="shared" si="188"/>
        <v>1717320</v>
      </c>
      <c r="M452" s="195"/>
      <c r="N452" s="201">
        <f t="shared" si="188"/>
        <v>312240</v>
      </c>
      <c r="O452" s="202">
        <f t="shared" si="188"/>
        <v>312240</v>
      </c>
      <c r="P452" s="303">
        <f t="shared" si="188"/>
        <v>624480</v>
      </c>
      <c r="Q452" s="195"/>
      <c r="R452" s="201">
        <f t="shared" si="188"/>
        <v>312240</v>
      </c>
      <c r="S452" s="202">
        <f t="shared" si="188"/>
        <v>312240</v>
      </c>
      <c r="T452" s="303">
        <f t="shared" si="188"/>
        <v>624480</v>
      </c>
      <c r="U452" s="204"/>
      <c r="V452" s="375"/>
    </row>
    <row r="453" spans="1:22" ht="12.75" customHeight="1" outlineLevel="2">
      <c r="A453" s="171"/>
      <c r="U453" s="204"/>
    </row>
    <row r="454" spans="1:22" ht="15" customHeight="1" outlineLevel="2" collapsed="1">
      <c r="A454" s="171"/>
      <c r="C454" s="196" t="s">
        <v>456</v>
      </c>
      <c r="D454" s="384"/>
      <c r="E454" s="325"/>
      <c r="F454" s="200"/>
      <c r="G454" s="200"/>
      <c r="H454" s="200"/>
      <c r="I454" s="200"/>
      <c r="J454" s="200"/>
      <c r="K454" s="200"/>
      <c r="L454" s="668"/>
      <c r="N454" s="201"/>
      <c r="O454" s="202"/>
      <c r="P454" s="203"/>
      <c r="Q454" s="195"/>
      <c r="R454" s="201"/>
      <c r="S454" s="284"/>
      <c r="T454" s="203"/>
      <c r="U454" s="204"/>
    </row>
    <row r="455" spans="1:22" s="17" customFormat="1" ht="12.75" customHeight="1" outlineLevel="2">
      <c r="A455" s="171"/>
      <c r="D455" s="924" t="s">
        <v>457</v>
      </c>
      <c r="E455" s="185"/>
      <c r="F455" s="202"/>
      <c r="G455" s="202"/>
      <c r="H455" s="202"/>
      <c r="I455" s="202"/>
      <c r="J455" s="202"/>
      <c r="K455" s="202"/>
      <c r="L455" s="303"/>
      <c r="M455" s="106"/>
      <c r="N455" s="285"/>
      <c r="O455" s="284"/>
      <c r="P455" s="203"/>
      <c r="Q455" s="106"/>
      <c r="R455" s="285"/>
      <c r="S455" s="284"/>
      <c r="T455" s="203"/>
      <c r="U455" s="204"/>
    </row>
    <row r="456" spans="1:22" ht="12.75" customHeight="1" outlineLevel="2">
      <c r="A456" s="171" t="s">
        <v>458</v>
      </c>
      <c r="D456" s="178" t="s">
        <v>459</v>
      </c>
      <c r="E456" s="568" t="s">
        <v>460</v>
      </c>
      <c r="F456" s="205">
        <f>'3a - Non-Recurring Unit Rates'!F460*'4 - Estimated Volumes'!F444</f>
        <v>0</v>
      </c>
      <c r="G456" s="205">
        <f>'3a - Non-Recurring Unit Rates'!G460*'4 - Estimated Volumes'!G444</f>
        <v>0</v>
      </c>
      <c r="H456" s="205">
        <f>'3a - Non-Recurring Unit Rates'!H460*'4 - Estimated Volumes'!H444</f>
        <v>0</v>
      </c>
      <c r="I456" s="205">
        <f>'3a - Non-Recurring Unit Rates'!I460*'4 - Estimated Volumes'!I444</f>
        <v>0</v>
      </c>
      <c r="J456" s="205">
        <f>'3a - Non-Recurring Unit Rates'!J460*'4 - Estimated Volumes'!J444</f>
        <v>0</v>
      </c>
      <c r="K456" s="205">
        <f>'3a - Non-Recurring Unit Rates'!L460*'4 - Estimated Volumes'!L444</f>
        <v>0</v>
      </c>
      <c r="L456" s="569">
        <f t="shared" ref="L456" si="189">SUM(F456:K456)</f>
        <v>0</v>
      </c>
      <c r="N456" s="205">
        <f>'3a - Non-Recurring Unit Rates'!O460*'4 - Estimated Volumes'!O444</f>
        <v>0</v>
      </c>
      <c r="O456" s="205">
        <f>'3a - Non-Recurring Unit Rates'!P460*'4 - Estimated Volumes'!P444</f>
        <v>0</v>
      </c>
      <c r="P456" s="569">
        <f t="shared" ref="P456" si="190">N456+O456</f>
        <v>0</v>
      </c>
      <c r="R456" s="205">
        <f>'3a - Non-Recurring Unit Rates'!S460*'4 - Estimated Volumes'!S444</f>
        <v>0</v>
      </c>
      <c r="S456" s="205">
        <f>'3a - Non-Recurring Unit Rates'!T460*'4 - Estimated Volumes'!T444</f>
        <v>0</v>
      </c>
      <c r="T456" s="569">
        <f t="shared" ref="T456" si="191">R456+S456</f>
        <v>0</v>
      </c>
      <c r="U456" s="204"/>
    </row>
    <row r="457" spans="1:22" s="17" customFormat="1" ht="12.75" customHeight="1" outlineLevel="2">
      <c r="A457" s="171"/>
      <c r="D457" s="924" t="s">
        <v>461</v>
      </c>
      <c r="E457" s="185"/>
      <c r="F457" s="202"/>
      <c r="G457" s="202"/>
      <c r="H457" s="202"/>
      <c r="I457" s="202"/>
      <c r="J457" s="202"/>
      <c r="K457" s="202"/>
      <c r="L457" s="303"/>
      <c r="M457" s="106"/>
      <c r="N457" s="285"/>
      <c r="O457" s="284"/>
      <c r="P457" s="203"/>
      <c r="Q457" s="106"/>
      <c r="R457" s="285"/>
      <c r="S457" s="284"/>
      <c r="T457" s="203"/>
      <c r="U457" s="204"/>
    </row>
    <row r="458" spans="1:22" ht="12.75" customHeight="1" outlineLevel="2">
      <c r="A458" s="171" t="s">
        <v>462</v>
      </c>
      <c r="D458" s="178" t="s">
        <v>463</v>
      </c>
      <c r="E458" s="178" t="s">
        <v>464</v>
      </c>
      <c r="F458" s="205">
        <f>'3 - Monthly Unit Rates'!F442*('4 - Estimated Volumes'!F447*12)</f>
        <v>0</v>
      </c>
      <c r="G458" s="205">
        <f>'3 - Monthly Unit Rates'!G442*('4 - Estimated Volumes'!G447*12)</f>
        <v>0</v>
      </c>
      <c r="H458" s="205">
        <f>'3 - Monthly Unit Rates'!H442*('4 - Estimated Volumes'!H447*12)</f>
        <v>0</v>
      </c>
      <c r="I458" s="205">
        <f>'3 - Monthly Unit Rates'!I442*('4 - Estimated Volumes'!I447*12)</f>
        <v>0</v>
      </c>
      <c r="J458" s="205">
        <f>'3 - Monthly Unit Rates'!J442*('4 - Estimated Volumes'!J447*12)</f>
        <v>0</v>
      </c>
      <c r="K458" s="206">
        <f>('3 - Monthly Unit Rates'!K442*'4 - Estimated Volumes'!K447)*6</f>
        <v>0</v>
      </c>
      <c r="L458" s="560">
        <f t="shared" ref="L458" si="192">SUM(F458:K458)</f>
        <v>0</v>
      </c>
      <c r="N458" s="205">
        <f>'3 - Monthly Unit Rates'!N442*('4 - Estimated Volumes'!N447*12)</f>
        <v>0</v>
      </c>
      <c r="O458" s="205">
        <f>'3 - Monthly Unit Rates'!O442*('4 - Estimated Volumes'!O447*12)</f>
        <v>0</v>
      </c>
      <c r="P458" s="560">
        <f t="shared" ref="P458" si="193">N458+O458</f>
        <v>0</v>
      </c>
      <c r="R458" s="205">
        <f>'3 - Monthly Unit Rates'!R442*('4 - Estimated Volumes'!R447*12)</f>
        <v>0</v>
      </c>
      <c r="S458" s="205">
        <f>'3 - Monthly Unit Rates'!S442*('4 - Estimated Volumes'!S447*12)</f>
        <v>0</v>
      </c>
      <c r="T458" s="560">
        <f t="shared" ref="T458" si="194">R458+S458</f>
        <v>0</v>
      </c>
      <c r="U458" s="204"/>
    </row>
    <row r="459" spans="1:22" ht="12.75" customHeight="1" outlineLevel="2">
      <c r="A459" s="171"/>
      <c r="D459" s="178" t="s">
        <v>465</v>
      </c>
      <c r="E459" s="178" t="s">
        <v>464</v>
      </c>
      <c r="F459" s="205">
        <f>'3 - Monthly Unit Rates'!F443*('4 - Estimated Volumes'!F448*12)</f>
        <v>34008</v>
      </c>
      <c r="G459" s="205">
        <f>'3 - Monthly Unit Rates'!G443*('4 - Estimated Volumes'!G448*12)</f>
        <v>34008</v>
      </c>
      <c r="H459" s="205">
        <f>'3 - Monthly Unit Rates'!H443*('4 - Estimated Volumes'!H448*12)</f>
        <v>34008</v>
      </c>
      <c r="I459" s="205">
        <f>'3 - Monthly Unit Rates'!I443*('4 - Estimated Volumes'!I448*12)</f>
        <v>34008</v>
      </c>
      <c r="J459" s="205">
        <f>'3 - Monthly Unit Rates'!J443*('4 - Estimated Volumes'!J448*12)</f>
        <v>34008</v>
      </c>
      <c r="K459" s="206">
        <f>('3 - Monthly Unit Rates'!K443*'4 - Estimated Volumes'!K448)*6</f>
        <v>17004</v>
      </c>
      <c r="L459" s="560">
        <f t="shared" ref="L459:L462" si="195">SUM(F459:K459)</f>
        <v>187044</v>
      </c>
      <c r="N459" s="205">
        <f>'3 - Monthly Unit Rates'!N443*('4 - Estimated Volumes'!N448*12)</f>
        <v>34008</v>
      </c>
      <c r="O459" s="205">
        <f>'3 - Monthly Unit Rates'!O443*('4 - Estimated Volumes'!O448*12)</f>
        <v>34008</v>
      </c>
      <c r="P459" s="560">
        <f t="shared" ref="P459:P462" si="196">N459+O459</f>
        <v>68016</v>
      </c>
      <c r="R459" s="205">
        <f>'3 - Monthly Unit Rates'!R443*('4 - Estimated Volumes'!R448*12)</f>
        <v>34008</v>
      </c>
      <c r="S459" s="205">
        <f>'3 - Monthly Unit Rates'!S443*('4 - Estimated Volumes'!S448*12)</f>
        <v>34008</v>
      </c>
      <c r="T459" s="560">
        <f t="shared" ref="T459:T462" si="197">R459+S459</f>
        <v>68016</v>
      </c>
      <c r="U459" s="204"/>
    </row>
    <row r="460" spans="1:22" ht="12.75" customHeight="1" outlineLevel="2">
      <c r="A460" s="171"/>
      <c r="D460" s="178" t="s">
        <v>466</v>
      </c>
      <c r="E460" s="178" t="s">
        <v>464</v>
      </c>
      <c r="F460" s="205">
        <f>'3 - Monthly Unit Rates'!F444*('4 - Estimated Volumes'!F449*12)</f>
        <v>0</v>
      </c>
      <c r="G460" s="205">
        <f>'3 - Monthly Unit Rates'!G444*('4 - Estimated Volumes'!G449*12)</f>
        <v>0</v>
      </c>
      <c r="H460" s="205">
        <f>'3 - Monthly Unit Rates'!H444*('4 - Estimated Volumes'!H449*12)</f>
        <v>0</v>
      </c>
      <c r="I460" s="205">
        <f>'3 - Monthly Unit Rates'!I444*('4 - Estimated Volumes'!I449*12)</f>
        <v>0</v>
      </c>
      <c r="J460" s="205">
        <f>'3 - Monthly Unit Rates'!J444*('4 - Estimated Volumes'!J449*12)</f>
        <v>0</v>
      </c>
      <c r="K460" s="206">
        <f>('3 - Monthly Unit Rates'!K444*'4 - Estimated Volumes'!K449)*6</f>
        <v>0</v>
      </c>
      <c r="L460" s="560">
        <f t="shared" si="195"/>
        <v>0</v>
      </c>
      <c r="N460" s="205">
        <f>'3 - Monthly Unit Rates'!N444*('4 - Estimated Volumes'!N449*12)</f>
        <v>0</v>
      </c>
      <c r="O460" s="205">
        <f>'3 - Monthly Unit Rates'!O444*('4 - Estimated Volumes'!O449*12)</f>
        <v>0</v>
      </c>
      <c r="P460" s="560">
        <f t="shared" si="196"/>
        <v>0</v>
      </c>
      <c r="R460" s="205">
        <f>'3 - Monthly Unit Rates'!R444*('4 - Estimated Volumes'!R449*12)</f>
        <v>0</v>
      </c>
      <c r="S460" s="205">
        <f>'3 - Monthly Unit Rates'!S444*('4 - Estimated Volumes'!S449*12)</f>
        <v>0</v>
      </c>
      <c r="T460" s="560">
        <f t="shared" si="197"/>
        <v>0</v>
      </c>
      <c r="U460" s="204"/>
    </row>
    <row r="461" spans="1:22" ht="12.75" customHeight="1" outlineLevel="2">
      <c r="A461" s="171"/>
      <c r="D461" s="178" t="s">
        <v>467</v>
      </c>
      <c r="E461" s="178" t="s">
        <v>464</v>
      </c>
      <c r="F461" s="205">
        <f>'3 - Monthly Unit Rates'!F445*('4 - Estimated Volumes'!F450*12)</f>
        <v>0</v>
      </c>
      <c r="G461" s="205">
        <f>'3 - Monthly Unit Rates'!G445*('4 - Estimated Volumes'!G450*12)</f>
        <v>0</v>
      </c>
      <c r="H461" s="205">
        <f>'3 - Monthly Unit Rates'!H445*('4 - Estimated Volumes'!H450*12)</f>
        <v>0</v>
      </c>
      <c r="I461" s="205">
        <f>'3 - Monthly Unit Rates'!I445*('4 - Estimated Volumes'!I450*12)</f>
        <v>0</v>
      </c>
      <c r="J461" s="205">
        <f>'3 - Monthly Unit Rates'!J445*('4 - Estimated Volumes'!J450*12)</f>
        <v>0</v>
      </c>
      <c r="K461" s="206">
        <f>('3 - Monthly Unit Rates'!K445*'4 - Estimated Volumes'!K450)*6</f>
        <v>0</v>
      </c>
      <c r="L461" s="560">
        <f t="shared" si="195"/>
        <v>0</v>
      </c>
      <c r="N461" s="205">
        <f>'3 - Monthly Unit Rates'!N445*('4 - Estimated Volumes'!N450*12)</f>
        <v>0</v>
      </c>
      <c r="O461" s="205">
        <f>'3 - Monthly Unit Rates'!O445*('4 - Estimated Volumes'!O450*12)</f>
        <v>0</v>
      </c>
      <c r="P461" s="560">
        <f t="shared" si="196"/>
        <v>0</v>
      </c>
      <c r="R461" s="205">
        <f>'3 - Monthly Unit Rates'!R445*('4 - Estimated Volumes'!R450*12)</f>
        <v>0</v>
      </c>
      <c r="S461" s="205">
        <f>'3 - Monthly Unit Rates'!S445*('4 - Estimated Volumes'!S450*12)</f>
        <v>0</v>
      </c>
      <c r="T461" s="560">
        <f t="shared" si="197"/>
        <v>0</v>
      </c>
      <c r="U461" s="204"/>
    </row>
    <row r="462" spans="1:22" ht="12.75" customHeight="1" outlineLevel="2">
      <c r="A462" s="171"/>
      <c r="D462" s="178" t="s">
        <v>468</v>
      </c>
      <c r="E462" s="178" t="s">
        <v>464</v>
      </c>
      <c r="F462" s="205">
        <f>'3 - Monthly Unit Rates'!F446*('4 - Estimated Volumes'!F451*12)</f>
        <v>0</v>
      </c>
      <c r="G462" s="205">
        <f>'3 - Monthly Unit Rates'!G446*('4 - Estimated Volumes'!G451*12)</f>
        <v>0</v>
      </c>
      <c r="H462" s="205">
        <f>'3 - Monthly Unit Rates'!H446*('4 - Estimated Volumes'!H451*12)</f>
        <v>0</v>
      </c>
      <c r="I462" s="205">
        <f>'3 - Monthly Unit Rates'!I446*('4 - Estimated Volumes'!I451*12)</f>
        <v>0</v>
      </c>
      <c r="J462" s="205">
        <f>'3 - Monthly Unit Rates'!J446*('4 - Estimated Volumes'!J451*12)</f>
        <v>0</v>
      </c>
      <c r="K462" s="206">
        <f>('3 - Monthly Unit Rates'!K446*'4 - Estimated Volumes'!K451)*6</f>
        <v>0</v>
      </c>
      <c r="L462" s="560">
        <f t="shared" si="195"/>
        <v>0</v>
      </c>
      <c r="N462" s="205">
        <f>'3 - Monthly Unit Rates'!N446*('4 - Estimated Volumes'!N451*12)</f>
        <v>0</v>
      </c>
      <c r="O462" s="205">
        <f>'3 - Monthly Unit Rates'!O446*('4 - Estimated Volumes'!O451*12)</f>
        <v>0</v>
      </c>
      <c r="P462" s="560">
        <f t="shared" si="196"/>
        <v>0</v>
      </c>
      <c r="R462" s="205">
        <f>'3 - Monthly Unit Rates'!R446*('4 - Estimated Volumes'!R451*12)</f>
        <v>0</v>
      </c>
      <c r="S462" s="205">
        <f>'3 - Monthly Unit Rates'!S446*('4 - Estimated Volumes'!S451*12)</f>
        <v>0</v>
      </c>
      <c r="T462" s="560">
        <f t="shared" si="197"/>
        <v>0</v>
      </c>
      <c r="U462" s="204"/>
    </row>
    <row r="463" spans="1:22" s="17" customFormat="1" ht="12.75" customHeight="1" outlineLevel="2">
      <c r="A463" s="171"/>
      <c r="D463" s="924" t="s">
        <v>469</v>
      </c>
      <c r="E463" s="185"/>
      <c r="F463" s="202"/>
      <c r="G463" s="202"/>
      <c r="H463" s="202"/>
      <c r="I463" s="202"/>
      <c r="J463" s="202"/>
      <c r="K463" s="202"/>
      <c r="L463" s="303"/>
      <c r="M463" s="106"/>
      <c r="N463" s="285"/>
      <c r="O463" s="284"/>
      <c r="P463" s="203"/>
      <c r="Q463" s="106"/>
      <c r="R463" s="285"/>
      <c r="S463" s="284"/>
      <c r="T463" s="203"/>
      <c r="U463" s="204"/>
    </row>
    <row r="464" spans="1:22" ht="12.75" customHeight="1" outlineLevel="2">
      <c r="A464" s="171" t="s">
        <v>470</v>
      </c>
      <c r="D464" s="178" t="s">
        <v>469</v>
      </c>
      <c r="E464" s="280" t="s">
        <v>70</v>
      </c>
      <c r="F464" s="205">
        <f>'3 - Monthly Unit Rates'!F448*('4 - Estimated Volumes'!F453*12)</f>
        <v>429420</v>
      </c>
      <c r="G464" s="205">
        <f>'3 - Monthly Unit Rates'!G448*('4 - Estimated Volumes'!G453*12)</f>
        <v>429420</v>
      </c>
      <c r="H464" s="205">
        <f>'3 - Monthly Unit Rates'!H448*('4 - Estimated Volumes'!H453*12)</f>
        <v>429420</v>
      </c>
      <c r="I464" s="205">
        <f>'3 - Monthly Unit Rates'!I448*('4 - Estimated Volumes'!I453*12)</f>
        <v>429420</v>
      </c>
      <c r="J464" s="205">
        <f>'3 - Monthly Unit Rates'!J448*('4 - Estimated Volumes'!J453*12)</f>
        <v>429420</v>
      </c>
      <c r="K464" s="206">
        <f>('3 - Monthly Unit Rates'!K448*'4 - Estimated Volumes'!K453)*6</f>
        <v>214710</v>
      </c>
      <c r="L464" s="560">
        <f t="shared" ref="L464" si="198">SUM(F464:K464)</f>
        <v>2361810</v>
      </c>
      <c r="N464" s="205">
        <f>'3 - Monthly Unit Rates'!N448*('4 - Estimated Volumes'!N453*12)</f>
        <v>429420</v>
      </c>
      <c r="O464" s="205">
        <f>'3 - Monthly Unit Rates'!O448*('4 - Estimated Volumes'!O453*12)</f>
        <v>429420</v>
      </c>
      <c r="P464" s="560">
        <f t="shared" ref="P464" si="199">N464+O464</f>
        <v>858840</v>
      </c>
      <c r="R464" s="205">
        <f>'3 - Monthly Unit Rates'!R448*('4 - Estimated Volumes'!R453*12)</f>
        <v>429420</v>
      </c>
      <c r="S464" s="205">
        <f>'3 - Monthly Unit Rates'!S448*('4 - Estimated Volumes'!S453*12)</f>
        <v>429420</v>
      </c>
      <c r="T464" s="560">
        <f t="shared" ref="T464" si="200">R464+S464</f>
        <v>858840</v>
      </c>
      <c r="U464" s="204"/>
    </row>
    <row r="465" spans="1:23" s="71" customFormat="1" ht="12.75" customHeight="1" outlineLevel="1">
      <c r="A465" s="171"/>
      <c r="D465" s="924" t="s">
        <v>456</v>
      </c>
      <c r="E465" s="384"/>
      <c r="F465" s="202">
        <f t="shared" ref="F465:L465" si="201">SUM(F456:F464)</f>
        <v>463428</v>
      </c>
      <c r="G465" s="202">
        <f t="shared" si="201"/>
        <v>463428</v>
      </c>
      <c r="H465" s="202">
        <f t="shared" si="201"/>
        <v>463428</v>
      </c>
      <c r="I465" s="202">
        <f t="shared" si="201"/>
        <v>463428</v>
      </c>
      <c r="J465" s="202">
        <f t="shared" si="201"/>
        <v>463428</v>
      </c>
      <c r="K465" s="202">
        <f t="shared" si="201"/>
        <v>231714</v>
      </c>
      <c r="L465" s="303">
        <f t="shared" si="201"/>
        <v>2548854</v>
      </c>
      <c r="M465" s="195"/>
      <c r="N465" s="201">
        <f>SUM(N456:N464)</f>
        <v>463428</v>
      </c>
      <c r="O465" s="202">
        <f>SUM(O456:O464)</f>
        <v>463428</v>
      </c>
      <c r="P465" s="303">
        <f>SUM(P456:P464)</f>
        <v>926856</v>
      </c>
      <c r="Q465" s="195"/>
      <c r="R465" s="201">
        <f>SUM(R456:R464)</f>
        <v>463428</v>
      </c>
      <c r="S465" s="202">
        <f>SUM(S456:S464)</f>
        <v>463428</v>
      </c>
      <c r="T465" s="303">
        <f>SUM(T456:T464)</f>
        <v>926856</v>
      </c>
      <c r="U465" s="204"/>
      <c r="V465" s="375"/>
    </row>
    <row r="466" spans="1:23" ht="13.5" customHeight="1" outlineLevel="2">
      <c r="A466" s="171"/>
      <c r="U466" s="204"/>
    </row>
    <row r="467" spans="1:23" ht="12.75" customHeight="1" outlineLevel="2">
      <c r="A467" s="171" t="s">
        <v>471</v>
      </c>
      <c r="B467" s="17"/>
      <c r="C467" s="196" t="s">
        <v>472</v>
      </c>
      <c r="D467" s="414"/>
      <c r="E467" s="414"/>
      <c r="F467" s="414"/>
      <c r="G467" s="414"/>
      <c r="H467" s="414"/>
      <c r="I467" s="414"/>
      <c r="J467" s="414"/>
      <c r="K467" s="384"/>
      <c r="L467" s="678"/>
      <c r="M467" s="103"/>
      <c r="N467" s="294"/>
      <c r="O467" s="421"/>
      <c r="P467" s="678"/>
      <c r="Q467" s="103"/>
      <c r="R467" s="294"/>
      <c r="S467" s="421"/>
      <c r="T467" s="678"/>
      <c r="U467" s="204"/>
      <c r="W467" s="579"/>
    </row>
    <row r="468" spans="1:23" ht="12.75" customHeight="1" outlineLevel="2">
      <c r="B468" s="71"/>
      <c r="C468" s="179"/>
      <c r="D468" s="924" t="s">
        <v>473</v>
      </c>
      <c r="E468" s="283"/>
      <c r="F468" s="560"/>
      <c r="G468" s="560"/>
      <c r="H468" s="560"/>
      <c r="I468" s="560"/>
      <c r="J468" s="560"/>
      <c r="K468" s="560"/>
      <c r="L468" s="560"/>
      <c r="N468" s="560"/>
      <c r="O468" s="560"/>
      <c r="P468" s="560"/>
      <c r="R468" s="560"/>
      <c r="S468" s="560"/>
      <c r="T468" s="569"/>
      <c r="U468" s="204"/>
      <c r="W468" s="579"/>
    </row>
    <row r="469" spans="1:23" ht="12.75" customHeight="1" outlineLevel="2">
      <c r="A469" s="17"/>
      <c r="B469" s="17"/>
      <c r="D469" s="178" t="s">
        <v>474</v>
      </c>
      <c r="E469" s="178" t="s">
        <v>70</v>
      </c>
      <c r="F469" s="205">
        <v>0</v>
      </c>
      <c r="G469" s="205">
        <v>0</v>
      </c>
      <c r="H469" s="205">
        <v>0</v>
      </c>
      <c r="I469" s="205">
        <v>0</v>
      </c>
      <c r="J469" s="205">
        <v>0</v>
      </c>
      <c r="K469" s="206">
        <v>0</v>
      </c>
      <c r="L469" s="560">
        <v>0</v>
      </c>
      <c r="N469" s="205">
        <v>0</v>
      </c>
      <c r="O469" s="205">
        <v>0</v>
      </c>
      <c r="P469" s="560">
        <f t="shared" ref="P469:P471" si="202">N469+O469</f>
        <v>0</v>
      </c>
      <c r="R469" s="205">
        <f>'3 - Monthly Unit Rates'!R453*('4 - Estimated Volumes'!R458*12)</f>
        <v>0</v>
      </c>
      <c r="S469" s="205">
        <f>'3 - Monthly Unit Rates'!S453*('4 - Estimated Volumes'!S458*12)</f>
        <v>0</v>
      </c>
      <c r="T469" s="569">
        <f t="shared" ref="T469:T471" si="203">R469+S469</f>
        <v>0</v>
      </c>
      <c r="U469" s="204"/>
      <c r="W469" s="579"/>
    </row>
    <row r="470" spans="1:23" ht="12.75" customHeight="1" outlineLevel="2">
      <c r="A470" s="17"/>
      <c r="B470" s="17"/>
      <c r="D470" s="178" t="s">
        <v>475</v>
      </c>
      <c r="E470" s="178" t="s">
        <v>70</v>
      </c>
      <c r="F470" s="205">
        <v>0</v>
      </c>
      <c r="G470" s="205">
        <v>0</v>
      </c>
      <c r="H470" s="205">
        <v>0</v>
      </c>
      <c r="I470" s="205">
        <v>0</v>
      </c>
      <c r="J470" s="205">
        <v>0</v>
      </c>
      <c r="K470" s="206">
        <v>0</v>
      </c>
      <c r="L470" s="560">
        <v>0</v>
      </c>
      <c r="N470" s="205">
        <v>0</v>
      </c>
      <c r="O470" s="205">
        <v>0</v>
      </c>
      <c r="P470" s="560">
        <f t="shared" si="202"/>
        <v>0</v>
      </c>
      <c r="R470" s="205">
        <f>'3 - Monthly Unit Rates'!R454*('4 - Estimated Volumes'!R459*12)</f>
        <v>0</v>
      </c>
      <c r="S470" s="205">
        <f>'3 - Monthly Unit Rates'!S454*('4 - Estimated Volumes'!S459*12)</f>
        <v>0</v>
      </c>
      <c r="T470" s="569">
        <f t="shared" si="203"/>
        <v>0</v>
      </c>
      <c r="U470" s="204"/>
      <c r="W470" s="579"/>
    </row>
    <row r="471" spans="1:23" ht="12.75" customHeight="1" outlineLevel="2">
      <c r="A471" s="17"/>
      <c r="B471" s="17"/>
      <c r="D471" s="178" t="s">
        <v>476</v>
      </c>
      <c r="E471" s="178" t="s">
        <v>70</v>
      </c>
      <c r="F471" s="205">
        <v>0</v>
      </c>
      <c r="G471" s="205">
        <v>0</v>
      </c>
      <c r="H471" s="205">
        <v>0</v>
      </c>
      <c r="I471" s="205">
        <v>0</v>
      </c>
      <c r="J471" s="205">
        <v>0</v>
      </c>
      <c r="K471" s="206">
        <v>0</v>
      </c>
      <c r="L471" s="560">
        <v>0</v>
      </c>
      <c r="N471" s="205">
        <v>0</v>
      </c>
      <c r="O471" s="205">
        <v>0</v>
      </c>
      <c r="P471" s="560">
        <f t="shared" si="202"/>
        <v>0</v>
      </c>
      <c r="R471" s="205">
        <f>'3 - Monthly Unit Rates'!R455*('4 - Estimated Volumes'!R460*12)</f>
        <v>0</v>
      </c>
      <c r="S471" s="205">
        <f>'3 - Monthly Unit Rates'!S455*('4 - Estimated Volumes'!S460*12)</f>
        <v>0</v>
      </c>
      <c r="T471" s="569">
        <f t="shared" si="203"/>
        <v>0</v>
      </c>
      <c r="U471" s="204"/>
      <c r="W471" s="579"/>
    </row>
    <row r="472" spans="1:23" s="71" customFormat="1" outlineLevel="1">
      <c r="A472" s="179"/>
      <c r="D472" s="965" t="s">
        <v>477</v>
      </c>
      <c r="E472" s="966"/>
      <c r="F472" s="966"/>
      <c r="G472" s="966"/>
      <c r="H472" s="966"/>
      <c r="I472" s="966"/>
      <c r="J472" s="966"/>
      <c r="K472" s="967"/>
      <c r="L472" s="895"/>
      <c r="M472" s="423"/>
      <c r="N472" s="431"/>
      <c r="O472" s="430"/>
      <c r="P472" s="895"/>
      <c r="Q472" s="423"/>
      <c r="R472" s="431"/>
      <c r="S472" s="430"/>
    </row>
    <row r="473" spans="1:23" s="17" customFormat="1" ht="12.75" customHeight="1" outlineLevel="2">
      <c r="A473" s="137"/>
      <c r="B473" s="137"/>
      <c r="D473" s="924" t="s">
        <v>472</v>
      </c>
      <c r="E473" s="384"/>
      <c r="F473" s="202">
        <f t="shared" ref="F473:L473" si="204">SUM(468:471)</f>
        <v>0</v>
      </c>
      <c r="G473" s="202">
        <f t="shared" si="204"/>
        <v>0</v>
      </c>
      <c r="H473" s="202">
        <f t="shared" si="204"/>
        <v>0</v>
      </c>
      <c r="I473" s="202">
        <f t="shared" si="204"/>
        <v>0</v>
      </c>
      <c r="J473" s="202">
        <f t="shared" si="204"/>
        <v>0</v>
      </c>
      <c r="K473" s="202">
        <f t="shared" si="204"/>
        <v>0</v>
      </c>
      <c r="L473" s="303">
        <f t="shared" si="204"/>
        <v>0</v>
      </c>
      <c r="M473" s="195"/>
      <c r="N473" s="779">
        <f>SUM(468:471)</f>
        <v>0</v>
      </c>
      <c r="O473" s="779">
        <f>SUM(468:471)</f>
        <v>0</v>
      </c>
      <c r="P473" s="779">
        <f>SUM(468:471)</f>
        <v>0</v>
      </c>
      <c r="Q473" s="195"/>
      <c r="R473" s="779">
        <f>SUM(468:471)</f>
        <v>0</v>
      </c>
      <c r="S473" s="303">
        <f>SUM(468:471)</f>
        <v>0</v>
      </c>
      <c r="T473" s="779">
        <f>SUM(468:471)</f>
        <v>0</v>
      </c>
      <c r="U473" s="492"/>
      <c r="W473" s="579"/>
    </row>
    <row r="474" spans="1:23" s="17" customFormat="1" ht="12.75" customHeight="1" outlineLevel="2" thickBot="1">
      <c r="A474" s="137"/>
      <c r="B474" s="137"/>
      <c r="D474" s="135"/>
      <c r="E474" s="804"/>
      <c r="F474" s="208"/>
      <c r="G474" s="208"/>
      <c r="H474" s="208"/>
      <c r="I474" s="208"/>
      <c r="J474" s="208"/>
      <c r="K474" s="208"/>
      <c r="L474" s="208"/>
      <c r="M474" s="195"/>
      <c r="N474" s="208"/>
      <c r="O474" s="208"/>
      <c r="P474" s="208"/>
      <c r="Q474" s="195"/>
      <c r="R474" s="208"/>
      <c r="S474" s="208"/>
      <c r="T474" s="208"/>
      <c r="U474" s="492"/>
      <c r="W474" s="579"/>
    </row>
    <row r="475" spans="1:23" ht="13.8" thickBot="1">
      <c r="A475" s="171"/>
      <c r="C475" s="367" t="s">
        <v>478</v>
      </c>
      <c r="D475" s="279"/>
      <c r="E475" s="326"/>
      <c r="F475" s="368">
        <f t="shared" ref="F475:L475" si="205">SUM(F418+F428+F437+F452+F465)</f>
        <v>4404096.5999999996</v>
      </c>
      <c r="G475" s="368">
        <f t="shared" si="205"/>
        <v>4404096.5999999996</v>
      </c>
      <c r="H475" s="368">
        <f t="shared" si="205"/>
        <v>4404096.5999999996</v>
      </c>
      <c r="I475" s="368">
        <f t="shared" si="205"/>
        <v>4404096.5999999996</v>
      </c>
      <c r="J475" s="368">
        <f t="shared" si="205"/>
        <v>4404096.5999999996</v>
      </c>
      <c r="K475" s="368">
        <f t="shared" si="205"/>
        <v>2202048.2999999998</v>
      </c>
      <c r="L475" s="376">
        <f t="shared" si="205"/>
        <v>24222531.300000001</v>
      </c>
      <c r="N475" s="369">
        <f>SUM(N418+N428+N437+N452+N465)</f>
        <v>4404096.5999999996</v>
      </c>
      <c r="O475" s="368">
        <f>SUM(O418+O428+O437+O452+O465)</f>
        <v>4404096.5999999996</v>
      </c>
      <c r="P475" s="376">
        <f>SUM(P418+P428+P437+P452+P465)</f>
        <v>8808193.1999999993</v>
      </c>
      <c r="R475" s="369">
        <f>SUM(R418+R428+R437+R452+R465)</f>
        <v>4404096.5999999996</v>
      </c>
      <c r="S475" s="368">
        <f>SUM(S418+S428+S437+S452+S465)</f>
        <v>4404096.5999999996</v>
      </c>
      <c r="T475" s="376">
        <f>SUM(T418+T428+T437+T452+T465)</f>
        <v>8808193.1999999993</v>
      </c>
      <c r="U475" s="204"/>
      <c r="V475" s="12"/>
    </row>
    <row r="476" spans="1:23" ht="13.8" thickBot="1">
      <c r="A476" s="171"/>
      <c r="B476" s="71"/>
      <c r="C476" s="71"/>
      <c r="D476" s="179"/>
      <c r="F476" s="208"/>
      <c r="G476" s="208"/>
      <c r="H476" s="208"/>
      <c r="I476" s="208"/>
      <c r="J476" s="208"/>
      <c r="K476" s="208"/>
      <c r="L476" s="208"/>
      <c r="U476" s="204"/>
    </row>
    <row r="477" spans="1:23" ht="14.4" thickBot="1">
      <c r="A477" s="875">
        <v>2.5</v>
      </c>
      <c r="B477" s="479" t="s">
        <v>479</v>
      </c>
      <c r="C477" s="670"/>
      <c r="D477" s="670"/>
      <c r="E477" s="670"/>
      <c r="F477" s="670"/>
      <c r="G477" s="670"/>
      <c r="H477" s="670"/>
      <c r="I477" s="670"/>
      <c r="J477" s="670"/>
      <c r="K477" s="670"/>
      <c r="L477" s="671"/>
      <c r="N477" s="373"/>
      <c r="O477" s="374"/>
      <c r="P477" s="583"/>
      <c r="R477" s="373"/>
      <c r="S477" s="374"/>
      <c r="T477" s="583"/>
      <c r="U477" s="204"/>
    </row>
    <row r="478" spans="1:23" ht="13.2" customHeight="1" outlineLevel="2" collapsed="1">
      <c r="A478" s="171"/>
      <c r="C478" s="480" t="s">
        <v>480</v>
      </c>
      <c r="D478" s="481"/>
      <c r="E478" s="482"/>
      <c r="F478" s="483"/>
      <c r="G478" s="483"/>
      <c r="H478" s="483"/>
      <c r="I478" s="483"/>
      <c r="J478" s="483"/>
      <c r="K478" s="483"/>
      <c r="L478" s="676"/>
      <c r="N478" s="201"/>
      <c r="O478" s="202"/>
      <c r="P478" s="203"/>
      <c r="Q478" s="195"/>
      <c r="R478" s="201"/>
      <c r="S478" s="284"/>
      <c r="T478" s="203"/>
      <c r="U478" s="204"/>
    </row>
    <row r="479" spans="1:23" outlineLevel="2">
      <c r="A479" s="171" t="s">
        <v>481</v>
      </c>
      <c r="D479" s="180" t="s">
        <v>482</v>
      </c>
      <c r="E479" s="568" t="s">
        <v>483</v>
      </c>
      <c r="F479" s="205">
        <f>'3a - Non-Recurring Unit Rates'!F481*'4 - Estimated Volumes'!F467</f>
        <v>305599</v>
      </c>
      <c r="G479" s="205">
        <f>'3a - Non-Recurring Unit Rates'!G481*'4 - Estimated Volumes'!G467</f>
        <v>0</v>
      </c>
      <c r="H479" s="205">
        <f>'3a - Non-Recurring Unit Rates'!H481*'4 - Estimated Volumes'!H467</f>
        <v>0</v>
      </c>
      <c r="I479" s="205">
        <f>'3a - Non-Recurring Unit Rates'!I481*'4 - Estimated Volumes'!I467</f>
        <v>0</v>
      </c>
      <c r="J479" s="205">
        <f>'3a - Non-Recurring Unit Rates'!J481*'4 - Estimated Volumes'!J467</f>
        <v>0</v>
      </c>
      <c r="K479" s="205">
        <f>'3a - Non-Recurring Unit Rates'!L481*'4 - Estimated Volumes'!L467</f>
        <v>0</v>
      </c>
      <c r="L479" s="569">
        <f t="shared" ref="L479" si="206">SUM(F479:K479)</f>
        <v>305599</v>
      </c>
      <c r="N479" s="205">
        <f>'3a - Non-Recurring Unit Rates'!O481*'4 - Estimated Volumes'!O467</f>
        <v>0</v>
      </c>
      <c r="O479" s="205">
        <f>'3a - Non-Recurring Unit Rates'!P481*'4 - Estimated Volumes'!P467</f>
        <v>0</v>
      </c>
      <c r="P479" s="569">
        <f t="shared" ref="P479" si="207">N479+O479</f>
        <v>0</v>
      </c>
      <c r="R479" s="205">
        <f>'3a - Non-Recurring Unit Rates'!S481*'4 - Estimated Volumes'!S467</f>
        <v>0</v>
      </c>
      <c r="S479" s="205">
        <f>'3a - Non-Recurring Unit Rates'!T481*'4 - Estimated Volumes'!T467</f>
        <v>0</v>
      </c>
      <c r="T479" s="569">
        <f t="shared" ref="T479" si="208">R479+S479</f>
        <v>0</v>
      </c>
      <c r="U479" s="204"/>
      <c r="W479" s="577"/>
    </row>
    <row r="480" spans="1:23" s="17" customFormat="1" outlineLevel="2">
      <c r="A480" s="171" t="s">
        <v>484</v>
      </c>
      <c r="D480" s="924" t="s">
        <v>485</v>
      </c>
      <c r="E480" s="185"/>
      <c r="F480" s="202"/>
      <c r="G480" s="202"/>
      <c r="H480" s="202"/>
      <c r="I480" s="202"/>
      <c r="J480" s="202"/>
      <c r="K480" s="202"/>
      <c r="L480" s="303"/>
      <c r="M480" s="106"/>
      <c r="N480" s="285"/>
      <c r="O480" s="284"/>
      <c r="P480" s="203"/>
      <c r="Q480" s="106"/>
      <c r="R480" s="285"/>
      <c r="S480" s="284"/>
      <c r="T480" s="203"/>
      <c r="U480" s="204"/>
      <c r="W480" s="579"/>
    </row>
    <row r="481" spans="1:23" outlineLevel="2">
      <c r="A481" s="171"/>
      <c r="D481" s="175" t="s">
        <v>486</v>
      </c>
      <c r="E481" s="280" t="s">
        <v>487</v>
      </c>
      <c r="F481" s="205">
        <f>'3 - Monthly Unit Rates'!F464*('4 - Estimated Volumes'!F469*12)</f>
        <v>0</v>
      </c>
      <c r="G481" s="205">
        <f>'3 - Monthly Unit Rates'!G464*('4 - Estimated Volumes'!G469*12)</f>
        <v>0</v>
      </c>
      <c r="H481" s="205">
        <f>'3 - Monthly Unit Rates'!H464*('4 - Estimated Volumes'!H469*12)</f>
        <v>0</v>
      </c>
      <c r="I481" s="205">
        <f>'3 - Monthly Unit Rates'!I464*('4 - Estimated Volumes'!I469*12)</f>
        <v>0</v>
      </c>
      <c r="J481" s="205">
        <f>'3 - Monthly Unit Rates'!J464*('4 - Estimated Volumes'!J469*12)</f>
        <v>0</v>
      </c>
      <c r="K481" s="206">
        <f>('3 - Monthly Unit Rates'!K464*'4 - Estimated Volumes'!K469)*6</f>
        <v>0</v>
      </c>
      <c r="L481" s="560">
        <f t="shared" ref="L481:L484" si="209">SUM(F481:K481)</f>
        <v>0</v>
      </c>
      <c r="N481" s="205">
        <f>'3 - Monthly Unit Rates'!N464*('4 - Estimated Volumes'!N469*12)</f>
        <v>0</v>
      </c>
      <c r="O481" s="205">
        <f>'3 - Monthly Unit Rates'!O464*('4 - Estimated Volumes'!O469*12)</f>
        <v>0</v>
      </c>
      <c r="P481" s="560">
        <f t="shared" ref="P481:P484" si="210">N481+O481</f>
        <v>0</v>
      </c>
      <c r="R481" s="205">
        <f>'3 - Monthly Unit Rates'!R464*('4 - Estimated Volumes'!R469*12)</f>
        <v>0</v>
      </c>
      <c r="S481" s="205">
        <f>'3 - Monthly Unit Rates'!S464*('4 - Estimated Volumes'!S469*12)</f>
        <v>0</v>
      </c>
      <c r="T481" s="560">
        <f t="shared" ref="T481:T484" si="211">R481+S481</f>
        <v>0</v>
      </c>
      <c r="U481" s="204"/>
      <c r="W481" s="577"/>
    </row>
    <row r="482" spans="1:23" outlineLevel="2">
      <c r="A482" s="171"/>
      <c r="D482" s="175" t="s">
        <v>488</v>
      </c>
      <c r="E482" s="280" t="s">
        <v>487</v>
      </c>
      <c r="F482" s="205">
        <f>'3 - Monthly Unit Rates'!F465*('4 - Estimated Volumes'!F470*12)</f>
        <v>5019630</v>
      </c>
      <c r="G482" s="205">
        <f>'3 - Monthly Unit Rates'!G465*('4 - Estimated Volumes'!G470*12)</f>
        <v>5019630</v>
      </c>
      <c r="H482" s="205">
        <f>'3 - Monthly Unit Rates'!H465*('4 - Estimated Volumes'!H470*12)</f>
        <v>5019630</v>
      </c>
      <c r="I482" s="205">
        <f>'3 - Monthly Unit Rates'!I465*('4 - Estimated Volumes'!I470*12)</f>
        <v>5019630</v>
      </c>
      <c r="J482" s="205">
        <f>'3 - Monthly Unit Rates'!J465*('4 - Estimated Volumes'!J470*12)</f>
        <v>5019630</v>
      </c>
      <c r="K482" s="206">
        <f>('3 - Monthly Unit Rates'!K465*'4 - Estimated Volumes'!K470)*6</f>
        <v>2509815</v>
      </c>
      <c r="L482" s="560">
        <f t="shared" si="209"/>
        <v>27607965</v>
      </c>
      <c r="N482" s="205">
        <f>'3 - Monthly Unit Rates'!N465*('4 - Estimated Volumes'!N470*12)</f>
        <v>5019630</v>
      </c>
      <c r="O482" s="205">
        <f>'3 - Monthly Unit Rates'!O465*('4 - Estimated Volumes'!O470*12)</f>
        <v>5019630</v>
      </c>
      <c r="P482" s="560">
        <f t="shared" si="210"/>
        <v>10039260</v>
      </c>
      <c r="R482" s="205">
        <f>'3 - Monthly Unit Rates'!R465*('4 - Estimated Volumes'!R470*12)</f>
        <v>5019630</v>
      </c>
      <c r="S482" s="205">
        <f>'3 - Monthly Unit Rates'!S465*('4 - Estimated Volumes'!S470*12)</f>
        <v>5019630</v>
      </c>
      <c r="T482" s="560">
        <f t="shared" si="211"/>
        <v>10039260</v>
      </c>
      <c r="U482" s="204"/>
      <c r="W482" s="577"/>
    </row>
    <row r="483" spans="1:23" outlineLevel="2">
      <c r="A483" s="171"/>
      <c r="D483" s="175" t="s">
        <v>489</v>
      </c>
      <c r="E483" s="280" t="s">
        <v>487</v>
      </c>
      <c r="F483" s="205">
        <f>'3 - Monthly Unit Rates'!F466*('4 - Estimated Volumes'!F471*12)</f>
        <v>0</v>
      </c>
      <c r="G483" s="205">
        <f>'3 - Monthly Unit Rates'!G466*('4 - Estimated Volumes'!G471*12)</f>
        <v>0</v>
      </c>
      <c r="H483" s="205">
        <f>'3 - Monthly Unit Rates'!H466*('4 - Estimated Volumes'!H471*12)</f>
        <v>0</v>
      </c>
      <c r="I483" s="205">
        <f>'3 - Monthly Unit Rates'!I466*('4 - Estimated Volumes'!I471*12)</f>
        <v>0</v>
      </c>
      <c r="J483" s="205">
        <f>'3 - Monthly Unit Rates'!J466*('4 - Estimated Volumes'!J471*12)</f>
        <v>0</v>
      </c>
      <c r="K483" s="206">
        <f>('3 - Monthly Unit Rates'!K466*'4 - Estimated Volumes'!K471)*6</f>
        <v>0</v>
      </c>
      <c r="L483" s="560">
        <f t="shared" si="209"/>
        <v>0</v>
      </c>
      <c r="N483" s="205">
        <f>'3 - Monthly Unit Rates'!N466*('4 - Estimated Volumes'!N471*12)</f>
        <v>0</v>
      </c>
      <c r="O483" s="205">
        <f>'3 - Monthly Unit Rates'!O466*('4 - Estimated Volumes'!O471*12)</f>
        <v>0</v>
      </c>
      <c r="P483" s="560">
        <f t="shared" si="210"/>
        <v>0</v>
      </c>
      <c r="R483" s="205">
        <f>'3 - Monthly Unit Rates'!R466*('4 - Estimated Volumes'!R471*12)</f>
        <v>0</v>
      </c>
      <c r="S483" s="205">
        <f>'3 - Monthly Unit Rates'!S466*('4 - Estimated Volumes'!S471*12)</f>
        <v>0</v>
      </c>
      <c r="T483" s="560">
        <f t="shared" si="211"/>
        <v>0</v>
      </c>
      <c r="U483" s="204"/>
      <c r="W483" s="577"/>
    </row>
    <row r="484" spans="1:23" outlineLevel="2">
      <c r="A484" s="171"/>
      <c r="D484" s="175" t="s">
        <v>490</v>
      </c>
      <c r="E484" s="280" t="s">
        <v>487</v>
      </c>
      <c r="F484" s="205">
        <f>'3 - Monthly Unit Rates'!F467*('4 - Estimated Volumes'!F472*12)</f>
        <v>0</v>
      </c>
      <c r="G484" s="205">
        <f>'3 - Monthly Unit Rates'!G467*('4 - Estimated Volumes'!G472*12)</f>
        <v>0</v>
      </c>
      <c r="H484" s="205">
        <f>'3 - Monthly Unit Rates'!H467*('4 - Estimated Volumes'!H472*12)</f>
        <v>0</v>
      </c>
      <c r="I484" s="205">
        <f>'3 - Monthly Unit Rates'!I467*('4 - Estimated Volumes'!I472*12)</f>
        <v>0</v>
      </c>
      <c r="J484" s="205">
        <f>'3 - Monthly Unit Rates'!J467*('4 - Estimated Volumes'!J472*12)</f>
        <v>0</v>
      </c>
      <c r="K484" s="206">
        <f>('3 - Monthly Unit Rates'!K467*'4 - Estimated Volumes'!K472)*6</f>
        <v>0</v>
      </c>
      <c r="L484" s="560">
        <f t="shared" si="209"/>
        <v>0</v>
      </c>
      <c r="N484" s="205">
        <f>'3 - Monthly Unit Rates'!N467*('4 - Estimated Volumes'!N472*12)</f>
        <v>0</v>
      </c>
      <c r="O484" s="205">
        <f>'3 - Monthly Unit Rates'!O467*('4 - Estimated Volumes'!O472*12)</f>
        <v>0</v>
      </c>
      <c r="P484" s="560">
        <f t="shared" si="210"/>
        <v>0</v>
      </c>
      <c r="R484" s="205">
        <f>'3 - Monthly Unit Rates'!R467*('4 - Estimated Volumes'!R472*12)</f>
        <v>0</v>
      </c>
      <c r="S484" s="205">
        <f>'3 - Monthly Unit Rates'!S467*('4 - Estimated Volumes'!S472*12)</f>
        <v>0</v>
      </c>
      <c r="T484" s="560">
        <f t="shared" si="211"/>
        <v>0</v>
      </c>
      <c r="U484" s="204"/>
      <c r="W484" s="577"/>
    </row>
    <row r="485" spans="1:23" s="71" customFormat="1" outlineLevel="1">
      <c r="A485" s="171"/>
      <c r="D485" s="924" t="s">
        <v>480</v>
      </c>
      <c r="E485" s="921"/>
      <c r="F485" s="202">
        <f>SUM(F479:F484)</f>
        <v>5325229</v>
      </c>
      <c r="G485" s="202">
        <f t="shared" ref="G485:T485" si="212">SUM(G479:G484)</f>
        <v>5019630</v>
      </c>
      <c r="H485" s="202">
        <f t="shared" si="212"/>
        <v>5019630</v>
      </c>
      <c r="I485" s="202">
        <f t="shared" si="212"/>
        <v>5019630</v>
      </c>
      <c r="J485" s="202">
        <f t="shared" si="212"/>
        <v>5019630</v>
      </c>
      <c r="K485" s="202">
        <f t="shared" si="212"/>
        <v>2509815</v>
      </c>
      <c r="L485" s="303">
        <f t="shared" si="212"/>
        <v>27913564</v>
      </c>
      <c r="M485" s="195"/>
      <c r="N485" s="201">
        <f t="shared" si="212"/>
        <v>5019630</v>
      </c>
      <c r="O485" s="202">
        <f t="shared" si="212"/>
        <v>5019630</v>
      </c>
      <c r="P485" s="303">
        <f t="shared" si="212"/>
        <v>10039260</v>
      </c>
      <c r="Q485" s="195"/>
      <c r="R485" s="201">
        <f t="shared" si="212"/>
        <v>5019630</v>
      </c>
      <c r="S485" s="202">
        <f t="shared" si="212"/>
        <v>5019630</v>
      </c>
      <c r="T485" s="303">
        <f t="shared" si="212"/>
        <v>10039260</v>
      </c>
      <c r="U485" s="204"/>
      <c r="V485" s="375"/>
      <c r="W485" s="578"/>
    </row>
    <row r="486" spans="1:23" ht="12.75" customHeight="1" outlineLevel="2">
      <c r="A486" s="171"/>
      <c r="U486" s="204"/>
      <c r="W486" s="577"/>
    </row>
    <row r="487" spans="1:23" ht="15" customHeight="1" outlineLevel="2" collapsed="1">
      <c r="A487" s="171"/>
      <c r="C487" s="196" t="s">
        <v>491</v>
      </c>
      <c r="D487" s="384"/>
      <c r="E487" s="325"/>
      <c r="F487" s="200"/>
      <c r="G487" s="200"/>
      <c r="H487" s="200"/>
      <c r="I487" s="200"/>
      <c r="J487" s="200"/>
      <c r="K487" s="200"/>
      <c r="L487" s="668"/>
      <c r="N487" s="201"/>
      <c r="O487" s="202"/>
      <c r="P487" s="203"/>
      <c r="Q487" s="195"/>
      <c r="R487" s="201"/>
      <c r="S487" s="284"/>
      <c r="T487" s="203"/>
      <c r="U487" s="204"/>
      <c r="W487" s="577"/>
    </row>
    <row r="488" spans="1:23" ht="12.75" customHeight="1" outlineLevel="2">
      <c r="A488" s="171" t="s">
        <v>492</v>
      </c>
      <c r="D488" s="175" t="s">
        <v>493</v>
      </c>
      <c r="E488" s="568" t="s">
        <v>460</v>
      </c>
      <c r="F488" s="205">
        <f>'3a - Non-Recurring Unit Rates'!F490*'4 - Estimated Volumes'!F476</f>
        <v>0</v>
      </c>
      <c r="G488" s="205">
        <f>'3a - Non-Recurring Unit Rates'!G490*'4 - Estimated Volumes'!G476</f>
        <v>0</v>
      </c>
      <c r="H488" s="205">
        <f>'3a - Non-Recurring Unit Rates'!H490*'4 - Estimated Volumes'!H476</f>
        <v>0</v>
      </c>
      <c r="I488" s="205">
        <f>'3a - Non-Recurring Unit Rates'!I490*'4 - Estimated Volumes'!I476</f>
        <v>0</v>
      </c>
      <c r="J488" s="205">
        <f>'3a - Non-Recurring Unit Rates'!J490*'4 - Estimated Volumes'!J476</f>
        <v>0</v>
      </c>
      <c r="K488" s="206">
        <f>('3a - Non-Recurring Unit Rates'!J490*'4 - Estimated Volumes'!J476)</f>
        <v>0</v>
      </c>
      <c r="L488" s="569">
        <f t="shared" ref="L488" si="213">SUM(F488:K488)</f>
        <v>0</v>
      </c>
      <c r="N488" s="205">
        <f>'3a - Non-Recurring Unit Rates'!O490*'4 - Estimated Volumes'!O476</f>
        <v>0</v>
      </c>
      <c r="O488" s="205">
        <f>'3a - Non-Recurring Unit Rates'!P490*'4 - Estimated Volumes'!P476</f>
        <v>0</v>
      </c>
      <c r="P488" s="569">
        <f t="shared" ref="P488" si="214">N488+O488</f>
        <v>0</v>
      </c>
      <c r="R488" s="205">
        <f>'3a - Non-Recurring Unit Rates'!S490*'4 - Estimated Volumes'!S476</f>
        <v>0</v>
      </c>
      <c r="S488" s="205">
        <f>'3a - Non-Recurring Unit Rates'!T490*'4 - Estimated Volumes'!T476</f>
        <v>0</v>
      </c>
      <c r="T488" s="569">
        <f t="shared" ref="T488" si="215">R488+S488</f>
        <v>0</v>
      </c>
      <c r="U488" s="204"/>
      <c r="W488" s="577"/>
    </row>
    <row r="489" spans="1:23" s="17" customFormat="1" ht="12.75" customHeight="1" outlineLevel="2">
      <c r="A489" s="171" t="s">
        <v>494</v>
      </c>
      <c r="D489" s="924" t="s">
        <v>495</v>
      </c>
      <c r="E489" s="185"/>
      <c r="F489" s="202"/>
      <c r="G489" s="202"/>
      <c r="H489" s="202"/>
      <c r="I489" s="202"/>
      <c r="J489" s="202"/>
      <c r="K489" s="202"/>
      <c r="L489" s="303"/>
      <c r="M489" s="106"/>
      <c r="N489" s="285"/>
      <c r="O489" s="284"/>
      <c r="P489" s="203"/>
      <c r="Q489" s="106"/>
      <c r="R489" s="285"/>
      <c r="S489" s="284"/>
      <c r="T489" s="203"/>
      <c r="U489" s="204"/>
      <c r="W489" s="579"/>
    </row>
    <row r="490" spans="1:23" ht="12.75" customHeight="1" outlineLevel="2">
      <c r="A490" s="171"/>
      <c r="D490" s="180" t="s">
        <v>496</v>
      </c>
      <c r="E490" s="280" t="s">
        <v>497</v>
      </c>
      <c r="F490" s="205">
        <f>'3 - Monthly Unit Rates'!F473*('4 - Estimated Volumes'!F478*12)</f>
        <v>2369640</v>
      </c>
      <c r="G490" s="205">
        <f>'3 - Monthly Unit Rates'!G473*('4 - Estimated Volumes'!G478*12)</f>
        <v>2369640</v>
      </c>
      <c r="H490" s="205">
        <f>'3 - Monthly Unit Rates'!H473*('4 - Estimated Volumes'!H478*12)</f>
        <v>2369640</v>
      </c>
      <c r="I490" s="205">
        <f>'3 - Monthly Unit Rates'!I473*('4 - Estimated Volumes'!I478*12)</f>
        <v>2369640</v>
      </c>
      <c r="J490" s="205">
        <f>'3 - Monthly Unit Rates'!J473*('4 - Estimated Volumes'!J478*12)</f>
        <v>2369640</v>
      </c>
      <c r="K490" s="206">
        <f>('3 - Monthly Unit Rates'!K473*'4 - Estimated Volumes'!K478)*6</f>
        <v>1184820</v>
      </c>
      <c r="L490" s="560">
        <f t="shared" ref="L490:L492" si="216">SUM(F490:K490)</f>
        <v>13033020</v>
      </c>
      <c r="N490" s="205">
        <f>'3 - Monthly Unit Rates'!N473*('4 - Estimated Volumes'!N478*12)</f>
        <v>2369640</v>
      </c>
      <c r="O490" s="205">
        <f>'3 - Monthly Unit Rates'!O473*('4 - Estimated Volumes'!O478*12)</f>
        <v>2369640</v>
      </c>
      <c r="P490" s="560">
        <f t="shared" ref="P490:P492" si="217">N490+O490</f>
        <v>4739280</v>
      </c>
      <c r="R490" s="205">
        <f>'3 - Monthly Unit Rates'!R473*('4 - Estimated Volumes'!R478*12)</f>
        <v>2369640</v>
      </c>
      <c r="S490" s="205">
        <f>'3 - Monthly Unit Rates'!S473*('4 - Estimated Volumes'!S478*12)</f>
        <v>2369640</v>
      </c>
      <c r="T490" s="560">
        <f t="shared" ref="T490:T492" si="218">R490+S490</f>
        <v>4739280</v>
      </c>
      <c r="U490" s="204"/>
      <c r="W490" s="577"/>
    </row>
    <row r="491" spans="1:23" ht="12.75" customHeight="1" outlineLevel="2">
      <c r="A491" s="171"/>
      <c r="D491" s="180" t="s">
        <v>498</v>
      </c>
      <c r="E491" s="280" t="s">
        <v>499</v>
      </c>
      <c r="F491" s="205">
        <f>'3 - Monthly Unit Rates'!F474*('4 - Estimated Volumes'!F479*12)</f>
        <v>419244</v>
      </c>
      <c r="G491" s="205">
        <f>'3 - Monthly Unit Rates'!G474*('4 - Estimated Volumes'!G479*12)</f>
        <v>419244</v>
      </c>
      <c r="H491" s="205">
        <f>'3 - Monthly Unit Rates'!H474*('4 - Estimated Volumes'!H479*12)</f>
        <v>419244</v>
      </c>
      <c r="I491" s="205">
        <f>'3 - Monthly Unit Rates'!I474*('4 - Estimated Volumes'!I479*12)</f>
        <v>419244</v>
      </c>
      <c r="J491" s="205">
        <f>'3 - Monthly Unit Rates'!J474*('4 - Estimated Volumes'!J479*12)</f>
        <v>419244</v>
      </c>
      <c r="K491" s="206">
        <f>('3 - Monthly Unit Rates'!K474*'4 - Estimated Volumes'!K479)*6</f>
        <v>209622</v>
      </c>
      <c r="L491" s="560">
        <f t="shared" si="216"/>
        <v>2305842</v>
      </c>
      <c r="N491" s="205">
        <f>'3 - Monthly Unit Rates'!N474*('4 - Estimated Volumes'!N479*12)</f>
        <v>419244</v>
      </c>
      <c r="O491" s="205">
        <f>'3 - Monthly Unit Rates'!O474*('4 - Estimated Volumes'!O479*12)</f>
        <v>419244</v>
      </c>
      <c r="P491" s="560">
        <f t="shared" si="217"/>
        <v>838488</v>
      </c>
      <c r="R491" s="205">
        <f>'3 - Monthly Unit Rates'!R474*('4 - Estimated Volumes'!R479*12)</f>
        <v>419244</v>
      </c>
      <c r="S491" s="205">
        <f>'3 - Monthly Unit Rates'!S474*('4 - Estimated Volumes'!S479*12)</f>
        <v>419244</v>
      </c>
      <c r="T491" s="560">
        <f t="shared" si="218"/>
        <v>838488</v>
      </c>
      <c r="U491" s="204"/>
      <c r="W491" s="577"/>
    </row>
    <row r="492" spans="1:23" ht="12.75" customHeight="1" outlineLevel="2">
      <c r="A492" s="171"/>
      <c r="D492" s="180" t="s">
        <v>500</v>
      </c>
      <c r="E492" s="280" t="s">
        <v>497</v>
      </c>
      <c r="F492" s="205">
        <f>'3 - Monthly Unit Rates'!F475*('4 - Estimated Volumes'!F480*12)</f>
        <v>0</v>
      </c>
      <c r="G492" s="205">
        <f>'3 - Monthly Unit Rates'!G475*('4 - Estimated Volumes'!G480*12)</f>
        <v>0</v>
      </c>
      <c r="H492" s="205">
        <f>'3 - Monthly Unit Rates'!H475*('4 - Estimated Volumes'!H480*12)</f>
        <v>0</v>
      </c>
      <c r="I492" s="205">
        <f>'3 - Monthly Unit Rates'!I475*('4 - Estimated Volumes'!I480*12)</f>
        <v>0</v>
      </c>
      <c r="J492" s="205">
        <f>'3 - Monthly Unit Rates'!J475*('4 - Estimated Volumes'!J480*12)</f>
        <v>0</v>
      </c>
      <c r="K492" s="206">
        <f>('3 - Monthly Unit Rates'!K475*'4 - Estimated Volumes'!K480)*6</f>
        <v>0</v>
      </c>
      <c r="L492" s="560">
        <f t="shared" si="216"/>
        <v>0</v>
      </c>
      <c r="N492" s="205">
        <f>'3 - Monthly Unit Rates'!N475*('4 - Estimated Volumes'!N480*12)</f>
        <v>0</v>
      </c>
      <c r="O492" s="205">
        <f>'3 - Monthly Unit Rates'!O475*('4 - Estimated Volumes'!O480*12)</f>
        <v>0</v>
      </c>
      <c r="P492" s="560">
        <f t="shared" si="217"/>
        <v>0</v>
      </c>
      <c r="R492" s="205">
        <f>'3 - Monthly Unit Rates'!R475*('4 - Estimated Volumes'!R480*12)</f>
        <v>0</v>
      </c>
      <c r="S492" s="205">
        <f>'3 - Monthly Unit Rates'!S475*('4 - Estimated Volumes'!S480*12)</f>
        <v>0</v>
      </c>
      <c r="T492" s="560">
        <f t="shared" si="218"/>
        <v>0</v>
      </c>
      <c r="U492" s="204"/>
      <c r="W492" s="577"/>
    </row>
    <row r="493" spans="1:23" s="17" customFormat="1" ht="12.75" customHeight="1" outlineLevel="2">
      <c r="A493" s="171" t="s">
        <v>501</v>
      </c>
      <c r="D493" s="924" t="s">
        <v>502</v>
      </c>
      <c r="E493" s="185"/>
      <c r="F493" s="202"/>
      <c r="G493" s="202"/>
      <c r="H493" s="202"/>
      <c r="I493" s="202"/>
      <c r="J493" s="202"/>
      <c r="K493" s="202"/>
      <c r="L493" s="303"/>
      <c r="M493" s="106"/>
      <c r="N493" s="285"/>
      <c r="O493" s="284"/>
      <c r="P493" s="203"/>
      <c r="Q493" s="106"/>
      <c r="R493" s="285"/>
      <c r="S493" s="284"/>
      <c r="T493" s="203"/>
      <c r="U493" s="204"/>
      <c r="W493" s="579"/>
    </row>
    <row r="494" spans="1:23" ht="12.75" customHeight="1" outlineLevel="2">
      <c r="A494" s="171"/>
      <c r="D494" s="180" t="s">
        <v>503</v>
      </c>
      <c r="E494" s="280" t="s">
        <v>504</v>
      </c>
      <c r="F494" s="205">
        <f>'3 - Monthly Unit Rates'!F477*('4 - Estimated Volumes'!F482*12)</f>
        <v>0</v>
      </c>
      <c r="G494" s="205">
        <f>'3 - Monthly Unit Rates'!G477*('4 - Estimated Volumes'!G482*12)</f>
        <v>0</v>
      </c>
      <c r="H494" s="205">
        <f>'3 - Monthly Unit Rates'!H477*('4 - Estimated Volumes'!H482*12)</f>
        <v>0</v>
      </c>
      <c r="I494" s="205">
        <f>'3 - Monthly Unit Rates'!I477*('4 - Estimated Volumes'!I482*12)</f>
        <v>0</v>
      </c>
      <c r="J494" s="205">
        <f>'3 - Monthly Unit Rates'!J477*('4 - Estimated Volumes'!J482*12)</f>
        <v>0</v>
      </c>
      <c r="K494" s="206">
        <f>('3 - Monthly Unit Rates'!K477*'4 - Estimated Volumes'!K482)*6</f>
        <v>0</v>
      </c>
      <c r="L494" s="560">
        <f t="shared" ref="L494:L512" si="219">SUM(F494:K494)</f>
        <v>0</v>
      </c>
      <c r="N494" s="205">
        <f>'3 - Monthly Unit Rates'!N477*('4 - Estimated Volumes'!N482*12)</f>
        <v>0</v>
      </c>
      <c r="O494" s="205">
        <f>'3 - Monthly Unit Rates'!O477*('4 - Estimated Volumes'!O482*12)</f>
        <v>0</v>
      </c>
      <c r="P494" s="560">
        <f t="shared" ref="P494:P512" si="220">N494+O494</f>
        <v>0</v>
      </c>
      <c r="R494" s="205">
        <f>'3 - Monthly Unit Rates'!R477*('4 - Estimated Volumes'!R482*12)</f>
        <v>0</v>
      </c>
      <c r="S494" s="205">
        <f>'3 - Monthly Unit Rates'!S477*('4 - Estimated Volumes'!S482*12)</f>
        <v>0</v>
      </c>
      <c r="T494" s="560">
        <f t="shared" ref="T494:T512" si="221">R494+S494</f>
        <v>0</v>
      </c>
      <c r="U494" s="204"/>
      <c r="W494" s="577"/>
    </row>
    <row r="495" spans="1:23" ht="12.75" customHeight="1" outlineLevel="2">
      <c r="A495" s="171"/>
      <c r="D495" s="214" t="s">
        <v>505</v>
      </c>
      <c r="E495" s="280" t="s">
        <v>460</v>
      </c>
      <c r="F495" s="205">
        <f>'3 - Monthly Unit Rates'!F478*('4 - Estimated Volumes'!F483*12)</f>
        <v>0</v>
      </c>
      <c r="G495" s="205">
        <f>'3 - Monthly Unit Rates'!G478*('4 - Estimated Volumes'!G483*12)</f>
        <v>0</v>
      </c>
      <c r="H495" s="205">
        <f>'3 - Monthly Unit Rates'!H478*('4 - Estimated Volumes'!H483*12)</f>
        <v>0</v>
      </c>
      <c r="I495" s="205">
        <f>'3 - Monthly Unit Rates'!I478*('4 - Estimated Volumes'!I483*12)</f>
        <v>0</v>
      </c>
      <c r="J495" s="205">
        <f>'3 - Monthly Unit Rates'!J478*('4 - Estimated Volumes'!J483*12)</f>
        <v>0</v>
      </c>
      <c r="K495" s="206">
        <f>('3 - Monthly Unit Rates'!K478*'4 - Estimated Volumes'!K483)*6</f>
        <v>0</v>
      </c>
      <c r="L495" s="560">
        <f t="shared" si="219"/>
        <v>0</v>
      </c>
      <c r="N495" s="205">
        <f>'3 - Monthly Unit Rates'!N478*('4 - Estimated Volumes'!N483*12)</f>
        <v>0</v>
      </c>
      <c r="O495" s="205">
        <f>'3 - Monthly Unit Rates'!O478*('4 - Estimated Volumes'!O483*12)</f>
        <v>0</v>
      </c>
      <c r="P495" s="560">
        <f t="shared" si="220"/>
        <v>0</v>
      </c>
      <c r="R495" s="205">
        <f>'3 - Monthly Unit Rates'!R478*('4 - Estimated Volumes'!R483*12)</f>
        <v>0</v>
      </c>
      <c r="S495" s="205">
        <f>'3 - Monthly Unit Rates'!S478*('4 - Estimated Volumes'!S483*12)</f>
        <v>0</v>
      </c>
      <c r="T495" s="560">
        <f t="shared" si="221"/>
        <v>0</v>
      </c>
      <c r="U495" s="204"/>
      <c r="W495" s="577"/>
    </row>
    <row r="496" spans="1:23" ht="12.75" customHeight="1" outlineLevel="2">
      <c r="A496" s="171"/>
      <c r="D496" s="214" t="s">
        <v>506</v>
      </c>
      <c r="E496" s="280" t="s">
        <v>460</v>
      </c>
      <c r="F496" s="205">
        <f>'3 - Monthly Unit Rates'!F479*('4 - Estimated Volumes'!F484*12)</f>
        <v>0</v>
      </c>
      <c r="G496" s="205">
        <f>'3 - Monthly Unit Rates'!G479*('4 - Estimated Volumes'!G484*12)</f>
        <v>0</v>
      </c>
      <c r="H496" s="205">
        <f>'3 - Monthly Unit Rates'!H479*('4 - Estimated Volumes'!H484*12)</f>
        <v>0</v>
      </c>
      <c r="I496" s="205">
        <f>'3 - Monthly Unit Rates'!I479*('4 - Estimated Volumes'!I484*12)</f>
        <v>0</v>
      </c>
      <c r="J496" s="205">
        <f>'3 - Monthly Unit Rates'!J479*('4 - Estimated Volumes'!J484*12)</f>
        <v>0</v>
      </c>
      <c r="K496" s="206">
        <f>('3 - Monthly Unit Rates'!K479*'4 - Estimated Volumes'!K484)*6</f>
        <v>0</v>
      </c>
      <c r="L496" s="560">
        <f t="shared" si="219"/>
        <v>0</v>
      </c>
      <c r="N496" s="205">
        <f>'3 - Monthly Unit Rates'!N479*('4 - Estimated Volumes'!N484*12)</f>
        <v>0</v>
      </c>
      <c r="O496" s="205">
        <f>'3 - Monthly Unit Rates'!O479*('4 - Estimated Volumes'!O484*12)</f>
        <v>0</v>
      </c>
      <c r="P496" s="560">
        <f t="shared" si="220"/>
        <v>0</v>
      </c>
      <c r="R496" s="205">
        <f>'3 - Monthly Unit Rates'!R479*('4 - Estimated Volumes'!R484*12)</f>
        <v>0</v>
      </c>
      <c r="S496" s="205">
        <f>'3 - Monthly Unit Rates'!S479*('4 - Estimated Volumes'!S484*12)</f>
        <v>0</v>
      </c>
      <c r="T496" s="560">
        <f t="shared" si="221"/>
        <v>0</v>
      </c>
      <c r="U496" s="204"/>
      <c r="W496" s="577"/>
    </row>
    <row r="497" spans="1:23" ht="12.75" customHeight="1" outlineLevel="2">
      <c r="A497" s="171"/>
      <c r="D497" s="214" t="s">
        <v>507</v>
      </c>
      <c r="E497" s="280" t="s">
        <v>460</v>
      </c>
      <c r="F497" s="205">
        <f>'3 - Monthly Unit Rates'!F480*('4 - Estimated Volumes'!F485*12)</f>
        <v>0</v>
      </c>
      <c r="G497" s="205">
        <f>'3 - Monthly Unit Rates'!G480*('4 - Estimated Volumes'!G485*12)</f>
        <v>0</v>
      </c>
      <c r="H497" s="205">
        <f>'3 - Monthly Unit Rates'!H480*('4 - Estimated Volumes'!H485*12)</f>
        <v>0</v>
      </c>
      <c r="I497" s="205">
        <f>'3 - Monthly Unit Rates'!I480*('4 - Estimated Volumes'!I485*12)</f>
        <v>0</v>
      </c>
      <c r="J497" s="205">
        <f>'3 - Monthly Unit Rates'!J480*('4 - Estimated Volumes'!J485*12)</f>
        <v>0</v>
      </c>
      <c r="K497" s="206">
        <f>('3 - Monthly Unit Rates'!K480*'4 - Estimated Volumes'!K485)*6</f>
        <v>0</v>
      </c>
      <c r="L497" s="560">
        <f t="shared" si="219"/>
        <v>0</v>
      </c>
      <c r="N497" s="205">
        <f>'3 - Monthly Unit Rates'!N480*('4 - Estimated Volumes'!N485*12)</f>
        <v>0</v>
      </c>
      <c r="O497" s="205">
        <f>'3 - Monthly Unit Rates'!O480*('4 - Estimated Volumes'!O485*12)</f>
        <v>0</v>
      </c>
      <c r="P497" s="560">
        <f t="shared" si="220"/>
        <v>0</v>
      </c>
      <c r="R497" s="205">
        <f>'3 - Monthly Unit Rates'!R480*('4 - Estimated Volumes'!R485*12)</f>
        <v>0</v>
      </c>
      <c r="S497" s="205">
        <f>'3 - Monthly Unit Rates'!S480*('4 - Estimated Volumes'!S485*12)</f>
        <v>0</v>
      </c>
      <c r="T497" s="560">
        <f t="shared" si="221"/>
        <v>0</v>
      </c>
      <c r="U497" s="204"/>
      <c r="W497" s="577"/>
    </row>
    <row r="498" spans="1:23" ht="13.2" customHeight="1" outlineLevel="2">
      <c r="A498" s="171"/>
      <c r="D498" s="214" t="s">
        <v>508</v>
      </c>
      <c r="E498" s="280" t="s">
        <v>460</v>
      </c>
      <c r="F498" s="205">
        <f>'3 - Monthly Unit Rates'!F481*('4 - Estimated Volumes'!F486*12)</f>
        <v>0</v>
      </c>
      <c r="G498" s="205">
        <f>'3 - Monthly Unit Rates'!G481*('4 - Estimated Volumes'!G486*12)</f>
        <v>0</v>
      </c>
      <c r="H498" s="205">
        <f>'3 - Monthly Unit Rates'!H481*('4 - Estimated Volumes'!H486*12)</f>
        <v>0</v>
      </c>
      <c r="I498" s="205">
        <f>'3 - Monthly Unit Rates'!I481*('4 - Estimated Volumes'!I486*12)</f>
        <v>0</v>
      </c>
      <c r="J498" s="205">
        <f>'3 - Monthly Unit Rates'!J481*('4 - Estimated Volumes'!J486*12)</f>
        <v>0</v>
      </c>
      <c r="K498" s="206">
        <f>('3 - Monthly Unit Rates'!K481*'4 - Estimated Volumes'!K486)*6</f>
        <v>0</v>
      </c>
      <c r="L498" s="560">
        <f t="shared" si="219"/>
        <v>0</v>
      </c>
      <c r="N498" s="205">
        <f>'3 - Monthly Unit Rates'!N481*('4 - Estimated Volumes'!N486*12)</f>
        <v>0</v>
      </c>
      <c r="O498" s="205">
        <f>'3 - Monthly Unit Rates'!O481*('4 - Estimated Volumes'!O486*12)</f>
        <v>0</v>
      </c>
      <c r="P498" s="560">
        <f t="shared" si="220"/>
        <v>0</v>
      </c>
      <c r="R498" s="205">
        <f>'3 - Monthly Unit Rates'!R481*('4 - Estimated Volumes'!R486*12)</f>
        <v>0</v>
      </c>
      <c r="S498" s="205">
        <f>'3 - Monthly Unit Rates'!S481*('4 - Estimated Volumes'!S486*12)</f>
        <v>0</v>
      </c>
      <c r="T498" s="560">
        <f t="shared" si="221"/>
        <v>0</v>
      </c>
      <c r="U498" s="204"/>
      <c r="W498" s="577"/>
    </row>
    <row r="499" spans="1:23" ht="13.2" customHeight="1" outlineLevel="2">
      <c r="A499" s="171"/>
      <c r="D499" s="377" t="s">
        <v>509</v>
      </c>
      <c r="E499" s="280" t="s">
        <v>510</v>
      </c>
      <c r="F499" s="205">
        <f>'3 - Monthly Unit Rates'!F482*('4 - Estimated Volumes'!F487*12)</f>
        <v>0</v>
      </c>
      <c r="G499" s="205">
        <f>'3 - Monthly Unit Rates'!G482*('4 - Estimated Volumes'!G487*12)</f>
        <v>0</v>
      </c>
      <c r="H499" s="205">
        <f>'3 - Monthly Unit Rates'!H482*('4 - Estimated Volumes'!H487*12)</f>
        <v>0</v>
      </c>
      <c r="I499" s="205">
        <f>'3 - Monthly Unit Rates'!I482*('4 - Estimated Volumes'!I487*12)</f>
        <v>0</v>
      </c>
      <c r="J499" s="205">
        <f>'3 - Monthly Unit Rates'!J482*('4 - Estimated Volumes'!J487*12)</f>
        <v>0</v>
      </c>
      <c r="K499" s="206">
        <f>('3 - Monthly Unit Rates'!K482*'4 - Estimated Volumes'!K487)*6</f>
        <v>0</v>
      </c>
      <c r="L499" s="560">
        <f t="shared" si="219"/>
        <v>0</v>
      </c>
      <c r="N499" s="205">
        <f>'3 - Monthly Unit Rates'!N482*('4 - Estimated Volumes'!N487*12)</f>
        <v>0</v>
      </c>
      <c r="O499" s="205">
        <f>'3 - Monthly Unit Rates'!O482*('4 - Estimated Volumes'!O487*12)</f>
        <v>0</v>
      </c>
      <c r="P499" s="560">
        <f t="shared" si="220"/>
        <v>0</v>
      </c>
      <c r="R499" s="205">
        <f>'3 - Monthly Unit Rates'!R482*('4 - Estimated Volumes'!R487*12)</f>
        <v>0</v>
      </c>
      <c r="S499" s="205">
        <f>'3 - Monthly Unit Rates'!S482*('4 - Estimated Volumes'!S487*12)</f>
        <v>0</v>
      </c>
      <c r="T499" s="560">
        <f t="shared" si="221"/>
        <v>0</v>
      </c>
      <c r="U499" s="204"/>
      <c r="W499" s="577"/>
    </row>
    <row r="500" spans="1:23" ht="13.2" customHeight="1" outlineLevel="2">
      <c r="A500" s="171"/>
      <c r="D500" s="377" t="s">
        <v>511</v>
      </c>
      <c r="E500" s="280" t="s">
        <v>512</v>
      </c>
      <c r="F500" s="205">
        <f>'3 - Monthly Unit Rates'!F483*('4 - Estimated Volumes'!F488*12)</f>
        <v>0</v>
      </c>
      <c r="G500" s="205">
        <f>'3 - Monthly Unit Rates'!G483*('4 - Estimated Volumes'!G488*12)</f>
        <v>0</v>
      </c>
      <c r="H500" s="205">
        <f>'3 - Monthly Unit Rates'!H483*('4 - Estimated Volumes'!H488*12)</f>
        <v>0</v>
      </c>
      <c r="I500" s="205">
        <f>'3 - Monthly Unit Rates'!I483*('4 - Estimated Volumes'!I488*12)</f>
        <v>0</v>
      </c>
      <c r="J500" s="205">
        <f>'3 - Monthly Unit Rates'!J483*('4 - Estimated Volumes'!J488*12)</f>
        <v>0</v>
      </c>
      <c r="K500" s="206">
        <f>('3 - Monthly Unit Rates'!K483*'4 - Estimated Volumes'!K488)*6</f>
        <v>0</v>
      </c>
      <c r="L500" s="560">
        <f t="shared" si="219"/>
        <v>0</v>
      </c>
      <c r="N500" s="205">
        <f>'3 - Monthly Unit Rates'!N483*('4 - Estimated Volumes'!N488*12)</f>
        <v>0</v>
      </c>
      <c r="O500" s="205">
        <f>'3 - Monthly Unit Rates'!O483*('4 - Estimated Volumes'!O488*12)</f>
        <v>0</v>
      </c>
      <c r="P500" s="560">
        <f t="shared" si="220"/>
        <v>0</v>
      </c>
      <c r="R500" s="205">
        <f>'3 - Monthly Unit Rates'!R483*('4 - Estimated Volumes'!R488*12)</f>
        <v>0</v>
      </c>
      <c r="S500" s="205">
        <f>'3 - Monthly Unit Rates'!S483*('4 - Estimated Volumes'!S488*12)</f>
        <v>0</v>
      </c>
      <c r="T500" s="560">
        <f t="shared" si="221"/>
        <v>0</v>
      </c>
      <c r="U500" s="204"/>
      <c r="W500" s="577"/>
    </row>
    <row r="501" spans="1:23" ht="13.2" customHeight="1" outlineLevel="2">
      <c r="A501" s="171"/>
      <c r="D501" s="377" t="s">
        <v>513</v>
      </c>
      <c r="E501" s="280" t="s">
        <v>514</v>
      </c>
      <c r="F501" s="205">
        <f>'3 - Monthly Unit Rates'!F484*('4 - Estimated Volumes'!F489*12)</f>
        <v>0</v>
      </c>
      <c r="G501" s="205">
        <f>'3 - Monthly Unit Rates'!G484*('4 - Estimated Volumes'!G489*12)</f>
        <v>0</v>
      </c>
      <c r="H501" s="205">
        <f>'3 - Monthly Unit Rates'!H484*('4 - Estimated Volumes'!H489*12)</f>
        <v>0</v>
      </c>
      <c r="I501" s="205">
        <f>'3 - Monthly Unit Rates'!I484*('4 - Estimated Volumes'!I489*12)</f>
        <v>0</v>
      </c>
      <c r="J501" s="205">
        <f>'3 - Monthly Unit Rates'!J484*('4 - Estimated Volumes'!J489*12)</f>
        <v>0</v>
      </c>
      <c r="K501" s="206">
        <f>('3 - Monthly Unit Rates'!K484*'4 - Estimated Volumes'!K489)*6</f>
        <v>0</v>
      </c>
      <c r="L501" s="560">
        <f t="shared" si="219"/>
        <v>0</v>
      </c>
      <c r="N501" s="205">
        <f>'3 - Monthly Unit Rates'!N484*('4 - Estimated Volumes'!N489*12)</f>
        <v>0</v>
      </c>
      <c r="O501" s="205">
        <f>'3 - Monthly Unit Rates'!O484*('4 - Estimated Volumes'!O489*12)</f>
        <v>0</v>
      </c>
      <c r="P501" s="560">
        <f t="shared" si="220"/>
        <v>0</v>
      </c>
      <c r="R501" s="205">
        <f>'3 - Monthly Unit Rates'!R484*('4 - Estimated Volumes'!R489*12)</f>
        <v>0</v>
      </c>
      <c r="S501" s="205">
        <f>'3 - Monthly Unit Rates'!S484*('4 - Estimated Volumes'!S489*12)</f>
        <v>0</v>
      </c>
      <c r="T501" s="560">
        <f t="shared" si="221"/>
        <v>0</v>
      </c>
      <c r="U501" s="204"/>
      <c r="W501" s="577"/>
    </row>
    <row r="502" spans="1:23" ht="13.2" customHeight="1" outlineLevel="2">
      <c r="A502" s="171"/>
      <c r="D502" s="377" t="s">
        <v>515</v>
      </c>
      <c r="E502" s="280" t="s">
        <v>516</v>
      </c>
      <c r="F502" s="205">
        <f>'3 - Monthly Unit Rates'!F485*('4 - Estimated Volumes'!F490*12)</f>
        <v>0</v>
      </c>
      <c r="G502" s="205">
        <f>'3 - Monthly Unit Rates'!G485*('4 - Estimated Volumes'!G490*12)</f>
        <v>0</v>
      </c>
      <c r="H502" s="205">
        <f>'3 - Monthly Unit Rates'!H485*('4 - Estimated Volumes'!H490*12)</f>
        <v>0</v>
      </c>
      <c r="I502" s="205">
        <f>'3 - Monthly Unit Rates'!I485*('4 - Estimated Volumes'!I490*12)</f>
        <v>0</v>
      </c>
      <c r="J502" s="205">
        <f>'3 - Monthly Unit Rates'!J485*('4 - Estimated Volumes'!J490*12)</f>
        <v>0</v>
      </c>
      <c r="K502" s="206">
        <f>('3 - Monthly Unit Rates'!K485*'4 - Estimated Volumes'!K490)*6</f>
        <v>0</v>
      </c>
      <c r="L502" s="560">
        <f t="shared" si="219"/>
        <v>0</v>
      </c>
      <c r="N502" s="205">
        <f>'3 - Monthly Unit Rates'!N485*('4 - Estimated Volumes'!N490*12)</f>
        <v>0</v>
      </c>
      <c r="O502" s="205">
        <f>'3 - Monthly Unit Rates'!O485*('4 - Estimated Volumes'!O490*12)</f>
        <v>0</v>
      </c>
      <c r="P502" s="560">
        <f t="shared" si="220"/>
        <v>0</v>
      </c>
      <c r="R502" s="205">
        <f>'3 - Monthly Unit Rates'!R485*('4 - Estimated Volumes'!R490*12)</f>
        <v>0</v>
      </c>
      <c r="S502" s="205">
        <f>'3 - Monthly Unit Rates'!S485*('4 - Estimated Volumes'!S490*12)</f>
        <v>0</v>
      </c>
      <c r="T502" s="560">
        <f t="shared" si="221"/>
        <v>0</v>
      </c>
      <c r="U502" s="204"/>
      <c r="W502" s="577"/>
    </row>
    <row r="503" spans="1:23" ht="13.2" customHeight="1" outlineLevel="2">
      <c r="A503" s="171"/>
      <c r="D503" s="377" t="s">
        <v>517</v>
      </c>
      <c r="E503" s="280" t="s">
        <v>518</v>
      </c>
      <c r="F503" s="205">
        <f>'3 - Monthly Unit Rates'!F486*('4 - Estimated Volumes'!F491*12)</f>
        <v>0</v>
      </c>
      <c r="G503" s="205">
        <f>'3 - Monthly Unit Rates'!G486*('4 - Estimated Volumes'!G491*12)</f>
        <v>0</v>
      </c>
      <c r="H503" s="205">
        <f>'3 - Monthly Unit Rates'!H486*('4 - Estimated Volumes'!H491*12)</f>
        <v>0</v>
      </c>
      <c r="I503" s="205">
        <f>'3 - Monthly Unit Rates'!I486*('4 - Estimated Volumes'!I491*12)</f>
        <v>0</v>
      </c>
      <c r="J503" s="205">
        <f>'3 - Monthly Unit Rates'!J486*('4 - Estimated Volumes'!J491*12)</f>
        <v>0</v>
      </c>
      <c r="K503" s="206">
        <f>('3 - Monthly Unit Rates'!K486*'4 - Estimated Volumes'!K491)*6</f>
        <v>0</v>
      </c>
      <c r="L503" s="560">
        <f t="shared" si="219"/>
        <v>0</v>
      </c>
      <c r="N503" s="205">
        <f>'3 - Monthly Unit Rates'!N486*('4 - Estimated Volumes'!N491*12)</f>
        <v>0</v>
      </c>
      <c r="O503" s="205">
        <f>'3 - Monthly Unit Rates'!O486*('4 - Estimated Volumes'!O491*12)</f>
        <v>0</v>
      </c>
      <c r="P503" s="560">
        <f t="shared" si="220"/>
        <v>0</v>
      </c>
      <c r="R503" s="205">
        <f>'3 - Monthly Unit Rates'!R486*('4 - Estimated Volumes'!R491*12)</f>
        <v>0</v>
      </c>
      <c r="S503" s="205">
        <f>'3 - Monthly Unit Rates'!S486*('4 - Estimated Volumes'!S491*12)</f>
        <v>0</v>
      </c>
      <c r="T503" s="560">
        <f t="shared" si="221"/>
        <v>0</v>
      </c>
      <c r="U503" s="204"/>
      <c r="W503" s="577"/>
    </row>
    <row r="504" spans="1:23" ht="13.2" customHeight="1" outlineLevel="2">
      <c r="A504" s="171"/>
      <c r="D504" s="377" t="s">
        <v>519</v>
      </c>
      <c r="E504" s="280" t="s">
        <v>518</v>
      </c>
      <c r="F504" s="205">
        <f>'3 - Monthly Unit Rates'!F487*('4 - Estimated Volumes'!F492*12)</f>
        <v>0</v>
      </c>
      <c r="G504" s="205">
        <f>'3 - Monthly Unit Rates'!G487*('4 - Estimated Volumes'!G492*12)</f>
        <v>0</v>
      </c>
      <c r="H504" s="205">
        <f>'3 - Monthly Unit Rates'!H487*('4 - Estimated Volumes'!H492*12)</f>
        <v>0</v>
      </c>
      <c r="I504" s="205">
        <f>'3 - Monthly Unit Rates'!I487*('4 - Estimated Volumes'!I492*12)</f>
        <v>0</v>
      </c>
      <c r="J504" s="205">
        <f>'3 - Monthly Unit Rates'!J487*('4 - Estimated Volumes'!J492*12)</f>
        <v>0</v>
      </c>
      <c r="K504" s="206">
        <f>('3 - Monthly Unit Rates'!K487*'4 - Estimated Volumes'!K492)*6</f>
        <v>0</v>
      </c>
      <c r="L504" s="560">
        <f t="shared" si="219"/>
        <v>0</v>
      </c>
      <c r="N504" s="205">
        <f>'3 - Monthly Unit Rates'!N487*('4 - Estimated Volumes'!N492*12)</f>
        <v>0</v>
      </c>
      <c r="O504" s="205">
        <f>'3 - Monthly Unit Rates'!O487*('4 - Estimated Volumes'!O492*12)</f>
        <v>0</v>
      </c>
      <c r="P504" s="560">
        <f t="shared" si="220"/>
        <v>0</v>
      </c>
      <c r="R504" s="205">
        <f>'3 - Monthly Unit Rates'!R487*('4 - Estimated Volumes'!R492*12)</f>
        <v>0</v>
      </c>
      <c r="S504" s="205">
        <f>'3 - Monthly Unit Rates'!S487*('4 - Estimated Volumes'!S492*12)</f>
        <v>0</v>
      </c>
      <c r="T504" s="560">
        <f t="shared" si="221"/>
        <v>0</v>
      </c>
      <c r="U504" s="204"/>
      <c r="W504" s="577"/>
    </row>
    <row r="505" spans="1:23" ht="13.2" customHeight="1" outlineLevel="2">
      <c r="A505" s="171"/>
      <c r="D505" s="377" t="s">
        <v>520</v>
      </c>
      <c r="E505" s="280" t="s">
        <v>521</v>
      </c>
      <c r="F505" s="205">
        <f>'3 - Monthly Unit Rates'!F488*('4 - Estimated Volumes'!F493*12)</f>
        <v>0</v>
      </c>
      <c r="G505" s="205">
        <f>'3 - Monthly Unit Rates'!G488*('4 - Estimated Volumes'!G493*12)</f>
        <v>0</v>
      </c>
      <c r="H505" s="205">
        <f>'3 - Monthly Unit Rates'!H488*('4 - Estimated Volumes'!H493*12)</f>
        <v>0</v>
      </c>
      <c r="I505" s="205">
        <f>'3 - Monthly Unit Rates'!I488*('4 - Estimated Volumes'!I493*12)</f>
        <v>0</v>
      </c>
      <c r="J505" s="205">
        <f>'3 - Monthly Unit Rates'!J488*('4 - Estimated Volumes'!J493*12)</f>
        <v>0</v>
      </c>
      <c r="K505" s="206">
        <f>('3 - Monthly Unit Rates'!K488*'4 - Estimated Volumes'!K493)*6</f>
        <v>0</v>
      </c>
      <c r="L505" s="560">
        <f t="shared" si="219"/>
        <v>0</v>
      </c>
      <c r="N505" s="205">
        <f>'3 - Monthly Unit Rates'!N488*('4 - Estimated Volumes'!N493*12)</f>
        <v>0</v>
      </c>
      <c r="O505" s="205">
        <f>'3 - Monthly Unit Rates'!O488*('4 - Estimated Volumes'!O493*12)</f>
        <v>0</v>
      </c>
      <c r="P505" s="560">
        <f t="shared" si="220"/>
        <v>0</v>
      </c>
      <c r="R505" s="205">
        <f>'3 - Monthly Unit Rates'!R488*('4 - Estimated Volumes'!R493*12)</f>
        <v>0</v>
      </c>
      <c r="S505" s="205">
        <f>'3 - Monthly Unit Rates'!S488*('4 - Estimated Volumes'!S493*12)</f>
        <v>0</v>
      </c>
      <c r="T505" s="560">
        <f t="shared" si="221"/>
        <v>0</v>
      </c>
      <c r="U505" s="204"/>
      <c r="W505" s="577"/>
    </row>
    <row r="506" spans="1:23" ht="13.2" customHeight="1" outlineLevel="2">
      <c r="A506" s="171"/>
      <c r="D506" s="377" t="s">
        <v>522</v>
      </c>
      <c r="E506" s="280" t="s">
        <v>518</v>
      </c>
      <c r="F506" s="205">
        <f>'3 - Monthly Unit Rates'!F489*('4 - Estimated Volumes'!F494*12)</f>
        <v>0</v>
      </c>
      <c r="G506" s="205">
        <f>'3 - Monthly Unit Rates'!G489*('4 - Estimated Volumes'!G494*12)</f>
        <v>0</v>
      </c>
      <c r="H506" s="205">
        <f>'3 - Monthly Unit Rates'!H489*('4 - Estimated Volumes'!H494*12)</f>
        <v>0</v>
      </c>
      <c r="I506" s="205">
        <f>'3 - Monthly Unit Rates'!I489*('4 - Estimated Volumes'!I494*12)</f>
        <v>0</v>
      </c>
      <c r="J506" s="205">
        <f>'3 - Monthly Unit Rates'!J489*('4 - Estimated Volumes'!J494*12)</f>
        <v>0</v>
      </c>
      <c r="K506" s="206">
        <f>('3 - Monthly Unit Rates'!K489*'4 - Estimated Volumes'!K494)*6</f>
        <v>0</v>
      </c>
      <c r="L506" s="560">
        <f t="shared" si="219"/>
        <v>0</v>
      </c>
      <c r="N506" s="205">
        <f>'3 - Monthly Unit Rates'!N489*('4 - Estimated Volumes'!N494*12)</f>
        <v>0</v>
      </c>
      <c r="O506" s="205">
        <f>'3 - Monthly Unit Rates'!O489*('4 - Estimated Volumes'!O494*12)</f>
        <v>0</v>
      </c>
      <c r="P506" s="560">
        <f t="shared" si="220"/>
        <v>0</v>
      </c>
      <c r="R506" s="205">
        <f>'3 - Monthly Unit Rates'!R489*('4 - Estimated Volumes'!R494*12)</f>
        <v>0</v>
      </c>
      <c r="S506" s="205">
        <f>'3 - Monthly Unit Rates'!S489*('4 - Estimated Volumes'!S494*12)</f>
        <v>0</v>
      </c>
      <c r="T506" s="560">
        <f t="shared" si="221"/>
        <v>0</v>
      </c>
      <c r="U506" s="204"/>
      <c r="W506" s="577"/>
    </row>
    <row r="507" spans="1:23" ht="13.2" customHeight="1" outlineLevel="2">
      <c r="A507" s="171"/>
      <c r="D507" s="377" t="s">
        <v>523</v>
      </c>
      <c r="E507" s="280" t="s">
        <v>518</v>
      </c>
      <c r="F507" s="205">
        <f>'3 - Monthly Unit Rates'!F490*('4 - Estimated Volumes'!F495*12)</f>
        <v>0</v>
      </c>
      <c r="G507" s="205">
        <f>'3 - Monthly Unit Rates'!G490*('4 - Estimated Volumes'!G495*12)</f>
        <v>0</v>
      </c>
      <c r="H507" s="205">
        <f>'3 - Monthly Unit Rates'!H490*('4 - Estimated Volumes'!H495*12)</f>
        <v>0</v>
      </c>
      <c r="I507" s="205">
        <f>'3 - Monthly Unit Rates'!I490*('4 - Estimated Volumes'!I495*12)</f>
        <v>0</v>
      </c>
      <c r="J507" s="205">
        <f>'3 - Monthly Unit Rates'!J490*('4 - Estimated Volumes'!J495*12)</f>
        <v>0</v>
      </c>
      <c r="K507" s="206">
        <f>('3 - Monthly Unit Rates'!K490*'4 - Estimated Volumes'!K495)*6</f>
        <v>0</v>
      </c>
      <c r="L507" s="560">
        <f t="shared" si="219"/>
        <v>0</v>
      </c>
      <c r="N507" s="205">
        <f>'3 - Monthly Unit Rates'!N490*('4 - Estimated Volumes'!N495*12)</f>
        <v>0</v>
      </c>
      <c r="O507" s="205">
        <f>'3 - Monthly Unit Rates'!O490*('4 - Estimated Volumes'!O495*12)</f>
        <v>0</v>
      </c>
      <c r="P507" s="560">
        <f t="shared" si="220"/>
        <v>0</v>
      </c>
      <c r="R507" s="205">
        <f>'3 - Monthly Unit Rates'!R490*('4 - Estimated Volumes'!R495*12)</f>
        <v>0</v>
      </c>
      <c r="S507" s="205">
        <f>'3 - Monthly Unit Rates'!S490*('4 - Estimated Volumes'!S495*12)</f>
        <v>0</v>
      </c>
      <c r="T507" s="560">
        <f t="shared" si="221"/>
        <v>0</v>
      </c>
      <c r="U507" s="204"/>
      <c r="W507" s="577"/>
    </row>
    <row r="508" spans="1:23" ht="13.2" customHeight="1" outlineLevel="2">
      <c r="A508" s="171"/>
      <c r="D508" s="377" t="s">
        <v>524</v>
      </c>
      <c r="E508" s="280" t="s">
        <v>518</v>
      </c>
      <c r="F508" s="205">
        <f>'3 - Monthly Unit Rates'!F491*('4 - Estimated Volumes'!F496*12)</f>
        <v>0</v>
      </c>
      <c r="G508" s="205">
        <f>'3 - Monthly Unit Rates'!G491*('4 - Estimated Volumes'!G496*12)</f>
        <v>0</v>
      </c>
      <c r="H508" s="205">
        <f>'3 - Monthly Unit Rates'!H491*('4 - Estimated Volumes'!H496*12)</f>
        <v>0</v>
      </c>
      <c r="I508" s="205">
        <f>'3 - Monthly Unit Rates'!I491*('4 - Estimated Volumes'!I496*12)</f>
        <v>0</v>
      </c>
      <c r="J508" s="205">
        <f>'3 - Monthly Unit Rates'!J491*('4 - Estimated Volumes'!J496*12)</f>
        <v>0</v>
      </c>
      <c r="K508" s="206">
        <f>('3 - Monthly Unit Rates'!K491*'4 - Estimated Volumes'!K496)*6</f>
        <v>0</v>
      </c>
      <c r="L508" s="560">
        <f t="shared" si="219"/>
        <v>0</v>
      </c>
      <c r="N508" s="205">
        <f>'3 - Monthly Unit Rates'!N491*('4 - Estimated Volumes'!N496*12)</f>
        <v>0</v>
      </c>
      <c r="O508" s="205">
        <f>'3 - Monthly Unit Rates'!O491*('4 - Estimated Volumes'!O496*12)</f>
        <v>0</v>
      </c>
      <c r="P508" s="560">
        <f t="shared" si="220"/>
        <v>0</v>
      </c>
      <c r="R508" s="205">
        <f>'3 - Monthly Unit Rates'!R491*('4 - Estimated Volumes'!R496*12)</f>
        <v>0</v>
      </c>
      <c r="S508" s="205">
        <f>'3 - Monthly Unit Rates'!S491*('4 - Estimated Volumes'!S496*12)</f>
        <v>0</v>
      </c>
      <c r="T508" s="560">
        <f t="shared" si="221"/>
        <v>0</v>
      </c>
      <c r="U508" s="204"/>
      <c r="W508" s="577"/>
    </row>
    <row r="509" spans="1:23" ht="13.2" customHeight="1" outlineLevel="2">
      <c r="A509" s="171"/>
      <c r="D509" s="214" t="s">
        <v>525</v>
      </c>
      <c r="E509" s="280" t="s">
        <v>518</v>
      </c>
      <c r="F509" s="205">
        <f>'3 - Monthly Unit Rates'!F492*('4 - Estimated Volumes'!F497*12)</f>
        <v>0</v>
      </c>
      <c r="G509" s="205">
        <f>'3 - Monthly Unit Rates'!G492*('4 - Estimated Volumes'!G497*12)</f>
        <v>0</v>
      </c>
      <c r="H509" s="205">
        <f>'3 - Monthly Unit Rates'!H492*('4 - Estimated Volumes'!H497*12)</f>
        <v>0</v>
      </c>
      <c r="I509" s="205">
        <f>'3 - Monthly Unit Rates'!I492*('4 - Estimated Volumes'!I497*12)</f>
        <v>0</v>
      </c>
      <c r="J509" s="205">
        <f>'3 - Monthly Unit Rates'!J492*('4 - Estimated Volumes'!J497*12)</f>
        <v>0</v>
      </c>
      <c r="K509" s="206">
        <f>('3 - Monthly Unit Rates'!K492*'4 - Estimated Volumes'!K497)*6</f>
        <v>0</v>
      </c>
      <c r="L509" s="560">
        <f t="shared" si="219"/>
        <v>0</v>
      </c>
      <c r="N509" s="205">
        <f>'3 - Monthly Unit Rates'!N492*('4 - Estimated Volumes'!N497*12)</f>
        <v>0</v>
      </c>
      <c r="O509" s="205">
        <f>'3 - Monthly Unit Rates'!O492*('4 - Estimated Volumes'!O497*12)</f>
        <v>0</v>
      </c>
      <c r="P509" s="560">
        <f t="shared" si="220"/>
        <v>0</v>
      </c>
      <c r="R509" s="205">
        <f>'3 - Monthly Unit Rates'!R492*('4 - Estimated Volumes'!R497*12)</f>
        <v>0</v>
      </c>
      <c r="S509" s="205">
        <f>'3 - Monthly Unit Rates'!S492*('4 - Estimated Volumes'!S497*12)</f>
        <v>0</v>
      </c>
      <c r="T509" s="560">
        <f t="shared" si="221"/>
        <v>0</v>
      </c>
      <c r="U509" s="204"/>
      <c r="W509" s="577"/>
    </row>
    <row r="510" spans="1:23" ht="13.2" customHeight="1" outlineLevel="2">
      <c r="A510" s="171"/>
      <c r="D510" s="214" t="s">
        <v>526</v>
      </c>
      <c r="E510" s="280" t="s">
        <v>518</v>
      </c>
      <c r="F510" s="205">
        <f>'3 - Monthly Unit Rates'!F493*('4 - Estimated Volumes'!F498*12)</f>
        <v>0</v>
      </c>
      <c r="G510" s="205">
        <f>'3 - Monthly Unit Rates'!G493*('4 - Estimated Volumes'!G498*12)</f>
        <v>0</v>
      </c>
      <c r="H510" s="205">
        <f>'3 - Monthly Unit Rates'!H493*('4 - Estimated Volumes'!H498*12)</f>
        <v>0</v>
      </c>
      <c r="I510" s="205">
        <f>'3 - Monthly Unit Rates'!I493*('4 - Estimated Volumes'!I498*12)</f>
        <v>0</v>
      </c>
      <c r="J510" s="205">
        <f>'3 - Monthly Unit Rates'!J493*('4 - Estimated Volumes'!J498*12)</f>
        <v>0</v>
      </c>
      <c r="K510" s="206">
        <f>('3 - Monthly Unit Rates'!K493*'4 - Estimated Volumes'!K498)*6</f>
        <v>0</v>
      </c>
      <c r="L510" s="560">
        <f t="shared" si="219"/>
        <v>0</v>
      </c>
      <c r="N510" s="205">
        <f>'3 - Monthly Unit Rates'!N493*('4 - Estimated Volumes'!N498*12)</f>
        <v>0</v>
      </c>
      <c r="O510" s="205">
        <f>'3 - Monthly Unit Rates'!O493*('4 - Estimated Volumes'!O498*12)</f>
        <v>0</v>
      </c>
      <c r="P510" s="560">
        <f t="shared" si="220"/>
        <v>0</v>
      </c>
      <c r="R510" s="205">
        <f>'3 - Monthly Unit Rates'!R493*('4 - Estimated Volumes'!R498*12)</f>
        <v>0</v>
      </c>
      <c r="S510" s="205">
        <f>'3 - Monthly Unit Rates'!S493*('4 - Estimated Volumes'!S498*12)</f>
        <v>0</v>
      </c>
      <c r="T510" s="560">
        <f t="shared" si="221"/>
        <v>0</v>
      </c>
      <c r="U510" s="204"/>
      <c r="W510" s="577"/>
    </row>
    <row r="511" spans="1:23" ht="13.2" customHeight="1" outlineLevel="2">
      <c r="A511" s="171"/>
      <c r="D511" s="214" t="s">
        <v>527</v>
      </c>
      <c r="E511" s="280" t="s">
        <v>518</v>
      </c>
      <c r="F511" s="205">
        <f>'3 - Monthly Unit Rates'!F494*('4 - Estimated Volumes'!F499*12)</f>
        <v>0</v>
      </c>
      <c r="G511" s="205">
        <f>'3 - Monthly Unit Rates'!G494*('4 - Estimated Volumes'!G499*12)</f>
        <v>0</v>
      </c>
      <c r="H511" s="205">
        <f>'3 - Monthly Unit Rates'!H494*('4 - Estimated Volumes'!H499*12)</f>
        <v>0</v>
      </c>
      <c r="I511" s="205">
        <f>'3 - Monthly Unit Rates'!I494*('4 - Estimated Volumes'!I499*12)</f>
        <v>0</v>
      </c>
      <c r="J511" s="205">
        <f>'3 - Monthly Unit Rates'!J494*('4 - Estimated Volumes'!J499*12)</f>
        <v>0</v>
      </c>
      <c r="K511" s="206">
        <f>('3 - Monthly Unit Rates'!K494*'4 - Estimated Volumes'!K499)*6</f>
        <v>0</v>
      </c>
      <c r="L511" s="560">
        <f t="shared" si="219"/>
        <v>0</v>
      </c>
      <c r="N511" s="205">
        <f>'3 - Monthly Unit Rates'!N494*('4 - Estimated Volumes'!N499*12)</f>
        <v>0</v>
      </c>
      <c r="O511" s="205">
        <f>'3 - Monthly Unit Rates'!O494*('4 - Estimated Volumes'!O499*12)</f>
        <v>0</v>
      </c>
      <c r="P511" s="560">
        <f t="shared" si="220"/>
        <v>0</v>
      </c>
      <c r="R511" s="205">
        <f>'3 - Monthly Unit Rates'!R494*('4 - Estimated Volumes'!R499*12)</f>
        <v>0</v>
      </c>
      <c r="S511" s="205">
        <f>'3 - Monthly Unit Rates'!S494*('4 - Estimated Volumes'!S499*12)</f>
        <v>0</v>
      </c>
      <c r="T511" s="560">
        <f t="shared" si="221"/>
        <v>0</v>
      </c>
      <c r="U511" s="204"/>
      <c r="W511" s="577"/>
    </row>
    <row r="512" spans="1:23" ht="13.2" customHeight="1" outlineLevel="2">
      <c r="A512" s="171"/>
      <c r="D512" s="214" t="s">
        <v>528</v>
      </c>
      <c r="E512" s="280" t="s">
        <v>518</v>
      </c>
      <c r="F512" s="205">
        <f>'3 - Monthly Unit Rates'!F495*('4 - Estimated Volumes'!F500*12)</f>
        <v>0</v>
      </c>
      <c r="G512" s="205">
        <f>'3 - Monthly Unit Rates'!G495*('4 - Estimated Volumes'!G500*12)</f>
        <v>0</v>
      </c>
      <c r="H512" s="205">
        <f>'3 - Monthly Unit Rates'!H495*('4 - Estimated Volumes'!H500*12)</f>
        <v>0</v>
      </c>
      <c r="I512" s="205">
        <f>'3 - Monthly Unit Rates'!I495*('4 - Estimated Volumes'!I500*12)</f>
        <v>0</v>
      </c>
      <c r="J512" s="205">
        <f>'3 - Monthly Unit Rates'!J495*('4 - Estimated Volumes'!J500*12)</f>
        <v>0</v>
      </c>
      <c r="K512" s="206">
        <f>('3 - Monthly Unit Rates'!K495*'4 - Estimated Volumes'!K500)*6</f>
        <v>0</v>
      </c>
      <c r="L512" s="560">
        <f t="shared" si="219"/>
        <v>0</v>
      </c>
      <c r="N512" s="205">
        <f>'3 - Monthly Unit Rates'!N495*('4 - Estimated Volumes'!N500*12)</f>
        <v>0</v>
      </c>
      <c r="O512" s="205">
        <f>'3 - Monthly Unit Rates'!O495*('4 - Estimated Volumes'!O500*12)</f>
        <v>0</v>
      </c>
      <c r="P512" s="560">
        <f t="shared" si="220"/>
        <v>0</v>
      </c>
      <c r="R512" s="205">
        <f>'3 - Monthly Unit Rates'!R495*('4 - Estimated Volumes'!R500*12)</f>
        <v>0</v>
      </c>
      <c r="S512" s="205">
        <f>'3 - Monthly Unit Rates'!S495*('4 - Estimated Volumes'!S500*12)</f>
        <v>0</v>
      </c>
      <c r="T512" s="560">
        <f t="shared" si="221"/>
        <v>0</v>
      </c>
      <c r="U512" s="204"/>
      <c r="W512" s="578"/>
    </row>
    <row r="513" spans="1:23" ht="13.2" customHeight="1" outlineLevel="2">
      <c r="A513" s="171"/>
      <c r="D513" s="214" t="s">
        <v>529</v>
      </c>
      <c r="E513" s="280" t="s">
        <v>512</v>
      </c>
      <c r="F513" s="205">
        <f>'3 - Monthly Unit Rates'!F496*('4 - Estimated Volumes'!F501*12)</f>
        <v>0</v>
      </c>
      <c r="G513" s="205">
        <f>'3 - Monthly Unit Rates'!G496*('4 - Estimated Volumes'!G501*12)</f>
        <v>0</v>
      </c>
      <c r="H513" s="205">
        <f>'3 - Monthly Unit Rates'!H496*('4 - Estimated Volumes'!H501*12)</f>
        <v>0</v>
      </c>
      <c r="I513" s="205">
        <f>'3 - Monthly Unit Rates'!I496*('4 - Estimated Volumes'!I501*12)</f>
        <v>0</v>
      </c>
      <c r="J513" s="205">
        <f>'3 - Monthly Unit Rates'!J496*('4 - Estimated Volumes'!J501*12)</f>
        <v>0</v>
      </c>
      <c r="K513" s="206">
        <f>('3 - Monthly Unit Rates'!K496*'4 - Estimated Volumes'!K501)*6</f>
        <v>0</v>
      </c>
      <c r="L513" s="560">
        <f t="shared" ref="L513" si="222">SUM(F513:K513)</f>
        <v>0</v>
      </c>
      <c r="N513" s="205">
        <f>'3 - Monthly Unit Rates'!N496*('4 - Estimated Volumes'!N501*12)</f>
        <v>0</v>
      </c>
      <c r="O513" s="205">
        <f>'3 - Monthly Unit Rates'!O496*('4 - Estimated Volumes'!O501*12)</f>
        <v>0</v>
      </c>
      <c r="P513" s="560">
        <f t="shared" ref="P513" si="223">N513+O513</f>
        <v>0</v>
      </c>
      <c r="R513" s="205">
        <f>'3 - Monthly Unit Rates'!R496*('4 - Estimated Volumes'!R501*12)</f>
        <v>0</v>
      </c>
      <c r="S513" s="205">
        <f>'3 - Monthly Unit Rates'!S496*('4 - Estimated Volumes'!S501*12)</f>
        <v>0</v>
      </c>
      <c r="T513" s="560">
        <f t="shared" ref="T513" si="224">R513+S513</f>
        <v>0</v>
      </c>
      <c r="U513" s="204"/>
      <c r="W513" s="578"/>
    </row>
    <row r="514" spans="1:23" s="71" customFormat="1" outlineLevel="1">
      <c r="A514" s="171"/>
      <c r="D514" s="924" t="s">
        <v>491</v>
      </c>
      <c r="E514" s="921"/>
      <c r="F514" s="202">
        <f t="shared" ref="F514:L514" si="225">SUM(F488:F512)</f>
        <v>2788884</v>
      </c>
      <c r="G514" s="202">
        <f t="shared" si="225"/>
        <v>2788884</v>
      </c>
      <c r="H514" s="202">
        <f t="shared" si="225"/>
        <v>2788884</v>
      </c>
      <c r="I514" s="202">
        <f t="shared" si="225"/>
        <v>2788884</v>
      </c>
      <c r="J514" s="202">
        <f t="shared" si="225"/>
        <v>2788884</v>
      </c>
      <c r="K514" s="202">
        <f t="shared" si="225"/>
        <v>1394442</v>
      </c>
      <c r="L514" s="303">
        <f t="shared" si="225"/>
        <v>15338862</v>
      </c>
      <c r="M514" s="195"/>
      <c r="N514" s="201">
        <f>SUM(N488:N512)</f>
        <v>2788884</v>
      </c>
      <c r="O514" s="202">
        <f>SUM(O488:O512)</f>
        <v>2788884</v>
      </c>
      <c r="P514" s="303">
        <f>SUM(P488:P512)</f>
        <v>5577768</v>
      </c>
      <c r="Q514" s="195"/>
      <c r="R514" s="201">
        <f>SUM(R488:R512)</f>
        <v>2788884</v>
      </c>
      <c r="S514" s="202">
        <f>SUM(S488:S512)</f>
        <v>2788884</v>
      </c>
      <c r="T514" s="303">
        <f>SUM(T488:T512)</f>
        <v>5577768</v>
      </c>
      <c r="U514" s="204"/>
      <c r="V514" s="375"/>
      <c r="W514" s="577"/>
    </row>
    <row r="515" spans="1:23" ht="12.75" customHeight="1" outlineLevel="2">
      <c r="A515" s="171"/>
      <c r="U515" s="204"/>
      <c r="W515" s="577"/>
    </row>
    <row r="516" spans="1:23" ht="15" customHeight="1" outlineLevel="2" collapsed="1">
      <c r="A516" s="171"/>
      <c r="C516" s="196" t="s">
        <v>530</v>
      </c>
      <c r="D516" s="384"/>
      <c r="E516" s="325"/>
      <c r="F516" s="200"/>
      <c r="G516" s="200"/>
      <c r="H516" s="200"/>
      <c r="I516" s="200"/>
      <c r="J516" s="200"/>
      <c r="K516" s="200"/>
      <c r="L516" s="668"/>
      <c r="N516" s="201"/>
      <c r="O516" s="202"/>
      <c r="P516" s="203"/>
      <c r="Q516" s="195"/>
      <c r="R516" s="201"/>
      <c r="S516" s="284"/>
      <c r="T516" s="203"/>
      <c r="U516" s="204"/>
      <c r="W516" s="577"/>
    </row>
    <row r="517" spans="1:23" ht="15" customHeight="1" outlineLevel="2">
      <c r="A517" s="17"/>
      <c r="C517" s="210"/>
      <c r="D517" s="180" t="s">
        <v>531</v>
      </c>
      <c r="E517" s="180" t="s">
        <v>532</v>
      </c>
      <c r="F517" s="205">
        <f>'3a - Non-Recurring Unit Rates'!F519*'4 - Estimated Volumes'!F505*12</f>
        <v>171000</v>
      </c>
      <c r="G517" s="205">
        <f>'3a - Non-Recurring Unit Rates'!G519*'4 - Estimated Volumes'!G505*12</f>
        <v>171000</v>
      </c>
      <c r="H517" s="205">
        <f>'3a - Non-Recurring Unit Rates'!H519*'4 - Estimated Volumes'!H505*12</f>
        <v>171000</v>
      </c>
      <c r="I517" s="205">
        <f>'3a - Non-Recurring Unit Rates'!I519*'4 - Estimated Volumes'!I505*12</f>
        <v>171000</v>
      </c>
      <c r="J517" s="205">
        <f>'3a - Non-Recurring Unit Rates'!J519*'4 - Estimated Volumes'!J505*12</f>
        <v>171000</v>
      </c>
      <c r="K517" s="205">
        <f>'3a - Non-Recurring Unit Rates'!K519*'4 - Estimated Volumes'!K505*6</f>
        <v>85500</v>
      </c>
      <c r="L517" s="569">
        <f t="shared" ref="L517" si="226">SUM(F517:K517)</f>
        <v>940500</v>
      </c>
      <c r="N517" s="205">
        <f>'3a - Non-Recurring Unit Rates'!N519*'4 - Estimated Volumes'!N505*12</f>
        <v>171000</v>
      </c>
      <c r="O517" s="205">
        <f>'3a - Non-Recurring Unit Rates'!O519*'4 - Estimated Volumes'!O505*12</f>
        <v>171000</v>
      </c>
      <c r="P517" s="569">
        <f t="shared" ref="P517" si="227">N517+O517</f>
        <v>342000</v>
      </c>
      <c r="R517" s="205">
        <f>'3a - Non-Recurring Unit Rates'!R519*'4 - Estimated Volumes'!R505*12</f>
        <v>171000</v>
      </c>
      <c r="S517" s="205">
        <f>'3a - Non-Recurring Unit Rates'!S519*'4 - Estimated Volumes'!S505*12</f>
        <v>171000</v>
      </c>
      <c r="T517" s="569">
        <f t="shared" ref="T517" si="228">R517+S517</f>
        <v>342000</v>
      </c>
      <c r="U517" s="204"/>
      <c r="W517" s="577"/>
    </row>
    <row r="518" spans="1:23" ht="12.75" customHeight="1" outlineLevel="2">
      <c r="A518" s="171" t="s">
        <v>533</v>
      </c>
      <c r="D518" s="286" t="s">
        <v>534</v>
      </c>
      <c r="E518" s="283"/>
      <c r="F518" s="202"/>
      <c r="G518" s="202"/>
      <c r="H518" s="202"/>
      <c r="I518" s="202"/>
      <c r="J518" s="202"/>
      <c r="K518" s="202"/>
      <c r="L518" s="303"/>
      <c r="N518" s="285"/>
      <c r="O518" s="284"/>
      <c r="P518" s="203"/>
      <c r="R518" s="285"/>
      <c r="S518" s="284"/>
      <c r="T518" s="203"/>
      <c r="U518" s="204"/>
      <c r="W518" s="577"/>
    </row>
    <row r="519" spans="1:23" ht="12.75" customHeight="1" outlineLevel="2">
      <c r="A519" s="171"/>
      <c r="D519" s="180" t="s">
        <v>535</v>
      </c>
      <c r="E519" s="177" t="s">
        <v>536</v>
      </c>
      <c r="F519" s="205">
        <f>'3 - Monthly Unit Rates'!F502*('4 - Estimated Volumes'!F507*12)</f>
        <v>0</v>
      </c>
      <c r="G519" s="205">
        <f>'3 - Monthly Unit Rates'!G502*('4 - Estimated Volumes'!G507*12)</f>
        <v>0</v>
      </c>
      <c r="H519" s="205">
        <f>'3 - Monthly Unit Rates'!H502*('4 - Estimated Volumes'!H507*12)</f>
        <v>0</v>
      </c>
      <c r="I519" s="205">
        <f>'3 - Monthly Unit Rates'!I502*('4 - Estimated Volumes'!I507*12)</f>
        <v>0</v>
      </c>
      <c r="J519" s="205">
        <f>'3 - Monthly Unit Rates'!J502*('4 - Estimated Volumes'!J507*12)</f>
        <v>0</v>
      </c>
      <c r="K519" s="206">
        <f>('3 - Monthly Unit Rates'!K502*'4 - Estimated Volumes'!K507)*6</f>
        <v>0</v>
      </c>
      <c r="L519" s="560">
        <f t="shared" ref="L519:L529" si="229">SUM(F519:K519)</f>
        <v>0</v>
      </c>
      <c r="N519" s="205">
        <f>'3 - Monthly Unit Rates'!N502*('4 - Estimated Volumes'!N507*12)</f>
        <v>0</v>
      </c>
      <c r="O519" s="205">
        <f>'3 - Monthly Unit Rates'!O502*('4 - Estimated Volumes'!O507*12)</f>
        <v>0</v>
      </c>
      <c r="P519" s="560">
        <f t="shared" ref="P519:P531" si="230">N519+O519</f>
        <v>0</v>
      </c>
      <c r="R519" s="205">
        <f>'3 - Monthly Unit Rates'!R502*('4 - Estimated Volumes'!R507*12)</f>
        <v>0</v>
      </c>
      <c r="S519" s="205">
        <f>'3 - Monthly Unit Rates'!S502*('4 - Estimated Volumes'!S507*12)</f>
        <v>0</v>
      </c>
      <c r="T519" s="560">
        <f t="shared" ref="T519:T529" si="231">R519+S519</f>
        <v>0</v>
      </c>
      <c r="U519" s="204"/>
      <c r="W519" s="577"/>
    </row>
    <row r="520" spans="1:23" ht="12.75" customHeight="1" outlineLevel="2">
      <c r="A520" s="171"/>
      <c r="D520" s="180" t="s">
        <v>537</v>
      </c>
      <c r="E520" s="177" t="s">
        <v>536</v>
      </c>
      <c r="F520" s="205">
        <f>'3 - Monthly Unit Rates'!F503*('4 - Estimated Volumes'!F508*12)</f>
        <v>0</v>
      </c>
      <c r="G520" s="205">
        <f>'3 - Monthly Unit Rates'!G503*('4 - Estimated Volumes'!G508*12)</f>
        <v>0</v>
      </c>
      <c r="H520" s="205">
        <f>'3 - Monthly Unit Rates'!H503*('4 - Estimated Volumes'!H508*12)</f>
        <v>0</v>
      </c>
      <c r="I520" s="205">
        <f>'3 - Monthly Unit Rates'!I503*('4 - Estimated Volumes'!I508*12)</f>
        <v>0</v>
      </c>
      <c r="J520" s="205">
        <f>'3 - Monthly Unit Rates'!J503*('4 - Estimated Volumes'!J508*12)</f>
        <v>0</v>
      </c>
      <c r="K520" s="206">
        <f>('3 - Monthly Unit Rates'!K503*'4 - Estimated Volumes'!K508)*6</f>
        <v>0</v>
      </c>
      <c r="L520" s="560">
        <f t="shared" si="229"/>
        <v>0</v>
      </c>
      <c r="N520" s="205">
        <f>'3 - Monthly Unit Rates'!N503*('4 - Estimated Volumes'!N508*12)</f>
        <v>0</v>
      </c>
      <c r="O520" s="205">
        <f>'3 - Monthly Unit Rates'!O503*('4 - Estimated Volumes'!O508*12)</f>
        <v>0</v>
      </c>
      <c r="P520" s="560">
        <f t="shared" si="230"/>
        <v>0</v>
      </c>
      <c r="R520" s="205">
        <f>'3 - Monthly Unit Rates'!R503*('4 - Estimated Volumes'!R508*12)</f>
        <v>0</v>
      </c>
      <c r="S520" s="205">
        <f>'3 - Monthly Unit Rates'!S503*('4 - Estimated Volumes'!S508*12)</f>
        <v>0</v>
      </c>
      <c r="T520" s="560">
        <f t="shared" si="231"/>
        <v>0</v>
      </c>
      <c r="U520" s="204"/>
      <c r="W520" s="577"/>
    </row>
    <row r="521" spans="1:23" ht="12.75" customHeight="1" outlineLevel="2">
      <c r="A521" s="171"/>
      <c r="D521" s="180" t="s">
        <v>538</v>
      </c>
      <c r="E521" s="177" t="s">
        <v>536</v>
      </c>
      <c r="F521" s="205">
        <f>'3 - Monthly Unit Rates'!F504*('4 - Estimated Volumes'!F509*12)</f>
        <v>0</v>
      </c>
      <c r="G521" s="205">
        <f>'3 - Monthly Unit Rates'!G504*('4 - Estimated Volumes'!G509*12)</f>
        <v>0</v>
      </c>
      <c r="H521" s="205">
        <f>'3 - Monthly Unit Rates'!H504*('4 - Estimated Volumes'!H509*12)</f>
        <v>0</v>
      </c>
      <c r="I521" s="205">
        <f>'3 - Monthly Unit Rates'!I504*('4 - Estimated Volumes'!I509*12)</f>
        <v>0</v>
      </c>
      <c r="J521" s="205">
        <f>'3 - Monthly Unit Rates'!J504*('4 - Estimated Volumes'!J509*12)</f>
        <v>0</v>
      </c>
      <c r="K521" s="206">
        <f>('3 - Monthly Unit Rates'!K504*'4 - Estimated Volumes'!K509)*6</f>
        <v>0</v>
      </c>
      <c r="L521" s="560">
        <f t="shared" si="229"/>
        <v>0</v>
      </c>
      <c r="N521" s="205">
        <f>'3 - Monthly Unit Rates'!N504*('4 - Estimated Volumes'!N509*12)</f>
        <v>0</v>
      </c>
      <c r="O521" s="205">
        <f>'3 - Monthly Unit Rates'!O504*('4 - Estimated Volumes'!O509*12)</f>
        <v>0</v>
      </c>
      <c r="P521" s="560">
        <f t="shared" si="230"/>
        <v>0</v>
      </c>
      <c r="R521" s="205">
        <f>'3 - Monthly Unit Rates'!R504*('4 - Estimated Volumes'!R509*12)</f>
        <v>0</v>
      </c>
      <c r="S521" s="205">
        <f>'3 - Monthly Unit Rates'!S504*('4 - Estimated Volumes'!S509*12)</f>
        <v>0</v>
      </c>
      <c r="T521" s="560">
        <f t="shared" si="231"/>
        <v>0</v>
      </c>
      <c r="U521" s="204"/>
      <c r="W521" s="577"/>
    </row>
    <row r="522" spans="1:23" ht="12.75" customHeight="1" outlineLevel="2">
      <c r="A522" s="171"/>
      <c r="D522" s="180" t="s">
        <v>539</v>
      </c>
      <c r="E522" s="177" t="s">
        <v>536</v>
      </c>
      <c r="F522" s="205">
        <f>'3 - Monthly Unit Rates'!F505*('4 - Estimated Volumes'!F510*12)</f>
        <v>0</v>
      </c>
      <c r="G522" s="205">
        <f>'3 - Monthly Unit Rates'!G505*('4 - Estimated Volumes'!G510*12)</f>
        <v>0</v>
      </c>
      <c r="H522" s="205">
        <f>'3 - Monthly Unit Rates'!H505*('4 - Estimated Volumes'!H510*12)</f>
        <v>0</v>
      </c>
      <c r="I522" s="205">
        <f>'3 - Monthly Unit Rates'!I505*('4 - Estimated Volumes'!I510*12)</f>
        <v>0</v>
      </c>
      <c r="J522" s="205">
        <f>'3 - Monthly Unit Rates'!J505*('4 - Estimated Volumes'!J510*12)</f>
        <v>0</v>
      </c>
      <c r="K522" s="206">
        <f>('3 - Monthly Unit Rates'!K505*'4 - Estimated Volumes'!K510)*6</f>
        <v>0</v>
      </c>
      <c r="L522" s="560">
        <f t="shared" si="229"/>
        <v>0</v>
      </c>
      <c r="N522" s="205">
        <f>'3 - Monthly Unit Rates'!N505*('4 - Estimated Volumes'!N510*12)</f>
        <v>0</v>
      </c>
      <c r="O522" s="205">
        <f>'3 - Monthly Unit Rates'!O505*('4 - Estimated Volumes'!O510*12)</f>
        <v>0</v>
      </c>
      <c r="P522" s="560">
        <f t="shared" si="230"/>
        <v>0</v>
      </c>
      <c r="R522" s="205">
        <f>'3 - Monthly Unit Rates'!R505*('4 - Estimated Volumes'!R510*12)</f>
        <v>0</v>
      </c>
      <c r="S522" s="205">
        <f>'3 - Monthly Unit Rates'!S505*('4 - Estimated Volumes'!S510*12)</f>
        <v>0</v>
      </c>
      <c r="T522" s="560">
        <f t="shared" si="231"/>
        <v>0</v>
      </c>
      <c r="U522" s="204"/>
      <c r="W522" s="577"/>
    </row>
    <row r="523" spans="1:23" ht="12.75" customHeight="1" outlineLevel="2">
      <c r="A523" s="171"/>
      <c r="D523" s="180" t="s">
        <v>540</v>
      </c>
      <c r="E523" s="177" t="s">
        <v>536</v>
      </c>
      <c r="F523" s="205">
        <f>'3 - Monthly Unit Rates'!F506*('4 - Estimated Volumes'!F511*12)</f>
        <v>0</v>
      </c>
      <c r="G523" s="205">
        <f>'3 - Monthly Unit Rates'!G506*('4 - Estimated Volumes'!G511*12)</f>
        <v>0</v>
      </c>
      <c r="H523" s="205">
        <f>'3 - Monthly Unit Rates'!H506*('4 - Estimated Volumes'!H511*12)</f>
        <v>0</v>
      </c>
      <c r="I523" s="205">
        <f>'3 - Monthly Unit Rates'!I506*('4 - Estimated Volumes'!I511*12)</f>
        <v>0</v>
      </c>
      <c r="J523" s="205">
        <f>'3 - Monthly Unit Rates'!J506*('4 - Estimated Volumes'!J511*12)</f>
        <v>0</v>
      </c>
      <c r="K523" s="206">
        <f>('3 - Monthly Unit Rates'!K506*'4 - Estimated Volumes'!K511)*6</f>
        <v>0</v>
      </c>
      <c r="L523" s="560">
        <f t="shared" si="229"/>
        <v>0</v>
      </c>
      <c r="N523" s="205">
        <f>'3 - Monthly Unit Rates'!N506*('4 - Estimated Volumes'!N511*12)</f>
        <v>0</v>
      </c>
      <c r="O523" s="205">
        <f>'3 - Monthly Unit Rates'!O506*('4 - Estimated Volumes'!O511*12)</f>
        <v>0</v>
      </c>
      <c r="P523" s="560">
        <f t="shared" si="230"/>
        <v>0</v>
      </c>
      <c r="R523" s="205">
        <f>'3 - Monthly Unit Rates'!R506*('4 - Estimated Volumes'!R511*12)</f>
        <v>0</v>
      </c>
      <c r="S523" s="205">
        <f>'3 - Monthly Unit Rates'!S506*('4 - Estimated Volumes'!S511*12)</f>
        <v>0</v>
      </c>
      <c r="T523" s="560">
        <f t="shared" si="231"/>
        <v>0</v>
      </c>
      <c r="U523" s="204"/>
      <c r="W523" s="577"/>
    </row>
    <row r="524" spans="1:23" ht="12.75" customHeight="1" outlineLevel="2">
      <c r="A524" s="171"/>
      <c r="D524" s="180" t="s">
        <v>541</v>
      </c>
      <c r="E524" s="177" t="s">
        <v>536</v>
      </c>
      <c r="F524" s="205">
        <f>'3 - Monthly Unit Rates'!F507*('4 - Estimated Volumes'!F512*12)</f>
        <v>0</v>
      </c>
      <c r="G524" s="205">
        <f>'3 - Monthly Unit Rates'!G507*('4 - Estimated Volumes'!G512*12)</f>
        <v>0</v>
      </c>
      <c r="H524" s="205">
        <f>'3 - Monthly Unit Rates'!H507*('4 - Estimated Volumes'!H512*12)</f>
        <v>0</v>
      </c>
      <c r="I524" s="205">
        <f>'3 - Monthly Unit Rates'!I507*('4 - Estimated Volumes'!I512*12)</f>
        <v>0</v>
      </c>
      <c r="J524" s="205">
        <f>'3 - Monthly Unit Rates'!J507*('4 - Estimated Volumes'!J512*12)</f>
        <v>0</v>
      </c>
      <c r="K524" s="206">
        <f>('3 - Monthly Unit Rates'!K507*'4 - Estimated Volumes'!K512)*6</f>
        <v>0</v>
      </c>
      <c r="L524" s="560">
        <f t="shared" si="229"/>
        <v>0</v>
      </c>
      <c r="N524" s="205">
        <f>'3 - Monthly Unit Rates'!N507*('4 - Estimated Volumes'!N512*12)</f>
        <v>0</v>
      </c>
      <c r="O524" s="205">
        <f>'3 - Monthly Unit Rates'!O507*('4 - Estimated Volumes'!O512*12)</f>
        <v>0</v>
      </c>
      <c r="P524" s="560">
        <f t="shared" si="230"/>
        <v>0</v>
      </c>
      <c r="R524" s="205">
        <f>'3 - Monthly Unit Rates'!R507*('4 - Estimated Volumes'!R512*12)</f>
        <v>0</v>
      </c>
      <c r="S524" s="205">
        <f>'3 - Monthly Unit Rates'!S507*('4 - Estimated Volumes'!S512*12)</f>
        <v>0</v>
      </c>
      <c r="T524" s="560">
        <f t="shared" si="231"/>
        <v>0</v>
      </c>
      <c r="U524" s="204"/>
      <c r="W524" s="577"/>
    </row>
    <row r="525" spans="1:23" ht="12.75" customHeight="1" outlineLevel="2">
      <c r="A525" s="171"/>
      <c r="D525" s="180" t="s">
        <v>542</v>
      </c>
      <c r="E525" s="177" t="s">
        <v>536</v>
      </c>
      <c r="F525" s="205">
        <f>'3 - Monthly Unit Rates'!F508*('4 - Estimated Volumes'!F513*12)</f>
        <v>0</v>
      </c>
      <c r="G525" s="205">
        <f>'3 - Monthly Unit Rates'!G508*('4 - Estimated Volumes'!G513*12)</f>
        <v>0</v>
      </c>
      <c r="H525" s="205">
        <f>'3 - Monthly Unit Rates'!H508*('4 - Estimated Volumes'!H513*12)</f>
        <v>0</v>
      </c>
      <c r="I525" s="205">
        <f>'3 - Monthly Unit Rates'!I508*('4 - Estimated Volumes'!I513*12)</f>
        <v>0</v>
      </c>
      <c r="J525" s="205">
        <f>'3 - Monthly Unit Rates'!J508*('4 - Estimated Volumes'!J513*12)</f>
        <v>0</v>
      </c>
      <c r="K525" s="206">
        <f>('3 - Monthly Unit Rates'!K508*'4 - Estimated Volumes'!K513)*6</f>
        <v>0</v>
      </c>
      <c r="L525" s="560">
        <f t="shared" si="229"/>
        <v>0</v>
      </c>
      <c r="N525" s="205">
        <f>'3 - Monthly Unit Rates'!N508*('4 - Estimated Volumes'!N513*12)</f>
        <v>0</v>
      </c>
      <c r="O525" s="205">
        <f>'3 - Monthly Unit Rates'!O508*('4 - Estimated Volumes'!O513*12)</f>
        <v>0</v>
      </c>
      <c r="P525" s="560">
        <f t="shared" si="230"/>
        <v>0</v>
      </c>
      <c r="R525" s="205">
        <f>'3 - Monthly Unit Rates'!R508*('4 - Estimated Volumes'!R513*12)</f>
        <v>0</v>
      </c>
      <c r="S525" s="205">
        <f>'3 - Monthly Unit Rates'!S508*('4 - Estimated Volumes'!S513*12)</f>
        <v>0</v>
      </c>
      <c r="T525" s="560">
        <f t="shared" si="231"/>
        <v>0</v>
      </c>
      <c r="U525" s="204"/>
      <c r="W525" s="577"/>
    </row>
    <row r="526" spans="1:23" ht="12.75" customHeight="1" outlineLevel="2">
      <c r="A526" s="171"/>
      <c r="D526" s="180" t="s">
        <v>543</v>
      </c>
      <c r="E526" s="177" t="s">
        <v>536</v>
      </c>
      <c r="F526" s="205">
        <f>'3 - Monthly Unit Rates'!F509*('4 - Estimated Volumes'!F512*12)</f>
        <v>0</v>
      </c>
      <c r="G526" s="205">
        <f>'3 - Monthly Unit Rates'!G509*('4 - Estimated Volumes'!G512*12)</f>
        <v>0</v>
      </c>
      <c r="H526" s="205">
        <f>'3 - Monthly Unit Rates'!H509*('4 - Estimated Volumes'!H512*12)</f>
        <v>0</v>
      </c>
      <c r="I526" s="205">
        <f>'3 - Monthly Unit Rates'!I509*('4 - Estimated Volumes'!I512*12)</f>
        <v>0</v>
      </c>
      <c r="J526" s="205">
        <f>'3 - Monthly Unit Rates'!J509*('4 - Estimated Volumes'!J512*12)</f>
        <v>0</v>
      </c>
      <c r="K526" s="206">
        <f>('3 - Monthly Unit Rates'!K509*'4 - Estimated Volumes'!K512)*6</f>
        <v>0</v>
      </c>
      <c r="L526" s="560">
        <f t="shared" ref="L526:L527" si="232">SUM(F526:K526)</f>
        <v>0</v>
      </c>
      <c r="N526" s="205">
        <f>'3 - Monthly Unit Rates'!N509*('4 - Estimated Volumes'!N512*12)</f>
        <v>0</v>
      </c>
      <c r="O526" s="205">
        <f>'3 - Monthly Unit Rates'!O509*('4 - Estimated Volumes'!O512*12)</f>
        <v>0</v>
      </c>
      <c r="P526" s="560">
        <f t="shared" ref="P526:P527" si="233">N526+O526</f>
        <v>0</v>
      </c>
      <c r="R526" s="205">
        <f>'3 - Monthly Unit Rates'!R509*('4 - Estimated Volumes'!R512*12)</f>
        <v>0</v>
      </c>
      <c r="S526" s="205">
        <f>'3 - Monthly Unit Rates'!S509*('4 - Estimated Volumes'!S512*12)</f>
        <v>0</v>
      </c>
      <c r="T526" s="560">
        <f t="shared" ref="T526:T527" si="234">R526+S526</f>
        <v>0</v>
      </c>
      <c r="U526" s="204"/>
      <c r="W526" s="577"/>
    </row>
    <row r="527" spans="1:23" ht="12.75" customHeight="1" outlineLevel="2">
      <c r="A527" s="171"/>
      <c r="D527" s="180" t="s">
        <v>544</v>
      </c>
      <c r="E527" s="175" t="s">
        <v>536</v>
      </c>
      <c r="F527" s="205">
        <f>'3 - Monthly Unit Rates'!F510*('4 - Estimated Volumes'!F513*12)</f>
        <v>0</v>
      </c>
      <c r="G527" s="205">
        <f>'3 - Monthly Unit Rates'!G510*('4 - Estimated Volumes'!G513*12)</f>
        <v>0</v>
      </c>
      <c r="H527" s="205">
        <f>'3 - Monthly Unit Rates'!H510*('4 - Estimated Volumes'!H513*12)</f>
        <v>0</v>
      </c>
      <c r="I527" s="205">
        <f>'3 - Monthly Unit Rates'!I510*('4 - Estimated Volumes'!I513*12)</f>
        <v>0</v>
      </c>
      <c r="J527" s="205">
        <f>'3 - Monthly Unit Rates'!J510*('4 - Estimated Volumes'!J513*12)</f>
        <v>0</v>
      </c>
      <c r="K527" s="206">
        <f>('3 - Monthly Unit Rates'!K510*'4 - Estimated Volumes'!K513)*6</f>
        <v>0</v>
      </c>
      <c r="L527" s="560">
        <f t="shared" si="232"/>
        <v>0</v>
      </c>
      <c r="N527" s="205">
        <f>'3 - Monthly Unit Rates'!N510*('4 - Estimated Volumes'!N513*12)</f>
        <v>0</v>
      </c>
      <c r="O527" s="205">
        <f>'3 - Monthly Unit Rates'!O510*('4 - Estimated Volumes'!O513*12)</f>
        <v>0</v>
      </c>
      <c r="P527" s="560">
        <f t="shared" si="233"/>
        <v>0</v>
      </c>
      <c r="R527" s="205">
        <f>'3 - Monthly Unit Rates'!R510*('4 - Estimated Volumes'!R513*12)</f>
        <v>0</v>
      </c>
      <c r="S527" s="205">
        <f>'3 - Monthly Unit Rates'!S510*('4 - Estimated Volumes'!S513*12)</f>
        <v>0</v>
      </c>
      <c r="T527" s="560">
        <f t="shared" si="234"/>
        <v>0</v>
      </c>
      <c r="U527" s="204"/>
      <c r="W527" s="577"/>
    </row>
    <row r="528" spans="1:23" ht="12.75" customHeight="1" outlineLevel="2">
      <c r="A528" s="171"/>
      <c r="D528" s="180" t="s">
        <v>545</v>
      </c>
      <c r="E528" s="177" t="s">
        <v>536</v>
      </c>
      <c r="F528" s="205">
        <f>'3 - Monthly Unit Rates'!F511*('4 - Estimated Volumes'!F516*12)</f>
        <v>0</v>
      </c>
      <c r="G528" s="205">
        <f>'3 - Monthly Unit Rates'!G511*('4 - Estimated Volumes'!G516*12)</f>
        <v>0</v>
      </c>
      <c r="H528" s="205">
        <f>'3 - Monthly Unit Rates'!H511*('4 - Estimated Volumes'!H516*12)</f>
        <v>0</v>
      </c>
      <c r="I528" s="205">
        <f>'3 - Monthly Unit Rates'!I511*('4 - Estimated Volumes'!I516*12)</f>
        <v>0</v>
      </c>
      <c r="J528" s="205">
        <f>'3 - Monthly Unit Rates'!J511*('4 - Estimated Volumes'!J516*12)</f>
        <v>0</v>
      </c>
      <c r="K528" s="206">
        <f>('3 - Monthly Unit Rates'!K511*'4 - Estimated Volumes'!K516)*6</f>
        <v>0</v>
      </c>
      <c r="L528" s="560">
        <f t="shared" si="229"/>
        <v>0</v>
      </c>
      <c r="N528" s="205">
        <f>'3 - Monthly Unit Rates'!N511*('4 - Estimated Volumes'!N516*12)</f>
        <v>0</v>
      </c>
      <c r="O528" s="205">
        <f>'3 - Monthly Unit Rates'!O511*('4 - Estimated Volumes'!O516*12)</f>
        <v>0</v>
      </c>
      <c r="P528" s="560">
        <f t="shared" si="230"/>
        <v>0</v>
      </c>
      <c r="R528" s="205">
        <f>'3 - Monthly Unit Rates'!R511*('4 - Estimated Volumes'!R516*12)</f>
        <v>0</v>
      </c>
      <c r="S528" s="205">
        <f>'3 - Monthly Unit Rates'!S511*('4 - Estimated Volumes'!S516*12)</f>
        <v>0</v>
      </c>
      <c r="T528" s="560">
        <f t="shared" si="231"/>
        <v>0</v>
      </c>
      <c r="U528" s="204"/>
      <c r="W528" s="577"/>
    </row>
    <row r="529" spans="1:23" ht="12.75" customHeight="1" outlineLevel="2">
      <c r="A529" s="171"/>
      <c r="D529" s="180" t="s">
        <v>546</v>
      </c>
      <c r="E529" s="177" t="s">
        <v>536</v>
      </c>
      <c r="F529" s="205">
        <f>'3 - Monthly Unit Rates'!F512*('4 - Estimated Volumes'!F517*12)</f>
        <v>0</v>
      </c>
      <c r="G529" s="205">
        <f>'3 - Monthly Unit Rates'!G512*('4 - Estimated Volumes'!G517*12)</f>
        <v>0</v>
      </c>
      <c r="H529" s="205">
        <f>'3 - Monthly Unit Rates'!H512*('4 - Estimated Volumes'!H517*12)</f>
        <v>0</v>
      </c>
      <c r="I529" s="205">
        <f>'3 - Monthly Unit Rates'!I512*('4 - Estimated Volumes'!I517*12)</f>
        <v>0</v>
      </c>
      <c r="J529" s="205">
        <f>'3 - Monthly Unit Rates'!J512*('4 - Estimated Volumes'!J517*12)</f>
        <v>0</v>
      </c>
      <c r="K529" s="206">
        <f>('3 - Monthly Unit Rates'!K512*'4 - Estimated Volumes'!K517)*6</f>
        <v>0</v>
      </c>
      <c r="L529" s="560">
        <f t="shared" si="229"/>
        <v>0</v>
      </c>
      <c r="N529" s="205">
        <f>'3 - Monthly Unit Rates'!N512*('4 - Estimated Volumes'!N517*12)</f>
        <v>0</v>
      </c>
      <c r="O529" s="205">
        <f>'3 - Monthly Unit Rates'!O512*('4 - Estimated Volumes'!O517*12)</f>
        <v>0</v>
      </c>
      <c r="P529" s="560">
        <f t="shared" si="230"/>
        <v>0</v>
      </c>
      <c r="R529" s="205">
        <f>'3 - Monthly Unit Rates'!R512*('4 - Estimated Volumes'!R517*12)</f>
        <v>0</v>
      </c>
      <c r="S529" s="205">
        <f>'3 - Monthly Unit Rates'!S512*('4 - Estimated Volumes'!S517*12)</f>
        <v>0</v>
      </c>
      <c r="T529" s="560">
        <f t="shared" si="231"/>
        <v>0</v>
      </c>
      <c r="U529" s="204"/>
      <c r="W529" s="577"/>
    </row>
    <row r="530" spans="1:23" s="17" customFormat="1" ht="12.75" customHeight="1" outlineLevel="2">
      <c r="A530" s="737"/>
      <c r="B530" s="137"/>
      <c r="D530" s="286" t="s">
        <v>547</v>
      </c>
      <c r="E530" s="283"/>
      <c r="F530" s="202"/>
      <c r="G530" s="202"/>
      <c r="H530" s="202"/>
      <c r="I530" s="202"/>
      <c r="J530" s="202"/>
      <c r="K530" s="202"/>
      <c r="L530" s="303"/>
      <c r="M530" s="106"/>
      <c r="N530" s="285"/>
      <c r="O530" s="284"/>
      <c r="P530" s="203"/>
      <c r="Q530" s="106"/>
      <c r="R530" s="285"/>
      <c r="S530" s="284"/>
      <c r="T530" s="203"/>
      <c r="U530" s="492"/>
      <c r="W530" s="579"/>
    </row>
    <row r="531" spans="1:23" s="17" customFormat="1" ht="12.75" customHeight="1" outlineLevel="2">
      <c r="A531" s="738"/>
      <c r="B531" s="137"/>
      <c r="D531" s="180" t="s">
        <v>548</v>
      </c>
      <c r="E531" s="177" t="s">
        <v>549</v>
      </c>
      <c r="F531" s="205">
        <f>'3 - Monthly Unit Rates'!F514*('4 - Estimated Volumes'!F519*12)</f>
        <v>0</v>
      </c>
      <c r="G531" s="205">
        <f>'3 - Monthly Unit Rates'!G514*('4 - Estimated Volumes'!G519*12)</f>
        <v>0</v>
      </c>
      <c r="H531" s="205">
        <f>'3 - Monthly Unit Rates'!H514*('4 - Estimated Volumes'!H519*12)</f>
        <v>0</v>
      </c>
      <c r="I531" s="205">
        <f>'3 - Monthly Unit Rates'!I514*('4 - Estimated Volumes'!I519*12)</f>
        <v>0</v>
      </c>
      <c r="J531" s="205">
        <f>'3 - Monthly Unit Rates'!J514*('4 - Estimated Volumes'!J519*12)</f>
        <v>0</v>
      </c>
      <c r="K531" s="205">
        <f>'3 - Monthly Unit Rates'!K514*('4 - Estimated Volumes'!K519*12)</f>
        <v>0</v>
      </c>
      <c r="L531" s="560">
        <f t="shared" ref="L531" si="235">SUM(F531:K531)</f>
        <v>0</v>
      </c>
      <c r="M531" s="106"/>
      <c r="N531" s="205">
        <f>'3 - Monthly Unit Rates'!N514*('4 - Estimated Volumes'!N519*12)</f>
        <v>0</v>
      </c>
      <c r="O531" s="205">
        <f>'3 - Monthly Unit Rates'!O514*('4 - Estimated Volumes'!O519*12)</f>
        <v>0</v>
      </c>
      <c r="P531" s="560">
        <f t="shared" si="230"/>
        <v>0</v>
      </c>
      <c r="Q531" s="106"/>
      <c r="R531" s="205">
        <f>'3 - Monthly Unit Rates'!R514*('4 - Estimated Volumes'!R519*12)</f>
        <v>0</v>
      </c>
      <c r="S531" s="205">
        <f>'3 - Monthly Unit Rates'!S514*('4 - Estimated Volumes'!S519*12)</f>
        <v>0</v>
      </c>
      <c r="T531" s="560">
        <f t="shared" ref="T531" si="236">R531+S531</f>
        <v>0</v>
      </c>
      <c r="U531" s="492"/>
      <c r="W531" s="579"/>
    </row>
    <row r="532" spans="1:23" s="17" customFormat="1" ht="12.75" customHeight="1" outlineLevel="2">
      <c r="A532" s="738"/>
      <c r="B532" s="137"/>
      <c r="D532" s="286" t="s">
        <v>550</v>
      </c>
      <c r="E532" s="283"/>
      <c r="F532" s="202"/>
      <c r="G532" s="202"/>
      <c r="H532" s="202"/>
      <c r="I532" s="202"/>
      <c r="J532" s="202"/>
      <c r="K532" s="202"/>
      <c r="L532" s="303"/>
      <c r="M532" s="106"/>
      <c r="N532" s="285"/>
      <c r="O532" s="284"/>
      <c r="P532" s="203"/>
      <c r="Q532" s="106"/>
      <c r="R532" s="285"/>
      <c r="S532" s="284"/>
      <c r="T532" s="203"/>
      <c r="U532" s="492"/>
      <c r="W532" s="579"/>
    </row>
    <row r="533" spans="1:23" s="17" customFormat="1" ht="12.75" customHeight="1" outlineLevel="2">
      <c r="A533" s="738"/>
      <c r="B533" s="137"/>
      <c r="D533" s="180" t="s">
        <v>551</v>
      </c>
      <c r="E533" s="177" t="s">
        <v>549</v>
      </c>
      <c r="F533" s="205">
        <f>'3 - Monthly Unit Rates'!F516*('4 - Estimated Volumes'!F521*12)</f>
        <v>811200</v>
      </c>
      <c r="G533" s="205">
        <f>'3 - Monthly Unit Rates'!G516*('4 - Estimated Volumes'!G521*12)</f>
        <v>811200</v>
      </c>
      <c r="H533" s="205">
        <f>'3 - Monthly Unit Rates'!H516*('4 - Estimated Volumes'!H521*12)</f>
        <v>811200</v>
      </c>
      <c r="I533" s="205">
        <f>'3 - Monthly Unit Rates'!I516*('4 - Estimated Volumes'!I521*12)</f>
        <v>811200</v>
      </c>
      <c r="J533" s="205">
        <f>'3 - Monthly Unit Rates'!J516*('4 - Estimated Volumes'!J521*12)</f>
        <v>811200</v>
      </c>
      <c r="K533" s="205">
        <f>'3 - Monthly Unit Rates'!K516*('4 - Estimated Volumes'!K521*12)</f>
        <v>811200</v>
      </c>
      <c r="L533" s="560">
        <f t="shared" ref="L533" si="237">SUM(F533:K533)</f>
        <v>4867200</v>
      </c>
      <c r="M533" s="106"/>
      <c r="N533" s="205">
        <f>'3 - Monthly Unit Rates'!N516*('4 - Estimated Volumes'!N521*12)</f>
        <v>811200</v>
      </c>
      <c r="O533" s="205">
        <f>'3 - Monthly Unit Rates'!O516*('4 - Estimated Volumes'!O521*12)</f>
        <v>811200</v>
      </c>
      <c r="P533" s="560">
        <f t="shared" ref="P533" si="238">N533+O533</f>
        <v>1622400</v>
      </c>
      <c r="Q533" s="106"/>
      <c r="R533" s="205">
        <f>'3 - Monthly Unit Rates'!R516*('4 - Estimated Volumes'!R521*12)</f>
        <v>811200</v>
      </c>
      <c r="S533" s="205">
        <f>'3 - Monthly Unit Rates'!S516*('4 - Estimated Volumes'!S521*12)</f>
        <v>811200</v>
      </c>
      <c r="T533" s="560">
        <f t="shared" ref="T533" si="239">R533+S533</f>
        <v>1622400</v>
      </c>
      <c r="U533" s="492"/>
      <c r="W533" s="579"/>
    </row>
    <row r="534" spans="1:23" s="17" customFormat="1" ht="12.75" customHeight="1" outlineLevel="2">
      <c r="A534" s="738"/>
      <c r="B534" s="137"/>
      <c r="D534" s="286" t="s">
        <v>552</v>
      </c>
      <c r="E534" s="283"/>
      <c r="F534" s="202"/>
      <c r="G534" s="202"/>
      <c r="H534" s="202"/>
      <c r="I534" s="202"/>
      <c r="J534" s="202"/>
      <c r="K534" s="202"/>
      <c r="L534" s="303"/>
      <c r="M534" s="106"/>
      <c r="N534" s="285"/>
      <c r="O534" s="284"/>
      <c r="P534" s="203"/>
      <c r="Q534" s="106"/>
      <c r="R534" s="285"/>
      <c r="S534" s="284"/>
      <c r="T534" s="203"/>
      <c r="U534" s="492"/>
      <c r="W534" s="579"/>
    </row>
    <row r="535" spans="1:23" s="17" customFormat="1" ht="12.75" customHeight="1" outlineLevel="2">
      <c r="A535" s="738"/>
      <c r="B535" s="137"/>
      <c r="D535" s="180" t="s">
        <v>553</v>
      </c>
      <c r="E535" s="177" t="s">
        <v>549</v>
      </c>
      <c r="F535" s="205">
        <f>'3 - Monthly Unit Rates'!F518*('4 - Estimated Volumes'!F523*12)</f>
        <v>0</v>
      </c>
      <c r="G535" s="205">
        <f>'3 - Monthly Unit Rates'!G518*('4 - Estimated Volumes'!G523*12)</f>
        <v>0</v>
      </c>
      <c r="H535" s="205">
        <f>'3 - Monthly Unit Rates'!H518*('4 - Estimated Volumes'!H523*12)</f>
        <v>0</v>
      </c>
      <c r="I535" s="205">
        <f>'3 - Monthly Unit Rates'!I518*('4 - Estimated Volumes'!I523*12)</f>
        <v>0</v>
      </c>
      <c r="J535" s="205">
        <f>'3 - Monthly Unit Rates'!J518*('4 - Estimated Volumes'!J523*12)</f>
        <v>0</v>
      </c>
      <c r="K535" s="205">
        <f>'3 - Monthly Unit Rates'!K518*('4 - Estimated Volumes'!K523*12)</f>
        <v>0</v>
      </c>
      <c r="L535" s="560">
        <f t="shared" ref="L535" si="240">SUM(F535:K535)</f>
        <v>0</v>
      </c>
      <c r="M535" s="106"/>
      <c r="N535" s="205">
        <f>'3 - Monthly Unit Rates'!N518*('4 - Estimated Volumes'!N523*12)</f>
        <v>0</v>
      </c>
      <c r="O535" s="205">
        <f>'3 - Monthly Unit Rates'!O518*('4 - Estimated Volumes'!O523*12)</f>
        <v>0</v>
      </c>
      <c r="P535" s="560">
        <f t="shared" ref="P535" si="241">N535+O535</f>
        <v>0</v>
      </c>
      <c r="Q535" s="106"/>
      <c r="R535" s="205">
        <f>'3 - Monthly Unit Rates'!R518*('4 - Estimated Volumes'!R523*12)</f>
        <v>0</v>
      </c>
      <c r="S535" s="205">
        <f>'3 - Monthly Unit Rates'!S518*('4 - Estimated Volumes'!S523*12)</f>
        <v>0</v>
      </c>
      <c r="T535" s="560">
        <f t="shared" ref="T535" si="242">R535+S535</f>
        <v>0</v>
      </c>
      <c r="U535" s="492"/>
      <c r="W535" s="579"/>
    </row>
    <row r="536" spans="1:23" s="17" customFormat="1" ht="12.75" customHeight="1" outlineLevel="2">
      <c r="A536" s="738"/>
      <c r="B536" s="137"/>
      <c r="D536" s="286" t="s">
        <v>554</v>
      </c>
      <c r="E536" s="283"/>
      <c r="F536" s="202"/>
      <c r="G536" s="202"/>
      <c r="H536" s="202"/>
      <c r="I536" s="202"/>
      <c r="J536" s="202"/>
      <c r="K536" s="202"/>
      <c r="L536" s="303"/>
      <c r="M536" s="106"/>
      <c r="N536" s="285"/>
      <c r="O536" s="284"/>
      <c r="P536" s="203"/>
      <c r="Q536" s="106"/>
      <c r="R536" s="285"/>
      <c r="S536" s="284"/>
      <c r="T536" s="203"/>
      <c r="U536" s="492"/>
      <c r="W536" s="579"/>
    </row>
    <row r="537" spans="1:23" s="17" customFormat="1" ht="12.75" customHeight="1" outlineLevel="2">
      <c r="A537" s="738"/>
      <c r="B537" s="137"/>
      <c r="D537" s="180" t="s">
        <v>555</v>
      </c>
      <c r="E537" s="177" t="s">
        <v>549</v>
      </c>
      <c r="F537" s="205">
        <f>'3 - Monthly Unit Rates'!F520*('4 - Estimated Volumes'!F525*12)</f>
        <v>0</v>
      </c>
      <c r="G537" s="205">
        <f>'3 - Monthly Unit Rates'!G520*('4 - Estimated Volumes'!G525*12)</f>
        <v>0</v>
      </c>
      <c r="H537" s="205">
        <f>'3 - Monthly Unit Rates'!H520*('4 - Estimated Volumes'!H525*12)</f>
        <v>0</v>
      </c>
      <c r="I537" s="205">
        <f>'3 - Monthly Unit Rates'!I520*('4 - Estimated Volumes'!I525*12)</f>
        <v>0</v>
      </c>
      <c r="J537" s="205">
        <f>'3 - Monthly Unit Rates'!J520*('4 - Estimated Volumes'!J525*12)</f>
        <v>0</v>
      </c>
      <c r="K537" s="205">
        <f>'3 - Monthly Unit Rates'!K520*('4 - Estimated Volumes'!K525*12)</f>
        <v>0</v>
      </c>
      <c r="L537" s="560">
        <f t="shared" ref="L537" si="243">SUM(F537:K537)</f>
        <v>0</v>
      </c>
      <c r="M537" s="106"/>
      <c r="N537" s="205">
        <f>'3 - Monthly Unit Rates'!N520*('4 - Estimated Volumes'!N525*12)</f>
        <v>0</v>
      </c>
      <c r="O537" s="205">
        <f>'3 - Monthly Unit Rates'!O520*('4 - Estimated Volumes'!O525*12)</f>
        <v>0</v>
      </c>
      <c r="P537" s="560">
        <f t="shared" ref="P537" si="244">N537+O537</f>
        <v>0</v>
      </c>
      <c r="Q537" s="106"/>
      <c r="R537" s="205">
        <f>'3 - Monthly Unit Rates'!R520*('4 - Estimated Volumes'!R525*12)</f>
        <v>0</v>
      </c>
      <c r="S537" s="205">
        <f>'3 - Monthly Unit Rates'!S520*('4 - Estimated Volumes'!S525*12)</f>
        <v>0</v>
      </c>
      <c r="T537" s="560">
        <f t="shared" ref="T537" si="245">R537+S537</f>
        <v>0</v>
      </c>
      <c r="U537" s="492"/>
      <c r="W537" s="579"/>
    </row>
    <row r="538" spans="1:23" s="17" customFormat="1" ht="12.75" customHeight="1" outlineLevel="2">
      <c r="A538" s="738"/>
      <c r="B538" s="137"/>
      <c r="D538" s="286" t="s">
        <v>556</v>
      </c>
      <c r="E538" s="288"/>
      <c r="F538" s="202"/>
      <c r="G538" s="202"/>
      <c r="H538" s="202"/>
      <c r="I538" s="202"/>
      <c r="J538" s="202"/>
      <c r="K538" s="202"/>
      <c r="L538" s="303"/>
      <c r="M538" s="106"/>
      <c r="N538" s="285"/>
      <c r="O538" s="284"/>
      <c r="P538" s="203"/>
      <c r="Q538" s="106"/>
      <c r="R538" s="285"/>
      <c r="S538" s="284"/>
      <c r="T538" s="203"/>
      <c r="U538" s="492"/>
      <c r="W538" s="752"/>
    </row>
    <row r="539" spans="1:23" s="17" customFormat="1" ht="12.75" customHeight="1" outlineLevel="2">
      <c r="A539" s="137"/>
      <c r="B539" s="137"/>
      <c r="D539" s="180" t="s">
        <v>557</v>
      </c>
      <c r="E539" s="177" t="s">
        <v>549</v>
      </c>
      <c r="F539" s="205">
        <f>'3 - Monthly Unit Rates'!F522*('4 - Estimated Volumes'!F527*12)</f>
        <v>0</v>
      </c>
      <c r="G539" s="205">
        <f>'3 - Monthly Unit Rates'!G522*('4 - Estimated Volumes'!G527*12)</f>
        <v>0</v>
      </c>
      <c r="H539" s="205">
        <f>'3 - Monthly Unit Rates'!H522*('4 - Estimated Volumes'!H527*12)</f>
        <v>0</v>
      </c>
      <c r="I539" s="205">
        <f>'3 - Monthly Unit Rates'!I522*('4 - Estimated Volumes'!I527*12)</f>
        <v>0</v>
      </c>
      <c r="J539" s="205">
        <f>'3 - Monthly Unit Rates'!J522*('4 - Estimated Volumes'!J527*12)</f>
        <v>0</v>
      </c>
      <c r="K539" s="205">
        <f>'3 - Monthly Unit Rates'!K522*('4 - Estimated Volumes'!K527*12)</f>
        <v>0</v>
      </c>
      <c r="L539" s="560">
        <f t="shared" ref="L539" si="246">SUM(F539:K539)</f>
        <v>0</v>
      </c>
      <c r="M539" s="106"/>
      <c r="N539" s="205">
        <f>'3 - Monthly Unit Rates'!N523*('4 - Estimated Volumes'!N526*12)</f>
        <v>0</v>
      </c>
      <c r="O539" s="205">
        <f>'3 - Monthly Unit Rates'!O523*('4 - Estimated Volumes'!O526*12)</f>
        <v>0</v>
      </c>
      <c r="P539" s="560">
        <f t="shared" ref="P539" si="247">N539+O539</f>
        <v>0</v>
      </c>
      <c r="Q539" s="106"/>
      <c r="R539" s="205">
        <f>'3 - Monthly Unit Rates'!R523*('4 - Estimated Volumes'!R526*12)</f>
        <v>0</v>
      </c>
      <c r="S539" s="205">
        <f>'3 - Monthly Unit Rates'!S523*('4 - Estimated Volumes'!S526*12)</f>
        <v>0</v>
      </c>
      <c r="T539" s="560">
        <f t="shared" ref="T539" si="248">R539+S539</f>
        <v>0</v>
      </c>
      <c r="U539" s="492"/>
      <c r="W539" s="579"/>
    </row>
    <row r="540" spans="1:23" s="17" customFormat="1" ht="12.75" customHeight="1" outlineLevel="2">
      <c r="A540" s="137"/>
      <c r="B540" s="137"/>
      <c r="D540" s="286" t="s">
        <v>558</v>
      </c>
      <c r="E540" s="288"/>
      <c r="F540" s="560"/>
      <c r="G540" s="560"/>
      <c r="H540" s="560"/>
      <c r="I540" s="560"/>
      <c r="J540" s="560"/>
      <c r="K540" s="560"/>
      <c r="L540" s="560"/>
      <c r="M540" s="106"/>
      <c r="N540" s="560"/>
      <c r="O540" s="560"/>
      <c r="P540" s="560"/>
      <c r="Q540" s="106"/>
      <c r="R540" s="560"/>
      <c r="S540" s="560"/>
      <c r="T540" s="560"/>
      <c r="U540" s="492"/>
      <c r="W540" s="579"/>
    </row>
    <row r="541" spans="1:23" s="17" customFormat="1" ht="12.75" customHeight="1" outlineLevel="2">
      <c r="A541" s="137"/>
      <c r="B541" s="137"/>
      <c r="D541" s="180" t="s">
        <v>559</v>
      </c>
      <c r="E541" s="177" t="s">
        <v>549</v>
      </c>
      <c r="F541" s="205">
        <f>'3 - Monthly Unit Rates'!F524*('4 - Estimated Volumes'!F529*12)</f>
        <v>0</v>
      </c>
      <c r="G541" s="205">
        <f>'3 - Monthly Unit Rates'!G524*('4 - Estimated Volumes'!G529*12)</f>
        <v>0</v>
      </c>
      <c r="H541" s="205">
        <f>'3 - Monthly Unit Rates'!H524*('4 - Estimated Volumes'!H529*12)</f>
        <v>0</v>
      </c>
      <c r="I541" s="205">
        <f>'3 - Monthly Unit Rates'!I524*('4 - Estimated Volumes'!I529*12)</f>
        <v>0</v>
      </c>
      <c r="J541" s="205">
        <f>'3 - Monthly Unit Rates'!J524*('4 - Estimated Volumes'!J529*12)</f>
        <v>0</v>
      </c>
      <c r="K541" s="205">
        <f>'3 - Monthly Unit Rates'!K524*('4 - Estimated Volumes'!K529*12)</f>
        <v>0</v>
      </c>
      <c r="L541" s="560">
        <f t="shared" ref="L541" si="249">SUM(F541:K541)</f>
        <v>0</v>
      </c>
      <c r="M541" s="106"/>
      <c r="N541" s="205">
        <f>'3 - Monthly Unit Rates'!N524*('4 - Estimated Volumes'!N529*12)</f>
        <v>0</v>
      </c>
      <c r="O541" s="205">
        <f>'3 - Monthly Unit Rates'!O524*('4 - Estimated Volumes'!O529*12)</f>
        <v>0</v>
      </c>
      <c r="P541" s="560">
        <f t="shared" ref="P541" si="250">N541+O541</f>
        <v>0</v>
      </c>
      <c r="Q541" s="106"/>
      <c r="R541" s="205">
        <f>'3 - Monthly Unit Rates'!R524*('4 - Estimated Volumes'!R527*12)</f>
        <v>0</v>
      </c>
      <c r="S541" s="205">
        <f>'3 - Monthly Unit Rates'!S524*('4 - Estimated Volumes'!S527*12)</f>
        <v>0</v>
      </c>
      <c r="T541" s="560">
        <f t="shared" ref="T541" si="251">R541+S541</f>
        <v>0</v>
      </c>
      <c r="U541" s="492"/>
      <c r="W541" s="579"/>
    </row>
    <row r="542" spans="1:23" outlineLevel="1">
      <c r="A542" s="171"/>
      <c r="D542" s="924" t="s">
        <v>530</v>
      </c>
      <c r="E542" s="402"/>
      <c r="F542" s="202">
        <f t="shared" ref="F542:L542" si="252">SUM(F517:F541)</f>
        <v>982200</v>
      </c>
      <c r="G542" s="202">
        <f t="shared" si="252"/>
        <v>982200</v>
      </c>
      <c r="H542" s="202">
        <f t="shared" si="252"/>
        <v>982200</v>
      </c>
      <c r="I542" s="202">
        <f t="shared" si="252"/>
        <v>982200</v>
      </c>
      <c r="J542" s="202">
        <f t="shared" si="252"/>
        <v>982200</v>
      </c>
      <c r="K542" s="202">
        <f t="shared" si="252"/>
        <v>896700</v>
      </c>
      <c r="L542" s="202">
        <f t="shared" si="252"/>
        <v>5807700</v>
      </c>
      <c r="M542" s="195"/>
      <c r="N542" s="201">
        <f>SUM(N517:N541)</f>
        <v>982200</v>
      </c>
      <c r="O542" s="202">
        <f>SUM(O517:O541)</f>
        <v>982200</v>
      </c>
      <c r="P542" s="303">
        <f>SUM(P517:P541)</f>
        <v>1964400</v>
      </c>
      <c r="Q542" s="195"/>
      <c r="R542" s="201">
        <f>SUM(R517:R541)</f>
        <v>982200</v>
      </c>
      <c r="S542" s="202">
        <f>SUM(S517:S541)</f>
        <v>982200</v>
      </c>
      <c r="T542" s="303">
        <f>SUM(T517:T541)</f>
        <v>1964400</v>
      </c>
      <c r="U542" s="204"/>
      <c r="W542" s="577"/>
    </row>
    <row r="543" spans="1:23" outlineLevel="2">
      <c r="A543" s="171"/>
      <c r="U543" s="204"/>
      <c r="W543" s="577"/>
    </row>
    <row r="544" spans="1:23" ht="13.8" outlineLevel="2" collapsed="1">
      <c r="A544" s="171"/>
      <c r="C544" s="196" t="s">
        <v>560</v>
      </c>
      <c r="D544" s="384"/>
      <c r="E544" s="325"/>
      <c r="F544" s="200"/>
      <c r="G544" s="200"/>
      <c r="H544" s="200"/>
      <c r="I544" s="200"/>
      <c r="J544" s="200"/>
      <c r="K544" s="200"/>
      <c r="L544" s="668"/>
      <c r="N544" s="201"/>
      <c r="O544" s="202"/>
      <c r="P544" s="203"/>
      <c r="Q544" s="195"/>
      <c r="R544" s="201"/>
      <c r="S544" s="284"/>
      <c r="T544" s="203"/>
      <c r="U544" s="204"/>
      <c r="W544" s="577"/>
    </row>
    <row r="545" spans="1:23" ht="13.8" outlineLevel="2">
      <c r="A545" s="171" t="s">
        <v>561</v>
      </c>
      <c r="C545" s="210"/>
      <c r="D545" s="924" t="s">
        <v>562</v>
      </c>
      <c r="E545" s="185"/>
      <c r="F545" s="202"/>
      <c r="G545" s="202"/>
      <c r="H545" s="202"/>
      <c r="I545" s="202"/>
      <c r="J545" s="202"/>
      <c r="K545" s="202"/>
      <c r="L545" s="303"/>
      <c r="N545" s="285"/>
      <c r="O545" s="284"/>
      <c r="P545" s="203"/>
      <c r="R545" s="285"/>
      <c r="S545" s="284"/>
      <c r="T545" s="203"/>
      <c r="U545" s="204"/>
      <c r="W545" s="577"/>
    </row>
    <row r="546" spans="1:23" outlineLevel="2">
      <c r="A546" s="171"/>
      <c r="D546" s="178" t="s">
        <v>563</v>
      </c>
      <c r="E546" s="174" t="s">
        <v>564</v>
      </c>
      <c r="F546" s="205">
        <f>'3a - Non-Recurring Unit Rates'!F548*'4 - Estimated Volumes'!F534</f>
        <v>0</v>
      </c>
      <c r="G546" s="205">
        <f>'3a - Non-Recurring Unit Rates'!G548*'4 - Estimated Volumes'!G534</f>
        <v>0</v>
      </c>
      <c r="H546" s="205">
        <f>'3a - Non-Recurring Unit Rates'!H548*'4 - Estimated Volumes'!H534</f>
        <v>0</v>
      </c>
      <c r="I546" s="205">
        <f>'3a - Non-Recurring Unit Rates'!I548*'4 - Estimated Volumes'!I534</f>
        <v>0</v>
      </c>
      <c r="J546" s="205">
        <f>'3a - Non-Recurring Unit Rates'!J548*'4 - Estimated Volumes'!J534</f>
        <v>0</v>
      </c>
      <c r="K546" s="205">
        <f>'3a - Non-Recurring Unit Rates'!K548*'4 - Estimated Volumes'!K534</f>
        <v>0</v>
      </c>
      <c r="L546" s="560">
        <f>SUM(F546:K546)</f>
        <v>0</v>
      </c>
      <c r="N546" s="206">
        <f>'3a - Non-Recurring Unit Rates'!O548*'4 - Estimated Volumes'!O534</f>
        <v>0</v>
      </c>
      <c r="O546" s="206">
        <f>'3a - Non-Recurring Unit Rates'!O548*'4 - Estimated Volumes'!O534</f>
        <v>0</v>
      </c>
      <c r="P546" s="569">
        <f t="shared" ref="P546:P547" si="253">N546+O546</f>
        <v>0</v>
      </c>
      <c r="R546" s="206">
        <f>'3a - Non-Recurring Unit Rates'!S548*'4 - Estimated Volumes'!S534</f>
        <v>0</v>
      </c>
      <c r="S546" s="206">
        <f>'3a - Non-Recurring Unit Rates'!S548*'4 - Estimated Volumes'!S534</f>
        <v>0</v>
      </c>
      <c r="T546" s="569">
        <f t="shared" ref="T546:T547" si="254">R546+S546</f>
        <v>0</v>
      </c>
      <c r="U546" s="204"/>
      <c r="W546" s="577"/>
    </row>
    <row r="547" spans="1:23" outlineLevel="2">
      <c r="A547" s="171"/>
      <c r="D547" s="178" t="s">
        <v>565</v>
      </c>
      <c r="E547" s="174" t="s">
        <v>460</v>
      </c>
      <c r="F547" s="205">
        <f>'3a - Non-Recurring Unit Rates'!F549*'4 - Estimated Volumes'!F535</f>
        <v>0</v>
      </c>
      <c r="G547" s="205">
        <f>'3a - Non-Recurring Unit Rates'!G549*'4 - Estimated Volumes'!G535</f>
        <v>0</v>
      </c>
      <c r="H547" s="205">
        <f>'3a - Non-Recurring Unit Rates'!H549*'4 - Estimated Volumes'!H535</f>
        <v>0</v>
      </c>
      <c r="I547" s="205">
        <f>'3a - Non-Recurring Unit Rates'!I549*'4 - Estimated Volumes'!I535</f>
        <v>0</v>
      </c>
      <c r="J547" s="205">
        <f>'3a - Non-Recurring Unit Rates'!J549*'4 - Estimated Volumes'!J535</f>
        <v>0</v>
      </c>
      <c r="K547" s="205">
        <f>'3a - Non-Recurring Unit Rates'!K549*'4 - Estimated Volumes'!K535</f>
        <v>0</v>
      </c>
      <c r="L547" s="560">
        <f t="shared" ref="L547:L549" si="255">SUM(F547:K547)</f>
        <v>0</v>
      </c>
      <c r="N547" s="205">
        <f>'3a - Non-Recurring Unit Rates'!O549*'4 - Estimated Volumes'!O535</f>
        <v>0</v>
      </c>
      <c r="O547" s="205">
        <f>'3a - Non-Recurring Unit Rates'!P549*'4 - Estimated Volumes'!P535</f>
        <v>0</v>
      </c>
      <c r="P547" s="569">
        <f t="shared" si="253"/>
        <v>0</v>
      </c>
      <c r="R547" s="205">
        <f>'3a - Non-Recurring Unit Rates'!S549*'4 - Estimated Volumes'!S535</f>
        <v>0</v>
      </c>
      <c r="S547" s="205">
        <f>'3a - Non-Recurring Unit Rates'!T549*'4 - Estimated Volumes'!T535</f>
        <v>0</v>
      </c>
      <c r="T547" s="569">
        <f t="shared" si="254"/>
        <v>0</v>
      </c>
      <c r="U547" s="204"/>
      <c r="W547" s="577"/>
    </row>
    <row r="548" spans="1:23" outlineLevel="2">
      <c r="A548" s="64"/>
      <c r="D548" s="178" t="s">
        <v>566</v>
      </c>
      <c r="E548" s="174" t="s">
        <v>215</v>
      </c>
      <c r="F548" s="205">
        <f>'3a - Non-Recurring Unit Rates'!F550*'4 - Estimated Volumes'!F536</f>
        <v>0</v>
      </c>
      <c r="G548" s="205">
        <f>'3a - Non-Recurring Unit Rates'!G550*'4 - Estimated Volumes'!G536</f>
        <v>0</v>
      </c>
      <c r="H548" s="205">
        <f>'3a - Non-Recurring Unit Rates'!H550*'4 - Estimated Volumes'!H536</f>
        <v>0</v>
      </c>
      <c r="I548" s="205">
        <f>'3a - Non-Recurring Unit Rates'!I550*'4 - Estimated Volumes'!I536</f>
        <v>0</v>
      </c>
      <c r="J548" s="205">
        <f>'3a - Non-Recurring Unit Rates'!J550*'4 - Estimated Volumes'!J536</f>
        <v>0</v>
      </c>
      <c r="K548" s="205">
        <f>'3a - Non-Recurring Unit Rates'!K550*'4 - Estimated Volumes'!K536</f>
        <v>0</v>
      </c>
      <c r="L548" s="560">
        <f t="shared" si="255"/>
        <v>0</v>
      </c>
      <c r="N548" s="205"/>
      <c r="O548" s="205"/>
      <c r="P548" s="569"/>
      <c r="R548" s="205"/>
      <c r="S548" s="205"/>
      <c r="T548" s="569"/>
      <c r="U548" s="204"/>
      <c r="W548" s="577"/>
    </row>
    <row r="549" spans="1:23" outlineLevel="2">
      <c r="A549" s="64"/>
      <c r="D549" s="178" t="s">
        <v>567</v>
      </c>
      <c r="E549" s="174" t="s">
        <v>215</v>
      </c>
      <c r="F549" s="205">
        <f>'3a - Non-Recurring Unit Rates'!F551*'4 - Estimated Volumes'!F537</f>
        <v>0</v>
      </c>
      <c r="G549" s="205">
        <f>'3a - Non-Recurring Unit Rates'!G551*'4 - Estimated Volumes'!G537</f>
        <v>0</v>
      </c>
      <c r="H549" s="205">
        <f>'3a - Non-Recurring Unit Rates'!H551*'4 - Estimated Volumes'!H537</f>
        <v>0</v>
      </c>
      <c r="I549" s="205">
        <f>'3a - Non-Recurring Unit Rates'!I551*'4 - Estimated Volumes'!I537</f>
        <v>0</v>
      </c>
      <c r="J549" s="205">
        <f>'3a - Non-Recurring Unit Rates'!J551*'4 - Estimated Volumes'!J537</f>
        <v>0</v>
      </c>
      <c r="K549" s="205">
        <f>'3a - Non-Recurring Unit Rates'!K551*'4 - Estimated Volumes'!K537</f>
        <v>0</v>
      </c>
      <c r="L549" s="560">
        <f t="shared" si="255"/>
        <v>0</v>
      </c>
      <c r="N549" s="205"/>
      <c r="O549" s="205"/>
      <c r="P549" s="569"/>
      <c r="R549" s="205"/>
      <c r="S549" s="205"/>
      <c r="T549" s="569"/>
      <c r="U549" s="204"/>
      <c r="W549" s="577"/>
    </row>
    <row r="550" spans="1:23" outlineLevel="2">
      <c r="A550" s="64" t="s">
        <v>568</v>
      </c>
      <c r="D550" s="924" t="s">
        <v>569</v>
      </c>
      <c r="E550" s="185"/>
      <c r="F550" s="202"/>
      <c r="G550" s="202"/>
      <c r="H550" s="202"/>
      <c r="I550" s="202"/>
      <c r="J550" s="202"/>
      <c r="K550" s="202"/>
      <c r="L550" s="303"/>
      <c r="N550" s="285"/>
      <c r="O550" s="284"/>
      <c r="P550" s="203"/>
      <c r="R550" s="285"/>
      <c r="S550" s="284"/>
      <c r="T550" s="203"/>
      <c r="U550" s="204"/>
      <c r="W550" s="577"/>
    </row>
    <row r="551" spans="1:23" outlineLevel="2">
      <c r="A551" s="171"/>
      <c r="D551" s="180" t="s">
        <v>570</v>
      </c>
      <c r="E551" s="280" t="s">
        <v>571</v>
      </c>
      <c r="F551" s="205">
        <f>'3 - Monthly Unit Rates'!F535*('4 - Estimated Volumes'!F539*12)</f>
        <v>315187.20000000001</v>
      </c>
      <c r="G551" s="205">
        <f>'3 - Monthly Unit Rates'!G535*('4 - Estimated Volumes'!G539*12)</f>
        <v>315187.20000000001</v>
      </c>
      <c r="H551" s="205">
        <f>'3 - Monthly Unit Rates'!H535*('4 - Estimated Volumes'!H539*12)</f>
        <v>315187.20000000001</v>
      </c>
      <c r="I551" s="205">
        <f>'3 - Monthly Unit Rates'!I535*('4 - Estimated Volumes'!I539*12)</f>
        <v>315187.20000000001</v>
      </c>
      <c r="J551" s="205">
        <f>'3 - Monthly Unit Rates'!J535*('4 - Estimated Volumes'!J539*12)</f>
        <v>315187.20000000001</v>
      </c>
      <c r="K551" s="206">
        <f>('3 - Monthly Unit Rates'!K535*'4 - Estimated Volumes'!K539)*6</f>
        <v>157593.60000000001</v>
      </c>
      <c r="L551" s="560">
        <f t="shared" ref="L551:L557" si="256">SUM(F551:K551)</f>
        <v>1733529.6000000001</v>
      </c>
      <c r="N551" s="205">
        <f>'3 - Monthly Unit Rates'!N535*('4 - Estimated Volumes'!N539*12)</f>
        <v>315187.20000000001</v>
      </c>
      <c r="O551" s="205">
        <f>'3 - Monthly Unit Rates'!O535*('4 - Estimated Volumes'!O539*12)</f>
        <v>315187.20000000001</v>
      </c>
      <c r="P551" s="560">
        <f t="shared" ref="P551:P557" si="257">N551+O551</f>
        <v>630374.40000000002</v>
      </c>
      <c r="R551" s="205">
        <f>'3 - Monthly Unit Rates'!R535*('4 - Estimated Volumes'!R539*12)</f>
        <v>315187.20000000001</v>
      </c>
      <c r="S551" s="205">
        <f>'3 - Monthly Unit Rates'!S535*('4 - Estimated Volumes'!S539*12)</f>
        <v>315187.20000000001</v>
      </c>
      <c r="T551" s="560">
        <f t="shared" ref="T551:T557" si="258">R551+S551</f>
        <v>630374.40000000002</v>
      </c>
      <c r="U551" s="204"/>
      <c r="V551" s="12"/>
      <c r="W551" s="577"/>
    </row>
    <row r="552" spans="1:23" outlineLevel="2">
      <c r="A552" s="171"/>
      <c r="D552" s="180" t="s">
        <v>572</v>
      </c>
      <c r="E552" s="280" t="s">
        <v>573</v>
      </c>
      <c r="F552" s="205">
        <f>'3 - Monthly Unit Rates'!F536*('4 - Estimated Volumes'!F540*12)</f>
        <v>0</v>
      </c>
      <c r="G552" s="205">
        <f>'3 - Monthly Unit Rates'!G536*('4 - Estimated Volumes'!G540*12)</f>
        <v>0</v>
      </c>
      <c r="H552" s="205">
        <f>'3 - Monthly Unit Rates'!H536*('4 - Estimated Volumes'!H540*12)</f>
        <v>0</v>
      </c>
      <c r="I552" s="205">
        <f>'3 - Monthly Unit Rates'!I536*('4 - Estimated Volumes'!I540*12)</f>
        <v>0</v>
      </c>
      <c r="J552" s="205">
        <f>'3 - Monthly Unit Rates'!J536*('4 - Estimated Volumes'!J540*12)</f>
        <v>0</v>
      </c>
      <c r="K552" s="206">
        <f>('3 - Monthly Unit Rates'!K536*'4 - Estimated Volumes'!K540)*6</f>
        <v>0</v>
      </c>
      <c r="L552" s="560">
        <f t="shared" si="256"/>
        <v>0</v>
      </c>
      <c r="N552" s="205">
        <f>'3 - Monthly Unit Rates'!N536*('4 - Estimated Volumes'!N540*12)</f>
        <v>0</v>
      </c>
      <c r="O552" s="205">
        <f>'3 - Monthly Unit Rates'!O536*('4 - Estimated Volumes'!O540*12)</f>
        <v>0</v>
      </c>
      <c r="P552" s="560">
        <f t="shared" si="257"/>
        <v>0</v>
      </c>
      <c r="R552" s="205">
        <f>'3 - Monthly Unit Rates'!R536*('4 - Estimated Volumes'!R540*12)</f>
        <v>0</v>
      </c>
      <c r="S552" s="205">
        <f>'3 - Monthly Unit Rates'!S536*('4 - Estimated Volumes'!S540*12)</f>
        <v>0</v>
      </c>
      <c r="T552" s="560">
        <f t="shared" si="258"/>
        <v>0</v>
      </c>
      <c r="U552" s="204"/>
      <c r="W552" s="577"/>
    </row>
    <row r="553" spans="1:23" outlineLevel="2">
      <c r="A553" s="171"/>
      <c r="D553" s="180" t="s">
        <v>574</v>
      </c>
      <c r="E553" s="280" t="s">
        <v>573</v>
      </c>
      <c r="F553" s="205">
        <f>'3 - Monthly Unit Rates'!F537*('4 - Estimated Volumes'!F541*12)</f>
        <v>0</v>
      </c>
      <c r="G553" s="205">
        <f>'3 - Monthly Unit Rates'!G537*('4 - Estimated Volumes'!G541*12)</f>
        <v>0</v>
      </c>
      <c r="H553" s="205">
        <f>'3 - Monthly Unit Rates'!H537*('4 - Estimated Volumes'!H541*12)</f>
        <v>0</v>
      </c>
      <c r="I553" s="205">
        <f>'3 - Monthly Unit Rates'!I537*('4 - Estimated Volumes'!I541*12)</f>
        <v>0</v>
      </c>
      <c r="J553" s="205">
        <f>'3 - Monthly Unit Rates'!J537*('4 - Estimated Volumes'!J541*12)</f>
        <v>0</v>
      </c>
      <c r="K553" s="206">
        <f>('3 - Monthly Unit Rates'!K537*'4 - Estimated Volumes'!K541)*6</f>
        <v>0</v>
      </c>
      <c r="L553" s="560">
        <f t="shared" si="256"/>
        <v>0</v>
      </c>
      <c r="N553" s="205">
        <f>'3 - Monthly Unit Rates'!N537*('4 - Estimated Volumes'!N541*12)</f>
        <v>0</v>
      </c>
      <c r="O553" s="205">
        <f>'3 - Monthly Unit Rates'!O537*('4 - Estimated Volumes'!O541*12)</f>
        <v>0</v>
      </c>
      <c r="P553" s="560">
        <f t="shared" si="257"/>
        <v>0</v>
      </c>
      <c r="R553" s="205">
        <f>'3 - Monthly Unit Rates'!R537*('4 - Estimated Volumes'!R541*12)</f>
        <v>0</v>
      </c>
      <c r="S553" s="205">
        <f>'3 - Monthly Unit Rates'!S537*('4 - Estimated Volumes'!S541*12)</f>
        <v>0</v>
      </c>
      <c r="T553" s="560">
        <f t="shared" si="258"/>
        <v>0</v>
      </c>
      <c r="U553" s="204"/>
      <c r="W553" s="577"/>
    </row>
    <row r="554" spans="1:23" outlineLevel="2">
      <c r="A554" s="179"/>
      <c r="D554" s="180" t="s">
        <v>575</v>
      </c>
      <c r="E554" s="280" t="s">
        <v>573</v>
      </c>
      <c r="F554" s="205">
        <f>'3 - Monthly Unit Rates'!F538*('4 - Estimated Volumes'!F542*12)</f>
        <v>0</v>
      </c>
      <c r="G554" s="205">
        <f>'3 - Monthly Unit Rates'!G538*('4 - Estimated Volumes'!G542*12)</f>
        <v>0</v>
      </c>
      <c r="H554" s="205">
        <f>'3 - Monthly Unit Rates'!H538*('4 - Estimated Volumes'!H542*12)</f>
        <v>0</v>
      </c>
      <c r="I554" s="205">
        <f>'3 - Monthly Unit Rates'!I538*('4 - Estimated Volumes'!I542*12)</f>
        <v>0</v>
      </c>
      <c r="J554" s="205">
        <f>'3 - Monthly Unit Rates'!J538*('4 - Estimated Volumes'!J542*12)</f>
        <v>0</v>
      </c>
      <c r="K554" s="206">
        <f>('3 - Monthly Unit Rates'!K538*'4 - Estimated Volumes'!K542)*6</f>
        <v>0</v>
      </c>
      <c r="L554" s="560">
        <f t="shared" si="256"/>
        <v>0</v>
      </c>
      <c r="N554" s="205">
        <f>'3 - Monthly Unit Rates'!N538*('4 - Estimated Volumes'!N542*12)</f>
        <v>0</v>
      </c>
      <c r="O554" s="205">
        <f>'3 - Monthly Unit Rates'!O538*('4 - Estimated Volumes'!O542*12)</f>
        <v>0</v>
      </c>
      <c r="P554" s="560">
        <f t="shared" si="257"/>
        <v>0</v>
      </c>
      <c r="R554" s="205">
        <f>'3 - Monthly Unit Rates'!R538*('4 - Estimated Volumes'!R542*12)</f>
        <v>0</v>
      </c>
      <c r="S554" s="205">
        <f>'3 - Monthly Unit Rates'!S538*('4 - Estimated Volumes'!S542*12)</f>
        <v>0</v>
      </c>
      <c r="T554" s="560">
        <f t="shared" si="258"/>
        <v>0</v>
      </c>
      <c r="U554" s="204"/>
      <c r="W554" s="577"/>
    </row>
    <row r="555" spans="1:23" outlineLevel="2">
      <c r="A555" s="171"/>
      <c r="D555" s="180" t="s">
        <v>576</v>
      </c>
      <c r="E555" s="280" t="s">
        <v>573</v>
      </c>
      <c r="F555" s="205">
        <f>'3 - Monthly Unit Rates'!F539*('4 - Estimated Volumes'!F543*12)</f>
        <v>57000</v>
      </c>
      <c r="G555" s="205">
        <f>'3 - Monthly Unit Rates'!G539*('4 - Estimated Volumes'!G543*12)</f>
        <v>57000</v>
      </c>
      <c r="H555" s="205">
        <f>'3 - Monthly Unit Rates'!H539*('4 - Estimated Volumes'!H543*12)</f>
        <v>57000</v>
      </c>
      <c r="I555" s="205">
        <f>'3 - Monthly Unit Rates'!I539*('4 - Estimated Volumes'!I543*12)</f>
        <v>57000</v>
      </c>
      <c r="J555" s="205">
        <f>'3 - Monthly Unit Rates'!J539*('4 - Estimated Volumes'!J543*12)</f>
        <v>57000</v>
      </c>
      <c r="K555" s="206">
        <f>('3 - Monthly Unit Rates'!K539*'4 - Estimated Volumes'!K543)*6</f>
        <v>28500</v>
      </c>
      <c r="L555" s="560">
        <f t="shared" si="256"/>
        <v>313500</v>
      </c>
      <c r="N555" s="205">
        <f>'3 - Monthly Unit Rates'!N539*('4 - Estimated Volumes'!N543*12)</f>
        <v>57000</v>
      </c>
      <c r="O555" s="205">
        <f>'3 - Monthly Unit Rates'!O539*('4 - Estimated Volumes'!O543*12)</f>
        <v>57000</v>
      </c>
      <c r="P555" s="560">
        <f t="shared" si="257"/>
        <v>114000</v>
      </c>
      <c r="R555" s="205">
        <f>'3 - Monthly Unit Rates'!R539*('4 - Estimated Volumes'!R543*12)</f>
        <v>57000</v>
      </c>
      <c r="S555" s="205">
        <f>'3 - Monthly Unit Rates'!S539*('4 - Estimated Volumes'!S543*12)</f>
        <v>57000</v>
      </c>
      <c r="T555" s="560">
        <f t="shared" si="258"/>
        <v>114000</v>
      </c>
      <c r="U555" s="204"/>
      <c r="W555" s="577"/>
    </row>
    <row r="556" spans="1:23" outlineLevel="2">
      <c r="A556" s="171"/>
      <c r="D556" s="180" t="s">
        <v>577</v>
      </c>
      <c r="E556" s="280" t="s">
        <v>573</v>
      </c>
      <c r="F556" s="205">
        <f>'3 - Monthly Unit Rates'!F540*('4 - Estimated Volumes'!F544*12)</f>
        <v>0</v>
      </c>
      <c r="G556" s="205">
        <f>'3 - Monthly Unit Rates'!G540*('4 - Estimated Volumes'!G544*12)</f>
        <v>0</v>
      </c>
      <c r="H556" s="205">
        <f>'3 - Monthly Unit Rates'!H540*('4 - Estimated Volumes'!H544*12)</f>
        <v>0</v>
      </c>
      <c r="I556" s="205">
        <f>'3 - Monthly Unit Rates'!I540*('4 - Estimated Volumes'!I544*12)</f>
        <v>0</v>
      </c>
      <c r="J556" s="205">
        <f>'3 - Monthly Unit Rates'!J540*('4 - Estimated Volumes'!J544*12)</f>
        <v>0</v>
      </c>
      <c r="K556" s="206">
        <f>('3 - Monthly Unit Rates'!K540*'4 - Estimated Volumes'!K544)*6</f>
        <v>0</v>
      </c>
      <c r="L556" s="560">
        <f t="shared" si="256"/>
        <v>0</v>
      </c>
      <c r="N556" s="205">
        <f>'3 - Monthly Unit Rates'!N540*('4 - Estimated Volumes'!N544*12)</f>
        <v>0</v>
      </c>
      <c r="O556" s="205">
        <f>'3 - Monthly Unit Rates'!O540*('4 - Estimated Volumes'!O544*12)</f>
        <v>0</v>
      </c>
      <c r="P556" s="560">
        <f t="shared" si="257"/>
        <v>0</v>
      </c>
      <c r="R556" s="205">
        <f>'3 - Monthly Unit Rates'!R540*('4 - Estimated Volumes'!R544*12)</f>
        <v>0</v>
      </c>
      <c r="S556" s="205">
        <f>'3 - Monthly Unit Rates'!S540*('4 - Estimated Volumes'!S544*12)</f>
        <v>0</v>
      </c>
      <c r="T556" s="560">
        <f t="shared" si="258"/>
        <v>0</v>
      </c>
      <c r="U556" s="204"/>
      <c r="W556" s="577"/>
    </row>
    <row r="557" spans="1:23" outlineLevel="2">
      <c r="A557" s="171"/>
      <c r="D557" s="180" t="s">
        <v>578</v>
      </c>
      <c r="E557" s="280" t="s">
        <v>579</v>
      </c>
      <c r="F557" s="205">
        <f>'3 - Monthly Unit Rates'!F541*('4 - Estimated Volumes'!F545*12)</f>
        <v>0</v>
      </c>
      <c r="G557" s="205">
        <f>'3 - Monthly Unit Rates'!G541*('4 - Estimated Volumes'!G545*12)</f>
        <v>0</v>
      </c>
      <c r="H557" s="205">
        <f>'3 - Monthly Unit Rates'!H541*('4 - Estimated Volumes'!H545*12)</f>
        <v>0</v>
      </c>
      <c r="I557" s="205">
        <f>'3 - Monthly Unit Rates'!I541*('4 - Estimated Volumes'!I545*12)</f>
        <v>0</v>
      </c>
      <c r="J557" s="205">
        <f>'3 - Monthly Unit Rates'!J541*('4 - Estimated Volumes'!J545*12)</f>
        <v>0</v>
      </c>
      <c r="K557" s="206">
        <f>('3 - Monthly Unit Rates'!K541*'4 - Estimated Volumes'!K545)*6</f>
        <v>0</v>
      </c>
      <c r="L557" s="560">
        <f t="shared" si="256"/>
        <v>0</v>
      </c>
      <c r="N557" s="205">
        <f>'3 - Monthly Unit Rates'!N541*('4 - Estimated Volumes'!N545*12)</f>
        <v>0</v>
      </c>
      <c r="O557" s="205">
        <f>'3 - Monthly Unit Rates'!O541*('4 - Estimated Volumes'!O545*12)</f>
        <v>0</v>
      </c>
      <c r="P557" s="560">
        <f t="shared" si="257"/>
        <v>0</v>
      </c>
      <c r="R557" s="205">
        <f>'3 - Monthly Unit Rates'!R541*('4 - Estimated Volumes'!R545*12)</f>
        <v>0</v>
      </c>
      <c r="S557" s="205">
        <f>'3 - Monthly Unit Rates'!S541*('4 - Estimated Volumes'!S545*12)</f>
        <v>0</v>
      </c>
      <c r="T557" s="560">
        <f t="shared" si="258"/>
        <v>0</v>
      </c>
      <c r="U557" s="204"/>
      <c r="W557" s="577"/>
    </row>
    <row r="558" spans="1:23" outlineLevel="2">
      <c r="A558" s="171" t="s">
        <v>580</v>
      </c>
      <c r="D558" s="924" t="s">
        <v>581</v>
      </c>
      <c r="E558" s="185"/>
      <c r="F558" s="202"/>
      <c r="G558" s="202"/>
      <c r="H558" s="202"/>
      <c r="I558" s="202"/>
      <c r="J558" s="202"/>
      <c r="K558" s="202"/>
      <c r="L558" s="303"/>
      <c r="N558" s="285"/>
      <c r="O558" s="284"/>
      <c r="P558" s="203"/>
      <c r="R558" s="285"/>
      <c r="S558" s="284"/>
      <c r="T558" s="203"/>
      <c r="U558" s="204"/>
      <c r="W558" s="577"/>
    </row>
    <row r="559" spans="1:23" outlineLevel="2">
      <c r="A559" s="171"/>
      <c r="D559" s="180" t="s">
        <v>582</v>
      </c>
      <c r="E559" s="280" t="s">
        <v>583</v>
      </c>
      <c r="F559" s="205">
        <f>'3 - Monthly Unit Rates'!F543*('4 - Estimated Volumes'!F547*12)</f>
        <v>0</v>
      </c>
      <c r="G559" s="205">
        <f>'3 - Monthly Unit Rates'!G543*('4 - Estimated Volumes'!G547*12)</f>
        <v>0</v>
      </c>
      <c r="H559" s="205">
        <f>'3 - Monthly Unit Rates'!H543*('4 - Estimated Volumes'!H547*12)</f>
        <v>0</v>
      </c>
      <c r="I559" s="205">
        <f>'3 - Monthly Unit Rates'!I543*('4 - Estimated Volumes'!I547*12)</f>
        <v>0</v>
      </c>
      <c r="J559" s="205">
        <f>'3 - Monthly Unit Rates'!J543*('4 - Estimated Volumes'!J547*12)</f>
        <v>0</v>
      </c>
      <c r="K559" s="206">
        <f>('3 - Monthly Unit Rates'!K543*'4 - Estimated Volumes'!K547)*6</f>
        <v>0</v>
      </c>
      <c r="L559" s="560">
        <f t="shared" ref="L559:L569" si="259">SUM(F559:K559)</f>
        <v>0</v>
      </c>
      <c r="N559" s="205">
        <f>'3 - Monthly Unit Rates'!N543*('4 - Estimated Volumes'!N547*12)</f>
        <v>0</v>
      </c>
      <c r="O559" s="205">
        <f>'3 - Monthly Unit Rates'!O543*('4 - Estimated Volumes'!O547*12)</f>
        <v>0</v>
      </c>
      <c r="P559" s="560">
        <f t="shared" ref="P559:P568" si="260">N559+O559</f>
        <v>0</v>
      </c>
      <c r="R559" s="205">
        <f>'3 - Monthly Unit Rates'!R543*('4 - Estimated Volumes'!R547*12)</f>
        <v>0</v>
      </c>
      <c r="S559" s="205">
        <f>'3 - Monthly Unit Rates'!S543*('4 - Estimated Volumes'!S547*12)</f>
        <v>0</v>
      </c>
      <c r="T559" s="560">
        <f t="shared" ref="T559:T568" si="261">R559+S559</f>
        <v>0</v>
      </c>
      <c r="U559" s="204"/>
      <c r="W559" s="577"/>
    </row>
    <row r="560" spans="1:23" outlineLevel="2">
      <c r="A560" s="171"/>
      <c r="D560" s="180" t="s">
        <v>584</v>
      </c>
      <c r="E560" s="280" t="s">
        <v>583</v>
      </c>
      <c r="F560" s="205">
        <f>'3 - Monthly Unit Rates'!F544*('4 - Estimated Volumes'!F548*12)</f>
        <v>0</v>
      </c>
      <c r="G560" s="205">
        <f>'3 - Monthly Unit Rates'!G544*('4 - Estimated Volumes'!G548*12)</f>
        <v>0</v>
      </c>
      <c r="H560" s="205">
        <f>'3 - Monthly Unit Rates'!H544*('4 - Estimated Volumes'!H548*12)</f>
        <v>0</v>
      </c>
      <c r="I560" s="205">
        <f>'3 - Monthly Unit Rates'!I544*('4 - Estimated Volumes'!I548*12)</f>
        <v>0</v>
      </c>
      <c r="J560" s="205">
        <f>'3 - Monthly Unit Rates'!J544*('4 - Estimated Volumes'!J548*12)</f>
        <v>0</v>
      </c>
      <c r="K560" s="206">
        <f>('3 - Monthly Unit Rates'!K544*'4 - Estimated Volumes'!K548)*6</f>
        <v>0</v>
      </c>
      <c r="L560" s="560">
        <f t="shared" si="259"/>
        <v>0</v>
      </c>
      <c r="N560" s="205">
        <f>'3 - Monthly Unit Rates'!N544*('4 - Estimated Volumes'!N548*12)</f>
        <v>0</v>
      </c>
      <c r="O560" s="205">
        <f>'3 - Monthly Unit Rates'!O544*('4 - Estimated Volumes'!O548*12)</f>
        <v>0</v>
      </c>
      <c r="P560" s="560">
        <f t="shared" si="260"/>
        <v>0</v>
      </c>
      <c r="R560" s="205">
        <f>'3 - Monthly Unit Rates'!R544*('4 - Estimated Volumes'!R548*12)</f>
        <v>0</v>
      </c>
      <c r="S560" s="205">
        <f>'3 - Monthly Unit Rates'!S544*('4 - Estimated Volumes'!S548*12)</f>
        <v>0</v>
      </c>
      <c r="T560" s="560">
        <f t="shared" si="261"/>
        <v>0</v>
      </c>
      <c r="U560" s="204"/>
      <c r="W560" s="577"/>
    </row>
    <row r="561" spans="1:23" outlineLevel="2">
      <c r="A561" s="171"/>
      <c r="D561" s="180" t="s">
        <v>585</v>
      </c>
      <c r="E561" s="280" t="s">
        <v>583</v>
      </c>
      <c r="F561" s="205">
        <f>'3 - Monthly Unit Rates'!F545*('4 - Estimated Volumes'!F549*12)</f>
        <v>0</v>
      </c>
      <c r="G561" s="205">
        <f>'3 - Monthly Unit Rates'!G545*('4 - Estimated Volumes'!G549*12)</f>
        <v>0</v>
      </c>
      <c r="H561" s="205">
        <f>'3 - Monthly Unit Rates'!H545*('4 - Estimated Volumes'!H549*12)</f>
        <v>0</v>
      </c>
      <c r="I561" s="205">
        <f>'3 - Monthly Unit Rates'!I545*('4 - Estimated Volumes'!I549*12)</f>
        <v>0</v>
      </c>
      <c r="J561" s="205">
        <f>'3 - Monthly Unit Rates'!J545*('4 - Estimated Volumes'!J549*12)</f>
        <v>0</v>
      </c>
      <c r="K561" s="206">
        <f>('3 - Monthly Unit Rates'!K545*'4 - Estimated Volumes'!K549)*6</f>
        <v>0</v>
      </c>
      <c r="L561" s="560">
        <f t="shared" si="259"/>
        <v>0</v>
      </c>
      <c r="N561" s="205">
        <f>'3 - Monthly Unit Rates'!N545*('4 - Estimated Volumes'!N549*12)</f>
        <v>0</v>
      </c>
      <c r="O561" s="205">
        <f>'3 - Monthly Unit Rates'!O545*('4 - Estimated Volumes'!O549*12)</f>
        <v>0</v>
      </c>
      <c r="P561" s="560">
        <f t="shared" si="260"/>
        <v>0</v>
      </c>
      <c r="R561" s="205">
        <f>'3 - Monthly Unit Rates'!R545*('4 - Estimated Volumes'!R549*12)</f>
        <v>0</v>
      </c>
      <c r="S561" s="205">
        <f>'3 - Monthly Unit Rates'!S545*('4 - Estimated Volumes'!S549*12)</f>
        <v>0</v>
      </c>
      <c r="T561" s="560">
        <f t="shared" si="261"/>
        <v>0</v>
      </c>
      <c r="U561" s="204"/>
      <c r="W561" s="577"/>
    </row>
    <row r="562" spans="1:23" outlineLevel="2">
      <c r="A562" s="171"/>
      <c r="D562" s="180" t="s">
        <v>586</v>
      </c>
      <c r="E562" s="280" t="s">
        <v>583</v>
      </c>
      <c r="F562" s="205">
        <f>'3 - Monthly Unit Rates'!F546*('4 - Estimated Volumes'!F550*12)</f>
        <v>0</v>
      </c>
      <c r="G562" s="205">
        <f>'3 - Monthly Unit Rates'!G546*('4 - Estimated Volumes'!G550*12)</f>
        <v>0</v>
      </c>
      <c r="H562" s="205">
        <f>'3 - Monthly Unit Rates'!H546*('4 - Estimated Volumes'!H550*12)</f>
        <v>0</v>
      </c>
      <c r="I562" s="205">
        <f>'3 - Monthly Unit Rates'!I546*('4 - Estimated Volumes'!I550*12)</f>
        <v>0</v>
      </c>
      <c r="J562" s="205">
        <f>'3 - Monthly Unit Rates'!J546*('4 - Estimated Volumes'!J550*12)</f>
        <v>0</v>
      </c>
      <c r="K562" s="206">
        <f>('3 - Monthly Unit Rates'!K546*'4 - Estimated Volumes'!K550)*6</f>
        <v>0</v>
      </c>
      <c r="L562" s="560">
        <f t="shared" si="259"/>
        <v>0</v>
      </c>
      <c r="N562" s="205">
        <f>'3 - Monthly Unit Rates'!N546*('4 - Estimated Volumes'!N550*12)</f>
        <v>0</v>
      </c>
      <c r="O562" s="205">
        <f>'3 - Monthly Unit Rates'!O546*('4 - Estimated Volumes'!O550*12)</f>
        <v>0</v>
      </c>
      <c r="P562" s="560">
        <f t="shared" si="260"/>
        <v>0</v>
      </c>
      <c r="R562" s="205">
        <f>'3 - Monthly Unit Rates'!R546*('4 - Estimated Volumes'!R550*12)</f>
        <v>0</v>
      </c>
      <c r="S562" s="205">
        <f>'3 - Monthly Unit Rates'!S546*('4 - Estimated Volumes'!S550*12)</f>
        <v>0</v>
      </c>
      <c r="T562" s="560">
        <f t="shared" si="261"/>
        <v>0</v>
      </c>
      <c r="U562" s="204"/>
      <c r="W562" s="577"/>
    </row>
    <row r="563" spans="1:23" outlineLevel="2">
      <c r="A563" s="171"/>
      <c r="D563" s="180" t="s">
        <v>587</v>
      </c>
      <c r="E563" s="280" t="s">
        <v>583</v>
      </c>
      <c r="F563" s="205">
        <f>'3 - Monthly Unit Rates'!F547*('4 - Estimated Volumes'!F551*12)</f>
        <v>0</v>
      </c>
      <c r="G563" s="205">
        <f>'3 - Monthly Unit Rates'!G547*('4 - Estimated Volumes'!G551*12)</f>
        <v>0</v>
      </c>
      <c r="H563" s="205">
        <f>'3 - Monthly Unit Rates'!H547*('4 - Estimated Volumes'!H551*12)</f>
        <v>0</v>
      </c>
      <c r="I563" s="205">
        <f>'3 - Monthly Unit Rates'!I547*('4 - Estimated Volumes'!I551*12)</f>
        <v>0</v>
      </c>
      <c r="J563" s="205">
        <f>'3 - Monthly Unit Rates'!J547*('4 - Estimated Volumes'!J551*12)</f>
        <v>0</v>
      </c>
      <c r="K563" s="206">
        <f>('3 - Monthly Unit Rates'!K547*'4 - Estimated Volumes'!K551)*6</f>
        <v>0</v>
      </c>
      <c r="L563" s="560">
        <f t="shared" si="259"/>
        <v>0</v>
      </c>
      <c r="N563" s="205">
        <f>'3 - Monthly Unit Rates'!N547*('4 - Estimated Volumes'!N551*12)</f>
        <v>0</v>
      </c>
      <c r="O563" s="205">
        <f>'3 - Monthly Unit Rates'!O547*('4 - Estimated Volumes'!O551*12)</f>
        <v>0</v>
      </c>
      <c r="P563" s="560">
        <f t="shared" si="260"/>
        <v>0</v>
      </c>
      <c r="R563" s="205">
        <f>'3 - Monthly Unit Rates'!R547*('4 - Estimated Volumes'!R551*12)</f>
        <v>0</v>
      </c>
      <c r="S563" s="205">
        <f>'3 - Monthly Unit Rates'!S547*('4 - Estimated Volumes'!S551*12)</f>
        <v>0</v>
      </c>
      <c r="T563" s="560">
        <f t="shared" si="261"/>
        <v>0</v>
      </c>
      <c r="U563" s="204"/>
      <c r="W563" s="577"/>
    </row>
    <row r="564" spans="1:23" outlineLevel="2">
      <c r="A564" s="171"/>
      <c r="D564" s="180" t="s">
        <v>588</v>
      </c>
      <c r="E564" s="280" t="s">
        <v>579</v>
      </c>
      <c r="F564" s="205">
        <f>'3 - Monthly Unit Rates'!F548*('4 - Estimated Volumes'!F552*12)</f>
        <v>0</v>
      </c>
      <c r="G564" s="205">
        <f>'3 - Monthly Unit Rates'!G548*('4 - Estimated Volumes'!G552*12)</f>
        <v>0</v>
      </c>
      <c r="H564" s="205">
        <f>'3 - Monthly Unit Rates'!H548*('4 - Estimated Volumes'!H552*12)</f>
        <v>0</v>
      </c>
      <c r="I564" s="205">
        <f>'3 - Monthly Unit Rates'!I548*('4 - Estimated Volumes'!I552*12)</f>
        <v>0</v>
      </c>
      <c r="J564" s="205">
        <f>'3 - Monthly Unit Rates'!J548*('4 - Estimated Volumes'!J552*12)</f>
        <v>0</v>
      </c>
      <c r="K564" s="206">
        <f>('3 - Monthly Unit Rates'!K548*'4 - Estimated Volumes'!K552)*6</f>
        <v>0</v>
      </c>
      <c r="L564" s="560">
        <f t="shared" si="259"/>
        <v>0</v>
      </c>
      <c r="N564" s="205">
        <f>'3 - Monthly Unit Rates'!N548*('4 - Estimated Volumes'!N552*12)</f>
        <v>0</v>
      </c>
      <c r="O564" s="205">
        <f>'3 - Monthly Unit Rates'!O548*('4 - Estimated Volumes'!O552*12)</f>
        <v>0</v>
      </c>
      <c r="P564" s="560">
        <f t="shared" si="260"/>
        <v>0</v>
      </c>
      <c r="R564" s="205">
        <f>'3 - Monthly Unit Rates'!R548*('4 - Estimated Volumes'!R552*12)</f>
        <v>0</v>
      </c>
      <c r="S564" s="205">
        <f>'3 - Monthly Unit Rates'!S548*('4 - Estimated Volumes'!S552*12)</f>
        <v>0</v>
      </c>
      <c r="T564" s="560">
        <f t="shared" si="261"/>
        <v>0</v>
      </c>
      <c r="U564" s="204"/>
      <c r="W564" s="577"/>
    </row>
    <row r="565" spans="1:23" outlineLevel="2">
      <c r="A565" s="171"/>
      <c r="D565" s="180" t="s">
        <v>589</v>
      </c>
      <c r="E565" s="280" t="s">
        <v>590</v>
      </c>
      <c r="F565" s="205">
        <f>'3 - Monthly Unit Rates'!F549*('4 - Estimated Volumes'!F553*12)</f>
        <v>54498.840000000004</v>
      </c>
      <c r="G565" s="205">
        <f>'3 - Monthly Unit Rates'!G549*('4 - Estimated Volumes'!G553*12)</f>
        <v>54498.840000000004</v>
      </c>
      <c r="H565" s="205">
        <f>'3 - Monthly Unit Rates'!H549*('4 - Estimated Volumes'!H553*12)</f>
        <v>77316</v>
      </c>
      <c r="I565" s="205">
        <f>'3 - Monthly Unit Rates'!I549*('4 - Estimated Volumes'!I553*12)</f>
        <v>77316</v>
      </c>
      <c r="J565" s="205">
        <f>'3 - Monthly Unit Rates'!J549*('4 - Estimated Volumes'!J553*12)</f>
        <v>77316</v>
      </c>
      <c r="K565" s="206">
        <f>('3 - Monthly Unit Rates'!K549*'4 - Estimated Volumes'!K553)*6</f>
        <v>38658</v>
      </c>
      <c r="L565" s="560">
        <f t="shared" si="259"/>
        <v>379603.68</v>
      </c>
      <c r="N565" s="205">
        <f>'3 - Monthly Unit Rates'!N549*('4 - Estimated Volumes'!N553*12)</f>
        <v>77316</v>
      </c>
      <c r="O565" s="205">
        <f>'3 - Monthly Unit Rates'!O549*('4 - Estimated Volumes'!O553*12)</f>
        <v>77316</v>
      </c>
      <c r="P565" s="560">
        <f t="shared" si="260"/>
        <v>154632</v>
      </c>
      <c r="R565" s="205">
        <f>'3 - Monthly Unit Rates'!R549*('4 - Estimated Volumes'!R553*12)</f>
        <v>77316</v>
      </c>
      <c r="S565" s="205">
        <f>'3 - Monthly Unit Rates'!S549*('4 - Estimated Volumes'!S553*12)</f>
        <v>77316</v>
      </c>
      <c r="T565" s="560">
        <f t="shared" si="261"/>
        <v>154632</v>
      </c>
      <c r="U565" s="204"/>
      <c r="W565" s="577"/>
    </row>
    <row r="566" spans="1:23" outlineLevel="2">
      <c r="A566" s="171"/>
      <c r="D566" s="180" t="s">
        <v>591</v>
      </c>
      <c r="E566" s="280" t="s">
        <v>579</v>
      </c>
      <c r="F566" s="205">
        <f>'3 - Monthly Unit Rates'!F550*('4 - Estimated Volumes'!F554*12)</f>
        <v>0</v>
      </c>
      <c r="G566" s="205">
        <f>'3 - Monthly Unit Rates'!G550*('4 - Estimated Volumes'!G554*12)</f>
        <v>0</v>
      </c>
      <c r="H566" s="205">
        <f>'3 - Monthly Unit Rates'!H550*('4 - Estimated Volumes'!H554*12)</f>
        <v>0</v>
      </c>
      <c r="I566" s="205">
        <f>'3 - Monthly Unit Rates'!I550*('4 - Estimated Volumes'!I554*12)</f>
        <v>0</v>
      </c>
      <c r="J566" s="205">
        <f>'3 - Monthly Unit Rates'!J550*('4 - Estimated Volumes'!J554*12)</f>
        <v>0</v>
      </c>
      <c r="K566" s="206">
        <f>('3 - Monthly Unit Rates'!K550*'4 - Estimated Volumes'!K554)*6</f>
        <v>0</v>
      </c>
      <c r="L566" s="560">
        <f t="shared" si="259"/>
        <v>0</v>
      </c>
      <c r="N566" s="205">
        <f>'3 - Monthly Unit Rates'!N550*('4 - Estimated Volumes'!N554*12)</f>
        <v>0</v>
      </c>
      <c r="O566" s="205">
        <f>'3 - Monthly Unit Rates'!O550*('4 - Estimated Volumes'!O554*12)</f>
        <v>0</v>
      </c>
      <c r="P566" s="560">
        <f t="shared" si="260"/>
        <v>0</v>
      </c>
      <c r="R566" s="205">
        <f>'3 - Monthly Unit Rates'!R550*('4 - Estimated Volumes'!R554*12)</f>
        <v>0</v>
      </c>
      <c r="S566" s="205">
        <f>'3 - Monthly Unit Rates'!S550*('4 - Estimated Volumes'!S554*12)</f>
        <v>0</v>
      </c>
      <c r="T566" s="560">
        <f t="shared" si="261"/>
        <v>0</v>
      </c>
      <c r="U566" s="204"/>
      <c r="W566" s="577"/>
    </row>
    <row r="567" spans="1:23" outlineLevel="2">
      <c r="A567" s="171"/>
      <c r="D567" s="180" t="s">
        <v>592</v>
      </c>
      <c r="E567" s="177" t="s">
        <v>579</v>
      </c>
      <c r="F567" s="205">
        <f>'3 - Monthly Unit Rates'!F551*('4 - Estimated Volumes'!F555*12)</f>
        <v>0</v>
      </c>
      <c r="G567" s="205">
        <f>'3 - Monthly Unit Rates'!G551*('4 - Estimated Volumes'!G555*12)</f>
        <v>0</v>
      </c>
      <c r="H567" s="205">
        <f>'3 - Monthly Unit Rates'!H551*('4 - Estimated Volumes'!H555*12)</f>
        <v>0</v>
      </c>
      <c r="I567" s="205">
        <f>'3 - Monthly Unit Rates'!I551*('4 - Estimated Volumes'!I555*12)</f>
        <v>0</v>
      </c>
      <c r="J567" s="205">
        <f>'3 - Monthly Unit Rates'!J551*('4 - Estimated Volumes'!J555*12)</f>
        <v>0</v>
      </c>
      <c r="K567" s="206">
        <f>('3 - Monthly Unit Rates'!K551*'4 - Estimated Volumes'!K555)*6</f>
        <v>0</v>
      </c>
      <c r="L567" s="560">
        <f t="shared" si="259"/>
        <v>0</v>
      </c>
      <c r="N567" s="205">
        <f>'3 - Monthly Unit Rates'!N551*('4 - Estimated Volumes'!N555*12)</f>
        <v>0</v>
      </c>
      <c r="O567" s="205">
        <f>'3 - Monthly Unit Rates'!O551*('4 - Estimated Volumes'!O555*12)</f>
        <v>0</v>
      </c>
      <c r="P567" s="560">
        <f t="shared" si="260"/>
        <v>0</v>
      </c>
      <c r="R567" s="205">
        <f>'3 - Monthly Unit Rates'!R551*('4 - Estimated Volumes'!R555*12)</f>
        <v>0</v>
      </c>
      <c r="S567" s="205">
        <f>'3 - Monthly Unit Rates'!S551*('4 - Estimated Volumes'!S555*12)</f>
        <v>0</v>
      </c>
      <c r="T567" s="560">
        <f t="shared" si="261"/>
        <v>0</v>
      </c>
      <c r="U567" s="204"/>
      <c r="W567" s="577"/>
    </row>
    <row r="568" spans="1:23" outlineLevel="2">
      <c r="A568" s="171"/>
      <c r="D568" s="180" t="s">
        <v>593</v>
      </c>
      <c r="E568" s="280" t="s">
        <v>579</v>
      </c>
      <c r="F568" s="205">
        <f>'3 - Monthly Unit Rates'!F552*('4 - Estimated Volumes'!F556*12)</f>
        <v>0</v>
      </c>
      <c r="G568" s="205">
        <f>'3 - Monthly Unit Rates'!G552*('4 - Estimated Volumes'!G556*12)</f>
        <v>0</v>
      </c>
      <c r="H568" s="205">
        <f>'3 - Monthly Unit Rates'!H552*('4 - Estimated Volumes'!H556*12)</f>
        <v>0</v>
      </c>
      <c r="I568" s="205">
        <f>'3 - Monthly Unit Rates'!I552*('4 - Estimated Volumes'!I556*12)</f>
        <v>0</v>
      </c>
      <c r="J568" s="205">
        <f>'3 - Monthly Unit Rates'!J552*('4 - Estimated Volumes'!J556*12)</f>
        <v>0</v>
      </c>
      <c r="K568" s="206">
        <f>('3 - Monthly Unit Rates'!K552*'4 - Estimated Volumes'!K556)*6</f>
        <v>0</v>
      </c>
      <c r="L568" s="560">
        <f t="shared" si="259"/>
        <v>0</v>
      </c>
      <c r="N568" s="205">
        <f>'3 - Monthly Unit Rates'!N552*('4 - Estimated Volumes'!N556*12)</f>
        <v>0</v>
      </c>
      <c r="O568" s="205">
        <f>'3 - Monthly Unit Rates'!O552*('4 - Estimated Volumes'!O556*12)</f>
        <v>0</v>
      </c>
      <c r="P568" s="560">
        <f t="shared" si="260"/>
        <v>0</v>
      </c>
      <c r="R568" s="205">
        <f>'3 - Monthly Unit Rates'!R552*('4 - Estimated Volumes'!R556*12)</f>
        <v>0</v>
      </c>
      <c r="S568" s="205">
        <f>'3 - Monthly Unit Rates'!S552*('4 - Estimated Volumes'!S556*12)</f>
        <v>0</v>
      </c>
      <c r="T568" s="560">
        <f t="shared" si="261"/>
        <v>0</v>
      </c>
      <c r="U568" s="204"/>
      <c r="W568" s="577"/>
    </row>
    <row r="569" spans="1:23" outlineLevel="2">
      <c r="A569" s="171"/>
      <c r="D569" s="180" t="s">
        <v>594</v>
      </c>
      <c r="E569" s="280" t="s">
        <v>579</v>
      </c>
      <c r="F569" s="205">
        <f>'3 - Monthly Unit Rates'!F553*('4 - Estimated Volumes'!F557*12)</f>
        <v>0</v>
      </c>
      <c r="G569" s="205">
        <f>'3 - Monthly Unit Rates'!G553*('4 - Estimated Volumes'!G557*12)</f>
        <v>0</v>
      </c>
      <c r="H569" s="205">
        <f>'3 - Monthly Unit Rates'!H553*('4 - Estimated Volumes'!H557*12)</f>
        <v>0</v>
      </c>
      <c r="I569" s="205">
        <f>'3 - Monthly Unit Rates'!I553*('4 - Estimated Volumes'!I557*12)</f>
        <v>0</v>
      </c>
      <c r="J569" s="205">
        <f>'3 - Monthly Unit Rates'!J553*('4 - Estimated Volumes'!J557*12)</f>
        <v>0</v>
      </c>
      <c r="K569" s="206">
        <f>('3 - Monthly Unit Rates'!K553*'4 - Estimated Volumes'!K557)*6</f>
        <v>0</v>
      </c>
      <c r="L569" s="560">
        <f t="shared" si="259"/>
        <v>0</v>
      </c>
      <c r="N569" s="205">
        <f>'3 - Monthly Unit Rates'!N553*('4 - Estimated Volumes'!N557*12)</f>
        <v>0</v>
      </c>
      <c r="O569" s="205">
        <f>'3 - Monthly Unit Rates'!O553*('4 - Estimated Volumes'!O557*12)</f>
        <v>0</v>
      </c>
      <c r="P569" s="560">
        <f t="shared" ref="P569:P572" si="262">N569+O569</f>
        <v>0</v>
      </c>
      <c r="R569" s="205">
        <f>'3 - Monthly Unit Rates'!R553*('4 - Estimated Volumes'!R557*12)</f>
        <v>0</v>
      </c>
      <c r="S569" s="205">
        <f>'3 - Monthly Unit Rates'!S553*('4 - Estimated Volumes'!S557*12)</f>
        <v>0</v>
      </c>
      <c r="T569" s="560">
        <f t="shared" ref="T569:T572" si="263">R569+S569</f>
        <v>0</v>
      </c>
      <c r="U569" s="204"/>
      <c r="W569" s="577"/>
    </row>
    <row r="570" spans="1:23" outlineLevel="2">
      <c r="A570" s="171"/>
      <c r="D570" s="180" t="s">
        <v>595</v>
      </c>
      <c r="E570" s="280" t="s">
        <v>579</v>
      </c>
      <c r="F570" s="205">
        <f>'3 - Monthly Unit Rates'!F554*('4 - Estimated Volumes'!F558*12)</f>
        <v>0</v>
      </c>
      <c r="G570" s="205">
        <f>'3 - Monthly Unit Rates'!G554*('4 - Estimated Volumes'!G558*12)</f>
        <v>0</v>
      </c>
      <c r="H570" s="205">
        <f>'3 - Monthly Unit Rates'!H554*('4 - Estimated Volumes'!H558*12)</f>
        <v>0</v>
      </c>
      <c r="I570" s="205">
        <f>'3 - Monthly Unit Rates'!I554*('4 - Estimated Volumes'!I558*12)</f>
        <v>0</v>
      </c>
      <c r="J570" s="205">
        <f>'3 - Monthly Unit Rates'!J554*('4 - Estimated Volumes'!J558*12)</f>
        <v>0</v>
      </c>
      <c r="K570" s="206">
        <f>('3 - Monthly Unit Rates'!K554*'4 - Estimated Volumes'!K558)*6</f>
        <v>0</v>
      </c>
      <c r="L570" s="560">
        <f t="shared" ref="L570:L572" si="264">SUM(F570:K570)</f>
        <v>0</v>
      </c>
      <c r="N570" s="205">
        <f>'3 - Monthly Unit Rates'!N554*('4 - Estimated Volumes'!N558*12)</f>
        <v>0</v>
      </c>
      <c r="O570" s="205">
        <f>'3 - Monthly Unit Rates'!O554*('4 - Estimated Volumes'!O558*12)</f>
        <v>0</v>
      </c>
      <c r="P570" s="560">
        <f t="shared" si="262"/>
        <v>0</v>
      </c>
      <c r="R570" s="205">
        <f>'3 - Monthly Unit Rates'!R554*('4 - Estimated Volumes'!R558*12)</f>
        <v>0</v>
      </c>
      <c r="S570" s="205">
        <f>'3 - Monthly Unit Rates'!S554*('4 - Estimated Volumes'!S558*12)</f>
        <v>0</v>
      </c>
      <c r="T570" s="560">
        <f t="shared" si="263"/>
        <v>0</v>
      </c>
      <c r="U570" s="204"/>
      <c r="W570" s="578"/>
    </row>
    <row r="571" spans="1:23" outlineLevel="2">
      <c r="A571" s="171"/>
      <c r="D571" s="177" t="s">
        <v>596</v>
      </c>
      <c r="E571" s="357" t="s">
        <v>579</v>
      </c>
      <c r="F571" s="205">
        <f>'3 - Monthly Unit Rates'!F555*('4 - Estimated Volumes'!F559*12)</f>
        <v>0</v>
      </c>
      <c r="G571" s="205">
        <f>'3 - Monthly Unit Rates'!G555*('4 - Estimated Volumes'!G559*12)</f>
        <v>0</v>
      </c>
      <c r="H571" s="205">
        <f>'3 - Monthly Unit Rates'!H555*('4 - Estimated Volumes'!H559*12)</f>
        <v>0</v>
      </c>
      <c r="I571" s="205">
        <f>'3 - Monthly Unit Rates'!I555*('4 - Estimated Volumes'!I559*12)</f>
        <v>0</v>
      </c>
      <c r="J571" s="205">
        <f>'3 - Monthly Unit Rates'!J555*('4 - Estimated Volumes'!J559*12)</f>
        <v>0</v>
      </c>
      <c r="K571" s="206">
        <f>('3 - Monthly Unit Rates'!K555*'4 - Estimated Volumes'!K559)*6</f>
        <v>0</v>
      </c>
      <c r="L571" s="560">
        <f t="shared" si="264"/>
        <v>0</v>
      </c>
      <c r="N571" s="205">
        <f>'3 - Monthly Unit Rates'!N555*('4 - Estimated Volumes'!N559*12)</f>
        <v>0</v>
      </c>
      <c r="O571" s="205">
        <f>'3 - Monthly Unit Rates'!O555*('4 - Estimated Volumes'!O559*12)</f>
        <v>0</v>
      </c>
      <c r="P571" s="560">
        <f t="shared" si="262"/>
        <v>0</v>
      </c>
      <c r="R571" s="205">
        <f>'3 - Monthly Unit Rates'!R555*('4 - Estimated Volumes'!R559*12)</f>
        <v>0</v>
      </c>
      <c r="S571" s="205">
        <f>'3 - Monthly Unit Rates'!S555*('4 - Estimated Volumes'!S559*12)</f>
        <v>0</v>
      </c>
      <c r="T571" s="560">
        <f t="shared" si="263"/>
        <v>0</v>
      </c>
      <c r="U571" s="204"/>
      <c r="W571" s="577"/>
    </row>
    <row r="572" spans="1:23" outlineLevel="2">
      <c r="A572" s="171"/>
      <c r="D572" s="177" t="s">
        <v>597</v>
      </c>
      <c r="E572" s="357" t="s">
        <v>579</v>
      </c>
      <c r="F572" s="205">
        <f>'3 - Monthly Unit Rates'!F556*('4 - Estimated Volumes'!F560*12)</f>
        <v>0</v>
      </c>
      <c r="G572" s="205">
        <f>'3 - Monthly Unit Rates'!G556*('4 - Estimated Volumes'!G560*12)</f>
        <v>0</v>
      </c>
      <c r="H572" s="205">
        <f>'3 - Monthly Unit Rates'!H556*('4 - Estimated Volumes'!H560*12)</f>
        <v>0</v>
      </c>
      <c r="I572" s="205">
        <f>'3 - Monthly Unit Rates'!I556*('4 - Estimated Volumes'!I560*12)</f>
        <v>0</v>
      </c>
      <c r="J572" s="205">
        <f>'3 - Monthly Unit Rates'!J556*('4 - Estimated Volumes'!J560*12)</f>
        <v>0</v>
      </c>
      <c r="K572" s="206">
        <f>('3 - Monthly Unit Rates'!K556*'4 - Estimated Volumes'!K560)*6</f>
        <v>0</v>
      </c>
      <c r="L572" s="560">
        <f t="shared" si="264"/>
        <v>0</v>
      </c>
      <c r="N572" s="205">
        <f>'3 - Monthly Unit Rates'!N556*('4 - Estimated Volumes'!N560*12)</f>
        <v>0</v>
      </c>
      <c r="O572" s="205">
        <f>'3 - Monthly Unit Rates'!O556*('4 - Estimated Volumes'!O560*12)</f>
        <v>0</v>
      </c>
      <c r="P572" s="560">
        <f t="shared" si="262"/>
        <v>0</v>
      </c>
      <c r="R572" s="205">
        <f>'3 - Monthly Unit Rates'!R556*('4 - Estimated Volumes'!R560*12)</f>
        <v>0</v>
      </c>
      <c r="S572" s="205">
        <f>'3 - Monthly Unit Rates'!S556*('4 - Estimated Volumes'!S560*12)</f>
        <v>0</v>
      </c>
      <c r="T572" s="560">
        <f t="shared" si="263"/>
        <v>0</v>
      </c>
      <c r="U572" s="204"/>
      <c r="W572" s="577"/>
    </row>
    <row r="573" spans="1:23" outlineLevel="2">
      <c r="A573" s="171" t="s">
        <v>598</v>
      </c>
      <c r="D573" s="924" t="s">
        <v>599</v>
      </c>
      <c r="E573" s="185"/>
      <c r="F573" s="202"/>
      <c r="G573" s="202"/>
      <c r="H573" s="202"/>
      <c r="I573" s="202"/>
      <c r="J573" s="202"/>
      <c r="K573" s="202"/>
      <c r="L573" s="303"/>
      <c r="N573" s="285"/>
      <c r="O573" s="284"/>
      <c r="P573" s="203"/>
      <c r="R573" s="285"/>
      <c r="S573" s="284"/>
      <c r="T573" s="203"/>
      <c r="U573" s="204"/>
      <c r="W573" s="577"/>
    </row>
    <row r="574" spans="1:23" outlineLevel="2">
      <c r="A574" s="171"/>
      <c r="D574" s="177" t="s">
        <v>566</v>
      </c>
      <c r="E574" s="357" t="s">
        <v>215</v>
      </c>
      <c r="F574" s="205">
        <f>'3 - Monthly Unit Rates'!F558*('4 - Estimated Volumes'!F562*12)</f>
        <v>0</v>
      </c>
      <c r="G574" s="205">
        <f>'3 - Monthly Unit Rates'!G558*('4 - Estimated Volumes'!G562*12)</f>
        <v>0</v>
      </c>
      <c r="H574" s="205">
        <f>'3 - Monthly Unit Rates'!H558*('4 - Estimated Volumes'!H562*12)</f>
        <v>0</v>
      </c>
      <c r="I574" s="205">
        <f>'3 - Monthly Unit Rates'!I558*('4 - Estimated Volumes'!I562*12)</f>
        <v>0</v>
      </c>
      <c r="J574" s="205">
        <f>'3 - Monthly Unit Rates'!J558*('4 - Estimated Volumes'!J562*12)</f>
        <v>0</v>
      </c>
      <c r="K574" s="206">
        <f>('3 - Monthly Unit Rates'!K558*'4 - Estimated Volumes'!K562)*6</f>
        <v>0</v>
      </c>
      <c r="L574" s="560">
        <f t="shared" ref="L574:L575" si="265">SUM(F574:K574)</f>
        <v>0</v>
      </c>
      <c r="N574" s="205">
        <f>'3 - Monthly Unit Rates'!N558*('4 - Estimated Volumes'!N562*12)</f>
        <v>0</v>
      </c>
      <c r="O574" s="205">
        <f>'3 - Monthly Unit Rates'!O558*('4 - Estimated Volumes'!O562*12)</f>
        <v>0</v>
      </c>
      <c r="P574" s="560">
        <f t="shared" ref="P574:P575" si="266">N574+O574</f>
        <v>0</v>
      </c>
      <c r="R574" s="205">
        <f>'3 - Monthly Unit Rates'!R558*('4 - Estimated Volumes'!R562*12)</f>
        <v>0</v>
      </c>
      <c r="S574" s="205">
        <f>'3 - Monthly Unit Rates'!S558*('4 - Estimated Volumes'!S562*12)</f>
        <v>0</v>
      </c>
      <c r="T574" s="560">
        <f t="shared" ref="T574:T575" si="267">R574+S574</f>
        <v>0</v>
      </c>
      <c r="U574" s="204"/>
      <c r="W574" s="577"/>
    </row>
    <row r="575" spans="1:23" outlineLevel="2">
      <c r="A575" s="171"/>
      <c r="D575" s="177" t="s">
        <v>567</v>
      </c>
      <c r="E575" s="357" t="s">
        <v>215</v>
      </c>
      <c r="F575" s="205">
        <f>'3 - Monthly Unit Rates'!F559*('4 - Estimated Volumes'!F563*12)</f>
        <v>0</v>
      </c>
      <c r="G575" s="205">
        <f>'3 - Monthly Unit Rates'!G559*('4 - Estimated Volumes'!G563*12)</f>
        <v>0</v>
      </c>
      <c r="H575" s="205">
        <f>'3 - Monthly Unit Rates'!H559*('4 - Estimated Volumes'!H563*12)</f>
        <v>0</v>
      </c>
      <c r="I575" s="205">
        <f>'3 - Monthly Unit Rates'!I559*('4 - Estimated Volumes'!I563*12)</f>
        <v>0</v>
      </c>
      <c r="J575" s="205">
        <f>'3 - Monthly Unit Rates'!J559*('4 - Estimated Volumes'!J563*12)</f>
        <v>0</v>
      </c>
      <c r="K575" s="206">
        <f>('3 - Monthly Unit Rates'!K559*'4 - Estimated Volumes'!K563)*6</f>
        <v>0</v>
      </c>
      <c r="L575" s="560">
        <f t="shared" si="265"/>
        <v>0</v>
      </c>
      <c r="N575" s="205">
        <f>'3 - Monthly Unit Rates'!N559*('4 - Estimated Volumes'!N563*12)</f>
        <v>0</v>
      </c>
      <c r="O575" s="205">
        <f>'3 - Monthly Unit Rates'!O559*('4 - Estimated Volumes'!O563*12)</f>
        <v>0</v>
      </c>
      <c r="P575" s="560">
        <f t="shared" si="266"/>
        <v>0</v>
      </c>
      <c r="R575" s="205">
        <f>'3 - Monthly Unit Rates'!R559*('4 - Estimated Volumes'!R563*12)</f>
        <v>0</v>
      </c>
      <c r="S575" s="205">
        <f>'3 - Monthly Unit Rates'!S559*('4 - Estimated Volumes'!S563*12)</f>
        <v>0</v>
      </c>
      <c r="T575" s="560">
        <f t="shared" si="267"/>
        <v>0</v>
      </c>
      <c r="U575" s="204"/>
      <c r="W575" s="577"/>
    </row>
    <row r="576" spans="1:23" s="71" customFormat="1" ht="13.8" outlineLevel="1">
      <c r="A576" s="171"/>
      <c r="D576" s="924" t="s">
        <v>560</v>
      </c>
      <c r="E576" s="384"/>
      <c r="F576" s="202">
        <f t="shared" ref="F576:L576" si="268">SUM(F546:F575)</f>
        <v>426686.04000000004</v>
      </c>
      <c r="G576" s="202">
        <f t="shared" si="268"/>
        <v>426686.04000000004</v>
      </c>
      <c r="H576" s="202">
        <f t="shared" si="268"/>
        <v>449503.2</v>
      </c>
      <c r="I576" s="202">
        <f t="shared" si="268"/>
        <v>449503.2</v>
      </c>
      <c r="J576" s="202">
        <f t="shared" si="268"/>
        <v>449503.2</v>
      </c>
      <c r="K576" s="202">
        <f t="shared" si="268"/>
        <v>224751.6</v>
      </c>
      <c r="L576" s="303">
        <f t="shared" si="268"/>
        <v>2426633.2800000003</v>
      </c>
      <c r="M576" s="195"/>
      <c r="N576" s="201">
        <f>SUM(N546:N575)</f>
        <v>449503.2</v>
      </c>
      <c r="O576" s="202">
        <f>SUM(O546:O575)</f>
        <v>449503.2</v>
      </c>
      <c r="P576" s="303">
        <f>SUM(P546:P575)</f>
        <v>899006.4</v>
      </c>
      <c r="Q576" s="195"/>
      <c r="R576" s="201">
        <f>SUM(R546:R575)</f>
        <v>449503.2</v>
      </c>
      <c r="S576" s="202">
        <f>SUM(S546:S575)</f>
        <v>449503.2</v>
      </c>
      <c r="T576" s="303">
        <f>SUM(T546:T575)</f>
        <v>899006.4</v>
      </c>
      <c r="U576" s="204"/>
      <c r="V576" s="375"/>
      <c r="W576" s="577"/>
    </row>
    <row r="577" spans="1:23" outlineLevel="2" collapsed="1">
      <c r="A577" s="171"/>
      <c r="D577" s="179"/>
      <c r="F577" s="208"/>
      <c r="G577" s="208"/>
      <c r="H577" s="208"/>
      <c r="I577" s="208"/>
      <c r="J577" s="208"/>
      <c r="K577" s="208"/>
      <c r="L577" s="208"/>
      <c r="N577" s="208"/>
      <c r="O577" s="208"/>
      <c r="P577" s="208"/>
      <c r="R577" s="208"/>
      <c r="S577" s="208"/>
      <c r="T577" s="208"/>
      <c r="U577" s="204"/>
      <c r="V577" s="204"/>
      <c r="W577" s="577"/>
    </row>
    <row r="578" spans="1:23" ht="13.8" outlineLevel="2" collapsed="1">
      <c r="A578" s="171"/>
      <c r="C578" s="196" t="s">
        <v>600</v>
      </c>
      <c r="D578" s="384"/>
      <c r="E578" s="325"/>
      <c r="F578" s="200"/>
      <c r="G578" s="200"/>
      <c r="H578" s="200"/>
      <c r="I578" s="200"/>
      <c r="J578" s="200"/>
      <c r="K578" s="200"/>
      <c r="L578" s="668"/>
      <c r="N578" s="201"/>
      <c r="O578" s="202"/>
      <c r="P578" s="203"/>
      <c r="Q578" s="195"/>
      <c r="R578" s="201"/>
      <c r="S578" s="284"/>
      <c r="T578" s="203"/>
      <c r="U578" s="204"/>
      <c r="W578" s="577"/>
    </row>
    <row r="579" spans="1:23" ht="13.8" outlineLevel="2">
      <c r="A579" s="171" t="s">
        <v>601</v>
      </c>
      <c r="C579" s="210"/>
      <c r="D579" s="924" t="s">
        <v>602</v>
      </c>
      <c r="E579" s="185"/>
      <c r="F579" s="202"/>
      <c r="G579" s="202"/>
      <c r="H579" s="202"/>
      <c r="I579" s="202"/>
      <c r="J579" s="202"/>
      <c r="K579" s="202"/>
      <c r="L579" s="303"/>
      <c r="N579" s="285"/>
      <c r="O579" s="284"/>
      <c r="P579" s="203"/>
      <c r="R579" s="285"/>
      <c r="S579" s="284"/>
      <c r="T579" s="203"/>
      <c r="U579" s="204"/>
      <c r="W579" s="577"/>
    </row>
    <row r="580" spans="1:23" outlineLevel="2">
      <c r="A580" s="171"/>
      <c r="D580" s="175" t="s">
        <v>603</v>
      </c>
      <c r="E580" s="568" t="s">
        <v>604</v>
      </c>
      <c r="F580" s="205">
        <f>'3a - Non-Recurring Unit Rates'!F582*'4 - Estimated Volumes'!F568</f>
        <v>0</v>
      </c>
      <c r="G580" s="205">
        <f>'3a - Non-Recurring Unit Rates'!G582*'4 - Estimated Volumes'!G568</f>
        <v>0</v>
      </c>
      <c r="H580" s="205">
        <f>'3a - Non-Recurring Unit Rates'!H582*'4 - Estimated Volumes'!H568</f>
        <v>0</v>
      </c>
      <c r="I580" s="205">
        <f>'3a - Non-Recurring Unit Rates'!I582*'4 - Estimated Volumes'!I568</f>
        <v>0</v>
      </c>
      <c r="J580" s="205">
        <f>'3a - Non-Recurring Unit Rates'!J582*'4 - Estimated Volumes'!J568</f>
        <v>0</v>
      </c>
      <c r="K580" s="206">
        <f>('3a - Non-Recurring Unit Rates'!J582*'4 - Estimated Volumes'!J568)</f>
        <v>0</v>
      </c>
      <c r="L580" s="569">
        <f>SUM(F580:K580)</f>
        <v>0</v>
      </c>
      <c r="N580" s="205">
        <f>'3a - Non-Recurring Unit Rates'!O582*'4 - Estimated Volumes'!O568</f>
        <v>0</v>
      </c>
      <c r="O580" s="205">
        <f>'3a - Non-Recurring Unit Rates'!P582*'4 - Estimated Volumes'!P568</f>
        <v>0</v>
      </c>
      <c r="P580" s="569">
        <f t="shared" ref="P580:P581" si="269">N580+O580</f>
        <v>0</v>
      </c>
      <c r="R580" s="205">
        <f>'3a - Non-Recurring Unit Rates'!S582*'4 - Estimated Volumes'!S568</f>
        <v>0</v>
      </c>
      <c r="S580" s="205">
        <f>'3a - Non-Recurring Unit Rates'!T582*'4 - Estimated Volumes'!T568</f>
        <v>0</v>
      </c>
      <c r="T580" s="569">
        <f t="shared" ref="T580:T581" si="270">R580+S580</f>
        <v>0</v>
      </c>
      <c r="U580" s="204"/>
      <c r="W580" s="577"/>
    </row>
    <row r="581" spans="1:23" outlineLevel="2">
      <c r="A581" s="171"/>
      <c r="D581" s="175" t="s">
        <v>605</v>
      </c>
      <c r="E581" s="568" t="s">
        <v>518</v>
      </c>
      <c r="F581" s="205">
        <f>'3a - Non-Recurring Unit Rates'!F583*'4 - Estimated Volumes'!F569</f>
        <v>0</v>
      </c>
      <c r="G581" s="205">
        <f>'3a - Non-Recurring Unit Rates'!G583*'4 - Estimated Volumes'!G569</f>
        <v>0</v>
      </c>
      <c r="H581" s="205">
        <f>'3a - Non-Recurring Unit Rates'!H583*'4 - Estimated Volumes'!H569</f>
        <v>0</v>
      </c>
      <c r="I581" s="205">
        <f>'3a - Non-Recurring Unit Rates'!I583*'4 - Estimated Volumes'!I569</f>
        <v>0</v>
      </c>
      <c r="J581" s="205">
        <f>'3a - Non-Recurring Unit Rates'!J583*'4 - Estimated Volumes'!J569</f>
        <v>0</v>
      </c>
      <c r="K581" s="206">
        <f>('3a - Non-Recurring Unit Rates'!J583*'4 - Estimated Volumes'!J569)</f>
        <v>0</v>
      </c>
      <c r="L581" s="569">
        <f t="shared" ref="L581" si="271">SUM(F581:K581)</f>
        <v>0</v>
      </c>
      <c r="N581" s="205">
        <f>'3a - Non-Recurring Unit Rates'!O583*'4 - Estimated Volumes'!O569</f>
        <v>0</v>
      </c>
      <c r="O581" s="205">
        <f>'3a - Non-Recurring Unit Rates'!P583*'4 - Estimated Volumes'!P569</f>
        <v>0</v>
      </c>
      <c r="P581" s="569">
        <f t="shared" si="269"/>
        <v>0</v>
      </c>
      <c r="R581" s="205">
        <f>'3a - Non-Recurring Unit Rates'!S583*'4 - Estimated Volumes'!S569</f>
        <v>0</v>
      </c>
      <c r="S581" s="205">
        <f>'3a - Non-Recurring Unit Rates'!T583*'4 - Estimated Volumes'!T569</f>
        <v>0</v>
      </c>
      <c r="T581" s="569">
        <f t="shared" si="270"/>
        <v>0</v>
      </c>
      <c r="U581" s="204"/>
      <c r="W581" s="577"/>
    </row>
    <row r="582" spans="1:23" outlineLevel="2">
      <c r="A582" s="179"/>
      <c r="D582" s="355" t="s">
        <v>606</v>
      </c>
      <c r="E582" s="356"/>
      <c r="F582" s="378"/>
      <c r="G582" s="378"/>
      <c r="H582" s="378"/>
      <c r="I582" s="378"/>
      <c r="J582" s="378"/>
      <c r="K582" s="378"/>
      <c r="L582" s="677"/>
      <c r="N582" s="285"/>
      <c r="O582" s="284"/>
      <c r="P582" s="203"/>
      <c r="R582" s="285"/>
      <c r="S582" s="284"/>
      <c r="T582" s="203"/>
      <c r="U582" s="204"/>
      <c r="W582" s="577"/>
    </row>
    <row r="583" spans="1:23" outlineLevel="2">
      <c r="A583" s="1" t="s">
        <v>607</v>
      </c>
      <c r="D583" s="178" t="s">
        <v>608</v>
      </c>
      <c r="E583" s="357" t="s">
        <v>518</v>
      </c>
      <c r="F583" s="205">
        <f>'3 - Monthly Unit Rates'!F567*('4 - Estimated Volumes'!F571*12)</f>
        <v>54180</v>
      </c>
      <c r="G583" s="205">
        <f>'3 - Monthly Unit Rates'!G567*('4 - Estimated Volumes'!G571*12)</f>
        <v>54180</v>
      </c>
      <c r="H583" s="205">
        <f>'3 - Monthly Unit Rates'!H567*('4 - Estimated Volumes'!H571*12)</f>
        <v>54180</v>
      </c>
      <c r="I583" s="205">
        <f>'3 - Monthly Unit Rates'!I567*('4 - Estimated Volumes'!I571*12)</f>
        <v>54180</v>
      </c>
      <c r="J583" s="205">
        <f>'3 - Monthly Unit Rates'!J567*('4 - Estimated Volumes'!J571*12)</f>
        <v>54180</v>
      </c>
      <c r="K583" s="205">
        <f>('3 - Monthly Unit Rates'!K567*'4 - Estimated Volumes'!K571)*6</f>
        <v>27090</v>
      </c>
      <c r="L583" s="560">
        <f t="shared" ref="L583" si="272">SUM(F583:K583)</f>
        <v>297990</v>
      </c>
      <c r="N583" s="205">
        <f>'3 - Monthly Unit Rates'!N567*('4 - Estimated Volumes'!N571*12)</f>
        <v>54180</v>
      </c>
      <c r="O583" s="205">
        <f>'3 - Monthly Unit Rates'!O567*('4 - Estimated Volumes'!O571*12)</f>
        <v>54180</v>
      </c>
      <c r="P583" s="560">
        <f t="shared" ref="P583" si="273">N583+O583</f>
        <v>108360</v>
      </c>
      <c r="R583" s="205">
        <f>'3 - Monthly Unit Rates'!R567*('4 - Estimated Volumes'!R571*12)</f>
        <v>54180</v>
      </c>
      <c r="S583" s="205">
        <f>'3 - Monthly Unit Rates'!S567*('4 - Estimated Volumes'!S571*12)</f>
        <v>54180</v>
      </c>
      <c r="T583" s="560">
        <f t="shared" ref="T583" si="274">R583+S583</f>
        <v>108360</v>
      </c>
      <c r="U583" s="204"/>
      <c r="W583" s="577"/>
    </row>
    <row r="584" spans="1:23" outlineLevel="2">
      <c r="A584" s="1" t="s">
        <v>609</v>
      </c>
      <c r="D584" s="355" t="s">
        <v>610</v>
      </c>
      <c r="E584" s="356"/>
      <c r="F584" s="378"/>
      <c r="G584" s="378"/>
      <c r="H584" s="378"/>
      <c r="I584" s="378"/>
      <c r="J584" s="378"/>
      <c r="K584" s="378"/>
      <c r="L584" s="677"/>
      <c r="N584" s="285"/>
      <c r="O584" s="284"/>
      <c r="P584" s="203"/>
      <c r="R584" s="285"/>
      <c r="S584" s="284"/>
      <c r="T584" s="203"/>
      <c r="U584" s="204"/>
      <c r="W584" s="577"/>
    </row>
    <row r="585" spans="1:23" outlineLevel="2">
      <c r="A585" s="171"/>
      <c r="D585" s="178" t="s">
        <v>611</v>
      </c>
      <c r="E585" s="357" t="s">
        <v>149</v>
      </c>
      <c r="F585" s="205">
        <f>'3 - Monthly Unit Rates'!F569*('4 - Estimated Volumes'!F573*12)</f>
        <v>53784</v>
      </c>
      <c r="G585" s="205">
        <f>'3 - Monthly Unit Rates'!G569*('4 - Estimated Volumes'!G573*12)</f>
        <v>53784</v>
      </c>
      <c r="H585" s="205">
        <f>'3 - Monthly Unit Rates'!H569*('4 - Estimated Volumes'!H573*12)</f>
        <v>53784</v>
      </c>
      <c r="I585" s="205">
        <f>'3 - Monthly Unit Rates'!I569*('4 - Estimated Volumes'!I573*12)</f>
        <v>53784</v>
      </c>
      <c r="J585" s="205">
        <f>'3 - Monthly Unit Rates'!J569*('4 - Estimated Volumes'!J573*12)</f>
        <v>53784</v>
      </c>
      <c r="K585" s="205">
        <f>('3 - Monthly Unit Rates'!K569*'4 - Estimated Volumes'!K573)*6</f>
        <v>26892</v>
      </c>
      <c r="L585" s="560">
        <f t="shared" ref="L585:L591" si="275">SUM(F585:K585)</f>
        <v>295812</v>
      </c>
      <c r="N585" s="205">
        <f>'3 - Monthly Unit Rates'!N569*('4 - Estimated Volumes'!N573*12)</f>
        <v>53784</v>
      </c>
      <c r="O585" s="205">
        <f>'3 - Monthly Unit Rates'!O569*('4 - Estimated Volumes'!O573*12)</f>
        <v>53784</v>
      </c>
      <c r="P585" s="560">
        <f t="shared" ref="P585:P591" si="276">N585+O585</f>
        <v>107568</v>
      </c>
      <c r="R585" s="205">
        <f>'3 - Monthly Unit Rates'!R569*('4 - Estimated Volumes'!R573*12)</f>
        <v>53784</v>
      </c>
      <c r="S585" s="205">
        <f>'3 - Monthly Unit Rates'!S569*('4 - Estimated Volumes'!S573*12)</f>
        <v>53784</v>
      </c>
      <c r="T585" s="560">
        <f t="shared" ref="T585:T591" si="277">R585+S585</f>
        <v>107568</v>
      </c>
      <c r="U585" s="204"/>
      <c r="W585" s="577"/>
    </row>
    <row r="586" spans="1:23" outlineLevel="2">
      <c r="A586" s="171"/>
      <c r="D586" s="178" t="s">
        <v>612</v>
      </c>
      <c r="E586" s="357" t="s">
        <v>613</v>
      </c>
      <c r="F586" s="205">
        <f>'3 - Monthly Unit Rates'!F570*('4 - Estimated Volumes'!F574*12)</f>
        <v>388.08</v>
      </c>
      <c r="G586" s="205">
        <f>'3 - Monthly Unit Rates'!G570*('4 - Estimated Volumes'!G574*12)</f>
        <v>388.08</v>
      </c>
      <c r="H586" s="205">
        <f>'3 - Monthly Unit Rates'!H570*('4 - Estimated Volumes'!H574*12)</f>
        <v>388.08</v>
      </c>
      <c r="I586" s="205">
        <f>'3 - Monthly Unit Rates'!I570*('4 - Estimated Volumes'!I574*12)</f>
        <v>388.08</v>
      </c>
      <c r="J586" s="205">
        <f>'3 - Monthly Unit Rates'!J570*('4 - Estimated Volumes'!J574*12)</f>
        <v>388.08</v>
      </c>
      <c r="K586" s="206">
        <f>('3 - Monthly Unit Rates'!K570*'4 - Estimated Volumes'!K574)*6</f>
        <v>194.03999999999996</v>
      </c>
      <c r="L586" s="560">
        <f t="shared" si="275"/>
        <v>2134.4399999999996</v>
      </c>
      <c r="N586" s="205">
        <f>'3 - Monthly Unit Rates'!N570*('4 - Estimated Volumes'!N574*12)</f>
        <v>388.08</v>
      </c>
      <c r="O586" s="205">
        <f>'3 - Monthly Unit Rates'!O570*('4 - Estimated Volumes'!O574*12)</f>
        <v>388.08</v>
      </c>
      <c r="P586" s="560">
        <f t="shared" si="276"/>
        <v>776.16</v>
      </c>
      <c r="R586" s="205">
        <f>'3 - Monthly Unit Rates'!R570*('4 - Estimated Volumes'!R574*12)</f>
        <v>388.08</v>
      </c>
      <c r="S586" s="205">
        <f>'3 - Monthly Unit Rates'!S570*('4 - Estimated Volumes'!S574*12)</f>
        <v>388.08</v>
      </c>
      <c r="T586" s="560">
        <f t="shared" si="277"/>
        <v>776.16</v>
      </c>
      <c r="U586" s="204"/>
      <c r="W586" s="577"/>
    </row>
    <row r="587" spans="1:23" outlineLevel="2">
      <c r="A587" s="171"/>
      <c r="D587" s="178" t="s">
        <v>614</v>
      </c>
      <c r="E587" s="357" t="s">
        <v>613</v>
      </c>
      <c r="F587" s="205">
        <f>'3 - Monthly Unit Rates'!F571*('4 - Estimated Volumes'!F575*12)</f>
        <v>0</v>
      </c>
      <c r="G587" s="205">
        <f>'3 - Monthly Unit Rates'!G571*('4 - Estimated Volumes'!G575*12)</f>
        <v>0</v>
      </c>
      <c r="H587" s="205">
        <f>'3 - Monthly Unit Rates'!H571*('4 - Estimated Volumes'!H575*12)</f>
        <v>0</v>
      </c>
      <c r="I587" s="205">
        <f>'3 - Monthly Unit Rates'!I571*('4 - Estimated Volumes'!I575*12)</f>
        <v>0</v>
      </c>
      <c r="J587" s="205">
        <f>'3 - Monthly Unit Rates'!J571*('4 - Estimated Volumes'!J575*12)</f>
        <v>0</v>
      </c>
      <c r="K587" s="206">
        <f>('3 - Monthly Unit Rates'!K571*'4 - Estimated Volumes'!K575)*6</f>
        <v>0</v>
      </c>
      <c r="L587" s="560">
        <f t="shared" si="275"/>
        <v>0</v>
      </c>
      <c r="N587" s="205">
        <f>'3 - Monthly Unit Rates'!N571*('4 - Estimated Volumes'!N575*12)</f>
        <v>0</v>
      </c>
      <c r="O587" s="205">
        <f>'3 - Monthly Unit Rates'!O571*('4 - Estimated Volumes'!O575*12)</f>
        <v>0</v>
      </c>
      <c r="P587" s="560">
        <f t="shared" si="276"/>
        <v>0</v>
      </c>
      <c r="R587" s="205">
        <f>'3 - Monthly Unit Rates'!R571*('4 - Estimated Volumes'!R575*12)</f>
        <v>0</v>
      </c>
      <c r="S587" s="205">
        <f>'3 - Monthly Unit Rates'!S571*('4 - Estimated Volumes'!S575*12)</f>
        <v>0</v>
      </c>
      <c r="T587" s="560">
        <f t="shared" si="277"/>
        <v>0</v>
      </c>
      <c r="U587" s="204"/>
      <c r="W587" s="578"/>
    </row>
    <row r="588" spans="1:23" outlineLevel="2">
      <c r="A588" s="171"/>
      <c r="D588" s="178" t="s">
        <v>615</v>
      </c>
      <c r="E588" s="357" t="s">
        <v>613</v>
      </c>
      <c r="F588" s="205">
        <f>'3 - Monthly Unit Rates'!F572*('4 - Estimated Volumes'!F576*12)</f>
        <v>0</v>
      </c>
      <c r="G588" s="205">
        <f>'3 - Monthly Unit Rates'!G572*('4 - Estimated Volumes'!G576*12)</f>
        <v>0</v>
      </c>
      <c r="H588" s="205">
        <f>'3 - Monthly Unit Rates'!H572*('4 - Estimated Volumes'!H576*12)</f>
        <v>0</v>
      </c>
      <c r="I588" s="205">
        <f>'3 - Monthly Unit Rates'!I572*('4 - Estimated Volumes'!I576*12)</f>
        <v>0</v>
      </c>
      <c r="J588" s="205">
        <f>'3 - Monthly Unit Rates'!J572*('4 - Estimated Volumes'!J576*12)</f>
        <v>0</v>
      </c>
      <c r="K588" s="206">
        <f>('3 - Monthly Unit Rates'!K572*'4 - Estimated Volumes'!K576)*6</f>
        <v>0</v>
      </c>
      <c r="L588" s="560">
        <f t="shared" si="275"/>
        <v>0</v>
      </c>
      <c r="N588" s="205">
        <f>'3 - Monthly Unit Rates'!N572*('4 - Estimated Volumes'!N576*12)</f>
        <v>0</v>
      </c>
      <c r="O588" s="205">
        <f>'3 - Monthly Unit Rates'!O572*('4 - Estimated Volumes'!O576*12)</f>
        <v>0</v>
      </c>
      <c r="P588" s="560">
        <f t="shared" si="276"/>
        <v>0</v>
      </c>
      <c r="R588" s="205">
        <f>'3 - Monthly Unit Rates'!R572*('4 - Estimated Volumes'!R576*12)</f>
        <v>0</v>
      </c>
      <c r="S588" s="205">
        <f>'3 - Monthly Unit Rates'!S572*('4 - Estimated Volumes'!S576*12)</f>
        <v>0</v>
      </c>
      <c r="T588" s="560">
        <f t="shared" si="277"/>
        <v>0</v>
      </c>
      <c r="U588" s="204"/>
      <c r="W588" s="577"/>
    </row>
    <row r="589" spans="1:23" outlineLevel="2">
      <c r="A589" s="171"/>
      <c r="D589" s="178" t="s">
        <v>616</v>
      </c>
      <c r="E589" s="357" t="s">
        <v>518</v>
      </c>
      <c r="F589" s="205">
        <f>'3 - Monthly Unit Rates'!F573*('4 - Estimated Volumes'!F577*12)</f>
        <v>3861</v>
      </c>
      <c r="G589" s="205">
        <f>'3 - Monthly Unit Rates'!G573*('4 - Estimated Volumes'!G577*12)</f>
        <v>3861</v>
      </c>
      <c r="H589" s="205">
        <f>'3 - Monthly Unit Rates'!H573*('4 - Estimated Volumes'!H577*12)</f>
        <v>3861</v>
      </c>
      <c r="I589" s="205">
        <f>'3 - Monthly Unit Rates'!I573*('4 - Estimated Volumes'!I577*12)</f>
        <v>3861</v>
      </c>
      <c r="J589" s="205">
        <f>'3 - Monthly Unit Rates'!J573*('4 - Estimated Volumes'!J577*12)</f>
        <v>3861</v>
      </c>
      <c r="K589" s="206">
        <f>('3 - Monthly Unit Rates'!K573*'4 - Estimated Volumes'!K577)*6</f>
        <v>1930.5</v>
      </c>
      <c r="L589" s="560">
        <f t="shared" si="275"/>
        <v>21235.5</v>
      </c>
      <c r="N589" s="205">
        <f>'3 - Monthly Unit Rates'!N573*('4 - Estimated Volumes'!N577*12)</f>
        <v>3861</v>
      </c>
      <c r="O589" s="205">
        <f>'3 - Monthly Unit Rates'!O573*('4 - Estimated Volumes'!O577*12)</f>
        <v>3861</v>
      </c>
      <c r="P589" s="560">
        <f t="shared" si="276"/>
        <v>7722</v>
      </c>
      <c r="R589" s="205">
        <f>'3 - Monthly Unit Rates'!R573*('4 - Estimated Volumes'!R577*12)</f>
        <v>3861</v>
      </c>
      <c r="S589" s="205">
        <f>'3 - Monthly Unit Rates'!S573*('4 - Estimated Volumes'!S577*12)</f>
        <v>3861</v>
      </c>
      <c r="T589" s="560">
        <f t="shared" si="277"/>
        <v>7722</v>
      </c>
      <c r="U589" s="204"/>
      <c r="W589" s="577"/>
    </row>
    <row r="590" spans="1:23" outlineLevel="2">
      <c r="A590" s="171"/>
      <c r="D590" s="178" t="s">
        <v>617</v>
      </c>
      <c r="E590" s="357" t="s">
        <v>604</v>
      </c>
      <c r="F590" s="205">
        <f>'3 - Monthly Unit Rates'!F574*('4 - Estimated Volumes'!F578*12)</f>
        <v>0</v>
      </c>
      <c r="G590" s="205">
        <f>'3 - Monthly Unit Rates'!G574*('4 - Estimated Volumes'!G578*12)</f>
        <v>0</v>
      </c>
      <c r="H590" s="205">
        <f>'3 - Monthly Unit Rates'!H574*('4 - Estimated Volumes'!H578*12)</f>
        <v>0</v>
      </c>
      <c r="I590" s="205">
        <f>'3 - Monthly Unit Rates'!I574*('4 - Estimated Volumes'!I578*12)</f>
        <v>0</v>
      </c>
      <c r="J590" s="205">
        <f>'3 - Monthly Unit Rates'!J574*('4 - Estimated Volumes'!J578*12)</f>
        <v>0</v>
      </c>
      <c r="K590" s="206">
        <f>('3 - Monthly Unit Rates'!K574*'4 - Estimated Volumes'!K578)*6</f>
        <v>0</v>
      </c>
      <c r="L590" s="560">
        <f t="shared" si="275"/>
        <v>0</v>
      </c>
      <c r="N590" s="205">
        <f>'3 - Monthly Unit Rates'!N574*('4 - Estimated Volumes'!N578*12)</f>
        <v>0</v>
      </c>
      <c r="O590" s="205">
        <f>'3 - Monthly Unit Rates'!O574*('4 - Estimated Volumes'!O578*12)</f>
        <v>0</v>
      </c>
      <c r="P590" s="560">
        <f t="shared" si="276"/>
        <v>0</v>
      </c>
      <c r="R590" s="205">
        <f>'3 - Monthly Unit Rates'!R574*('4 - Estimated Volumes'!R578*12)</f>
        <v>0</v>
      </c>
      <c r="S590" s="205">
        <f>'3 - Monthly Unit Rates'!S574*('4 - Estimated Volumes'!S578*12)</f>
        <v>0</v>
      </c>
      <c r="T590" s="560">
        <f t="shared" si="277"/>
        <v>0</v>
      </c>
      <c r="U590" s="204"/>
      <c r="W590" s="577"/>
    </row>
    <row r="591" spans="1:23" outlineLevel="2">
      <c r="A591" s="171"/>
      <c r="D591" s="178" t="s">
        <v>618</v>
      </c>
      <c r="E591" s="357" t="s">
        <v>518</v>
      </c>
      <c r="F591" s="205">
        <f>'3 - Monthly Unit Rates'!F575*('4 - Estimated Volumes'!F579*12)</f>
        <v>0</v>
      </c>
      <c r="G591" s="205">
        <f>'3 - Monthly Unit Rates'!G575*('4 - Estimated Volumes'!G579*12)</f>
        <v>0</v>
      </c>
      <c r="H591" s="205">
        <f>'3 - Monthly Unit Rates'!H575*('4 - Estimated Volumes'!H579*12)</f>
        <v>0</v>
      </c>
      <c r="I591" s="205">
        <f>'3 - Monthly Unit Rates'!I575*('4 - Estimated Volumes'!I579*12)</f>
        <v>0</v>
      </c>
      <c r="J591" s="205">
        <f>'3 - Monthly Unit Rates'!J575*('4 - Estimated Volumes'!J579*12)</f>
        <v>0</v>
      </c>
      <c r="K591" s="206">
        <f>('3 - Monthly Unit Rates'!K575*'4 - Estimated Volumes'!K579)*6</f>
        <v>0</v>
      </c>
      <c r="L591" s="560">
        <f t="shared" si="275"/>
        <v>0</v>
      </c>
      <c r="N591" s="205">
        <f>'3 - Monthly Unit Rates'!N575*('4 - Estimated Volumes'!N579*12)</f>
        <v>0</v>
      </c>
      <c r="O591" s="205">
        <f>'3 - Monthly Unit Rates'!O575*('4 - Estimated Volumes'!O579*12)</f>
        <v>0</v>
      </c>
      <c r="P591" s="560">
        <f t="shared" si="276"/>
        <v>0</v>
      </c>
      <c r="R591" s="205">
        <f>'3 - Monthly Unit Rates'!R575*('4 - Estimated Volumes'!R579*12)</f>
        <v>0</v>
      </c>
      <c r="S591" s="205">
        <f>'3 - Monthly Unit Rates'!S575*('4 - Estimated Volumes'!S579*12)</f>
        <v>0</v>
      </c>
      <c r="T591" s="560">
        <f t="shared" si="277"/>
        <v>0</v>
      </c>
      <c r="U591" s="204"/>
      <c r="W591" s="577"/>
    </row>
    <row r="592" spans="1:23" s="71" customFormat="1" ht="13.8" outlineLevel="1">
      <c r="A592" s="171"/>
      <c r="D592" s="924" t="s">
        <v>600</v>
      </c>
      <c r="E592" s="384"/>
      <c r="F592" s="202">
        <f t="shared" ref="F592:L592" si="278">SUM(F580:F591)</f>
        <v>112213.08</v>
      </c>
      <c r="G592" s="202">
        <f t="shared" si="278"/>
        <v>112213.08</v>
      </c>
      <c r="H592" s="202">
        <f t="shared" si="278"/>
        <v>112213.08</v>
      </c>
      <c r="I592" s="202">
        <f t="shared" si="278"/>
        <v>112213.08</v>
      </c>
      <c r="J592" s="202">
        <f t="shared" si="278"/>
        <v>112213.08</v>
      </c>
      <c r="K592" s="202">
        <f t="shared" si="278"/>
        <v>56106.54</v>
      </c>
      <c r="L592" s="303">
        <f t="shared" si="278"/>
        <v>617171.93999999994</v>
      </c>
      <c r="M592" s="195"/>
      <c r="N592" s="201">
        <f>SUM(N580:N591)</f>
        <v>112213.08</v>
      </c>
      <c r="O592" s="202">
        <f>SUM(O580:O591)</f>
        <v>112213.08</v>
      </c>
      <c r="P592" s="303">
        <f>SUM(P580:P591)</f>
        <v>224426.16</v>
      </c>
      <c r="Q592" s="195"/>
      <c r="R592" s="201">
        <f>SUM(R580:R591)</f>
        <v>112213.08</v>
      </c>
      <c r="S592" s="202">
        <f>SUM(S580:S591)</f>
        <v>112213.08</v>
      </c>
      <c r="T592" s="303">
        <f>SUM(T580:T591)</f>
        <v>224426.16</v>
      </c>
      <c r="U592" s="204"/>
      <c r="V592" s="375"/>
      <c r="W592" s="579"/>
    </row>
    <row r="593" spans="1:23" ht="12.75" customHeight="1" outlineLevel="2" collapsed="1">
      <c r="A593" s="171"/>
      <c r="U593" s="204"/>
      <c r="W593" s="579"/>
    </row>
    <row r="594" spans="1:23" ht="15" customHeight="1" outlineLevel="2" collapsed="1">
      <c r="A594" s="171" t="s">
        <v>619</v>
      </c>
      <c r="C594" s="196" t="s">
        <v>620</v>
      </c>
      <c r="D594" s="414"/>
      <c r="E594" s="414"/>
      <c r="F594" s="414"/>
      <c r="G594" s="414"/>
      <c r="H594" s="414"/>
      <c r="I594" s="414"/>
      <c r="J594" s="414"/>
      <c r="K594" s="384"/>
      <c r="L594" s="678"/>
      <c r="M594" s="103"/>
      <c r="N594" s="294"/>
      <c r="O594" s="421"/>
      <c r="P594" s="678"/>
      <c r="Q594" s="103"/>
      <c r="R594" s="294"/>
      <c r="S594" s="421"/>
      <c r="T594" s="678"/>
      <c r="U594" s="204"/>
      <c r="V594" s="204"/>
      <c r="W594" s="579"/>
    </row>
    <row r="595" spans="1:23" ht="12.75" customHeight="1" outlineLevel="2">
      <c r="A595" s="171"/>
      <c r="C595" s="562"/>
      <c r="D595" s="178" t="s">
        <v>621</v>
      </c>
      <c r="E595" s="357" t="s">
        <v>622</v>
      </c>
      <c r="F595" s="205">
        <f>'3 - Monthly Unit Rates'!F579*('4 - Estimated Volumes'!F583*12)</f>
        <v>0</v>
      </c>
      <c r="G595" s="205">
        <f>'3 - Monthly Unit Rates'!G579*('4 - Estimated Volumes'!G583*12)</f>
        <v>0</v>
      </c>
      <c r="H595" s="205">
        <f>'3 - Monthly Unit Rates'!H579*('4 - Estimated Volumes'!H583*12)</f>
        <v>0</v>
      </c>
      <c r="I595" s="205">
        <f>'3 - Monthly Unit Rates'!I579*('4 - Estimated Volumes'!I583*12)</f>
        <v>0</v>
      </c>
      <c r="J595" s="205">
        <f>'3 - Monthly Unit Rates'!J579*('4 - Estimated Volumes'!J583*12)</f>
        <v>0</v>
      </c>
      <c r="K595" s="205">
        <f>'3 - Monthly Unit Rates'!K579*('4 - Estimated Volumes'!K583*12)</f>
        <v>0</v>
      </c>
      <c r="L595" s="560">
        <f t="shared" ref="L595:L596" si="279">SUM(F595:K595)</f>
        <v>0</v>
      </c>
      <c r="N595" s="205">
        <f>'3 - Monthly Unit Rates'!N579*('4 - Estimated Volumes'!N583*12)</f>
        <v>0</v>
      </c>
      <c r="O595" s="205">
        <f>'3 - Monthly Unit Rates'!O579*('4 - Estimated Volumes'!O583*12)</f>
        <v>0</v>
      </c>
      <c r="P595" s="560">
        <f t="shared" ref="P595:P597" si="280">N595+O595</f>
        <v>0</v>
      </c>
      <c r="R595" s="205">
        <f>'3 - Monthly Unit Rates'!R579*('4 - Estimated Volumes'!R583*12)</f>
        <v>0</v>
      </c>
      <c r="S595" s="205">
        <f>'3 - Monthly Unit Rates'!S579*('4 - Estimated Volumes'!S583*12)</f>
        <v>0</v>
      </c>
      <c r="T595" s="560">
        <f t="shared" ref="T595:T597" si="281">R595+S595</f>
        <v>0</v>
      </c>
      <c r="U595" s="204"/>
      <c r="V595" s="204"/>
      <c r="W595" s="579"/>
    </row>
    <row r="596" spans="1:23" ht="12.75" customHeight="1" outlineLevel="2">
      <c r="A596" s="171"/>
      <c r="C596" s="562"/>
      <c r="D596" s="178" t="s">
        <v>623</v>
      </c>
      <c r="E596" s="357" t="s">
        <v>624</v>
      </c>
      <c r="F596" s="205">
        <f>'3 - Monthly Unit Rates'!F580*('4 - Estimated Volumes'!F584*12)</f>
        <v>360</v>
      </c>
      <c r="G596" s="205">
        <f>'3 - Monthly Unit Rates'!G580*('4 - Estimated Volumes'!G584*12)</f>
        <v>360</v>
      </c>
      <c r="H596" s="205">
        <f>'3 - Monthly Unit Rates'!H580*('4 - Estimated Volumes'!H584*12)</f>
        <v>360</v>
      </c>
      <c r="I596" s="205">
        <f>'3 - Monthly Unit Rates'!I580*('4 - Estimated Volumes'!I584*12)</f>
        <v>360</v>
      </c>
      <c r="J596" s="205">
        <f>'3 - Monthly Unit Rates'!J580*('4 - Estimated Volumes'!J584*12)</f>
        <v>360</v>
      </c>
      <c r="K596" s="205">
        <f>'3 - Monthly Unit Rates'!K580*('4 - Estimated Volumes'!K584*12)</f>
        <v>360</v>
      </c>
      <c r="L596" s="560">
        <f t="shared" si="279"/>
        <v>2160</v>
      </c>
      <c r="N596" s="205">
        <f>'3 - Monthly Unit Rates'!N580*('4 - Estimated Volumes'!N584*12)</f>
        <v>360</v>
      </c>
      <c r="O596" s="205">
        <f>'3 - Monthly Unit Rates'!O580*('4 - Estimated Volumes'!O584*12)</f>
        <v>360</v>
      </c>
      <c r="P596" s="560">
        <f t="shared" si="280"/>
        <v>720</v>
      </c>
      <c r="R596" s="205">
        <f>'3 - Monthly Unit Rates'!R580*('4 - Estimated Volumes'!R584*12)</f>
        <v>360</v>
      </c>
      <c r="S596" s="205">
        <f>'3 - Monthly Unit Rates'!S580*('4 - Estimated Volumes'!S584*12)</f>
        <v>360</v>
      </c>
      <c r="T596" s="560">
        <f t="shared" si="281"/>
        <v>720</v>
      </c>
      <c r="U596" s="204"/>
      <c r="V596" s="204"/>
      <c r="W596" s="579"/>
    </row>
    <row r="597" spans="1:23" s="17" customFormat="1" ht="12.75" customHeight="1" outlineLevel="2">
      <c r="C597" s="339"/>
      <c r="D597" s="178" t="s">
        <v>625</v>
      </c>
      <c r="E597" s="178" t="s">
        <v>532</v>
      </c>
      <c r="F597" s="205">
        <f>'3 - Monthly Unit Rates'!F581*('4 - Estimated Volumes'!F585*12)</f>
        <v>33952.128000000004</v>
      </c>
      <c r="G597" s="205">
        <f>'3 - Monthly Unit Rates'!G581*('4 - Estimated Volumes'!G585*12)</f>
        <v>33952.128000000004</v>
      </c>
      <c r="H597" s="205">
        <f>'3 - Monthly Unit Rates'!H581*('4 - Estimated Volumes'!H585*12)</f>
        <v>33952.128000000004</v>
      </c>
      <c r="I597" s="205">
        <f>'3 - Monthly Unit Rates'!I581*('4 - Estimated Volumes'!I585*12)</f>
        <v>33952.128000000004</v>
      </c>
      <c r="J597" s="205">
        <f>'3 - Monthly Unit Rates'!J581*('4 - Estimated Volumes'!J585*12)</f>
        <v>33952.128000000004</v>
      </c>
      <c r="K597" s="205">
        <f>'3 - Monthly Unit Rates'!K581*('4 - Estimated Volumes'!K585*12)</f>
        <v>33952.128000000004</v>
      </c>
      <c r="L597" s="569">
        <f t="shared" ref="L597" si="282">SUM(F597:K597)</f>
        <v>203712.76800000001</v>
      </c>
      <c r="M597" s="106"/>
      <c r="N597" s="205">
        <f>'3 - Monthly Unit Rates'!N581*('4 - Estimated Volumes'!N585*12)</f>
        <v>33952.128000000004</v>
      </c>
      <c r="O597" s="205">
        <f>'3 - Monthly Unit Rates'!O581*('4 - Estimated Volumes'!O585*12)</f>
        <v>33952.128000000004</v>
      </c>
      <c r="P597" s="569">
        <f t="shared" si="280"/>
        <v>67904.256000000008</v>
      </c>
      <c r="Q597" s="106"/>
      <c r="R597" s="205">
        <f>'3 - Monthly Unit Rates'!R581*('4 - Estimated Volumes'!R585*12)</f>
        <v>33952.128000000004</v>
      </c>
      <c r="S597" s="205">
        <f>'3 - Monthly Unit Rates'!S581*('4 - Estimated Volumes'!S585*12)</f>
        <v>33952.128000000004</v>
      </c>
      <c r="T597" s="569">
        <f t="shared" si="281"/>
        <v>67904.256000000008</v>
      </c>
      <c r="U597" s="204"/>
      <c r="W597" s="579"/>
    </row>
    <row r="598" spans="1:23" s="17" customFormat="1" ht="12.75" customHeight="1" outlineLevel="2">
      <c r="C598" s="71"/>
      <c r="D598" s="178" t="s">
        <v>626</v>
      </c>
      <c r="E598" s="178" t="s">
        <v>627</v>
      </c>
      <c r="F598" s="205">
        <f>'3 - Monthly Unit Rates'!F582*('4 - Estimated Volumes'!F586*12)</f>
        <v>0</v>
      </c>
      <c r="G598" s="205">
        <f>'3 - Monthly Unit Rates'!G582*('4 - Estimated Volumes'!G586*12)</f>
        <v>0</v>
      </c>
      <c r="H598" s="205">
        <f>'3 - Monthly Unit Rates'!H582*('4 - Estimated Volumes'!H586*12)</f>
        <v>0</v>
      </c>
      <c r="I598" s="205">
        <f>'3 - Monthly Unit Rates'!I582*('4 - Estimated Volumes'!I586*12)</f>
        <v>0</v>
      </c>
      <c r="J598" s="205">
        <f>'3 - Monthly Unit Rates'!J582*('4 - Estimated Volumes'!J586*12)</f>
        <v>0</v>
      </c>
      <c r="K598" s="205">
        <f>'3 - Monthly Unit Rates'!K582*('4 - Estimated Volumes'!K586*12)</f>
        <v>0</v>
      </c>
      <c r="L598" s="569">
        <f t="shared" ref="L598" si="283">SUM(F598:K598)</f>
        <v>0</v>
      </c>
      <c r="M598" s="106"/>
      <c r="N598" s="205">
        <f>'3 - Monthly Unit Rates'!N582*('4 - Estimated Volumes'!N586*12)</f>
        <v>0</v>
      </c>
      <c r="O598" s="205">
        <f>'3 - Monthly Unit Rates'!O582*('4 - Estimated Volumes'!O586*12)</f>
        <v>0</v>
      </c>
      <c r="P598" s="569">
        <f t="shared" ref="P598" si="284">N598+O598</f>
        <v>0</v>
      </c>
      <c r="Q598" s="106"/>
      <c r="R598" s="205">
        <f>'3 - Monthly Unit Rates'!R582*('4 - Estimated Volumes'!R586*12)</f>
        <v>0</v>
      </c>
      <c r="S598" s="205">
        <f>'3 - Monthly Unit Rates'!S582*('4 - Estimated Volumes'!S586*12)</f>
        <v>0</v>
      </c>
      <c r="T598" s="569">
        <f t="shared" ref="T598" si="285">R598+S598</f>
        <v>0</v>
      </c>
      <c r="U598" s="204"/>
      <c r="W598" s="579"/>
    </row>
    <row r="599" spans="1:23" s="17" customFormat="1" outlineLevel="2">
      <c r="C599" s="18"/>
      <c r="D599" s="728" t="s">
        <v>628</v>
      </c>
      <c r="E599" s="178" t="s">
        <v>532</v>
      </c>
      <c r="F599" s="205">
        <f>'3 - Monthly Unit Rates'!F583*('4 - Estimated Volumes'!F592*12)</f>
        <v>19489.4856</v>
      </c>
      <c r="G599" s="205">
        <f>'3 - Monthly Unit Rates'!G583*('4 - Estimated Volumes'!G592*12)</f>
        <v>19489.4856</v>
      </c>
      <c r="H599" s="205">
        <f>'3 - Monthly Unit Rates'!H583*('4 - Estimated Volumes'!H592*12)</f>
        <v>19489.4856</v>
      </c>
      <c r="I599" s="205">
        <f>'3 - Monthly Unit Rates'!I583*('4 - Estimated Volumes'!I592*12)</f>
        <v>19489.4856</v>
      </c>
      <c r="J599" s="205">
        <f>'3 - Monthly Unit Rates'!J583*('4 - Estimated Volumes'!J592*12)</f>
        <v>19489.4856</v>
      </c>
      <c r="K599" s="205">
        <f>'3 - Monthly Unit Rates'!K583*('4 - Estimated Volumes'!K592*12)</f>
        <v>19489.4856</v>
      </c>
      <c r="L599" s="569">
        <f t="shared" ref="L599" si="286">SUM(F599:K599)</f>
        <v>116936.9136</v>
      </c>
      <c r="M599" s="106"/>
      <c r="N599" s="205">
        <f>'3 - Monthly Unit Rates'!N583*('4 - Estimated Volumes'!N592*12)</f>
        <v>19489.4856</v>
      </c>
      <c r="O599" s="205">
        <f>'3 - Monthly Unit Rates'!O583*('4 - Estimated Volumes'!O592*12)</f>
        <v>19489.4856</v>
      </c>
      <c r="P599" s="569">
        <f t="shared" ref="P599" si="287">N599+O599</f>
        <v>38978.9712</v>
      </c>
      <c r="Q599" s="106"/>
      <c r="R599" s="205">
        <f>'3 - Monthly Unit Rates'!R583*('4 - Estimated Volumes'!R592*12)</f>
        <v>19489.4856</v>
      </c>
      <c r="S599" s="205">
        <f>'3 - Monthly Unit Rates'!S583*('4 - Estimated Volumes'!S592*12)</f>
        <v>19489.4856</v>
      </c>
      <c r="T599" s="569">
        <f t="shared" ref="T599" si="288">R599+S599</f>
        <v>38978.9712</v>
      </c>
      <c r="U599" s="204"/>
      <c r="W599" s="577"/>
    </row>
    <row r="600" spans="1:23" s="17" customFormat="1" outlineLevel="2">
      <c r="C600" s="18"/>
      <c r="D600" s="728" t="s">
        <v>629</v>
      </c>
      <c r="E600" s="178" t="s">
        <v>532</v>
      </c>
      <c r="F600" s="205">
        <f>'3 - Monthly Unit Rates'!F584*('4 - Estimated Volumes'!F588*12)</f>
        <v>0</v>
      </c>
      <c r="G600" s="205">
        <f>'3 - Monthly Unit Rates'!G584*('4 - Estimated Volumes'!G588*12)</f>
        <v>0</v>
      </c>
      <c r="H600" s="205">
        <f>'3 - Monthly Unit Rates'!H584*('4 - Estimated Volumes'!H588*12)</f>
        <v>0</v>
      </c>
      <c r="I600" s="205">
        <f>'3 - Monthly Unit Rates'!I584*('4 - Estimated Volumes'!I588*12)</f>
        <v>0</v>
      </c>
      <c r="J600" s="205">
        <f>'3 - Monthly Unit Rates'!J584*('4 - Estimated Volumes'!J588*12)</f>
        <v>0</v>
      </c>
      <c r="K600" s="205">
        <f>'3 - Monthly Unit Rates'!K584*('4 - Estimated Volumes'!K588*12)</f>
        <v>0</v>
      </c>
      <c r="L600" s="569">
        <f t="shared" ref="L600" si="289">SUM(F600:K600)</f>
        <v>0</v>
      </c>
      <c r="M600" s="106"/>
      <c r="N600" s="205">
        <f>'3 - Monthly Unit Rates'!N584*('4 - Estimated Volumes'!N588*12)</f>
        <v>0</v>
      </c>
      <c r="O600" s="205">
        <f>'3 - Monthly Unit Rates'!O584*('4 - Estimated Volumes'!O588*12)</f>
        <v>0</v>
      </c>
      <c r="P600" s="569">
        <f t="shared" ref="P600" si="290">N600+O600</f>
        <v>0</v>
      </c>
      <c r="Q600" s="106"/>
      <c r="R600" s="205">
        <f>'3 - Monthly Unit Rates'!R584*('4 - Estimated Volumes'!R588*12)</f>
        <v>0</v>
      </c>
      <c r="S600" s="205">
        <f>'3 - Monthly Unit Rates'!S584*('4 - Estimated Volumes'!S588*12)</f>
        <v>0</v>
      </c>
      <c r="T600" s="569">
        <f t="shared" ref="T600" si="291">R600+S600</f>
        <v>0</v>
      </c>
      <c r="U600" s="204"/>
      <c r="W600" s="577"/>
    </row>
    <row r="601" spans="1:23" s="71" customFormat="1" ht="13.2" customHeight="1" outlineLevel="1">
      <c r="A601" s="1"/>
      <c r="C601" s="179"/>
      <c r="D601" s="884" t="s">
        <v>630</v>
      </c>
      <c r="E601" s="866"/>
      <c r="F601" s="560"/>
      <c r="G601" s="560"/>
      <c r="H601" s="560"/>
      <c r="I601" s="560"/>
      <c r="J601" s="560"/>
      <c r="K601" s="560"/>
      <c r="L601" s="569"/>
      <c r="M601" s="106"/>
      <c r="N601" s="560"/>
      <c r="O601" s="560"/>
      <c r="P601" s="569"/>
      <c r="Q601" s="106"/>
      <c r="R601" s="560"/>
      <c r="S601" s="560"/>
      <c r="T601" s="569"/>
    </row>
    <row r="602" spans="1:23" s="17" customFormat="1" outlineLevel="1">
      <c r="C602" s="18"/>
      <c r="D602" s="728" t="s">
        <v>631</v>
      </c>
      <c r="E602" s="178" t="s">
        <v>590</v>
      </c>
      <c r="F602" s="205">
        <f>'3 - Monthly Unit Rates'!F586*('4 - Estimated Volumes'!F595*12)</f>
        <v>0</v>
      </c>
      <c r="G602" s="205">
        <f>'3 - Monthly Unit Rates'!G586*('4 - Estimated Volumes'!G595*12)</f>
        <v>0</v>
      </c>
      <c r="H602" s="205">
        <f>'3 - Monthly Unit Rates'!H586*('4 - Estimated Volumes'!H595*12)</f>
        <v>0</v>
      </c>
      <c r="I602" s="205">
        <f>'3 - Monthly Unit Rates'!I586*('4 - Estimated Volumes'!I595*12)</f>
        <v>0</v>
      </c>
      <c r="J602" s="205">
        <f>'3 - Monthly Unit Rates'!J586*('4 - Estimated Volumes'!J595*12)</f>
        <v>0</v>
      </c>
      <c r="K602" s="205">
        <f>'3 - Monthly Unit Rates'!K586*('4 - Estimated Volumes'!K595*12)</f>
        <v>0</v>
      </c>
      <c r="L602" s="569">
        <f t="shared" ref="L602:L604" si="292">SUM(F602:K602)</f>
        <v>0</v>
      </c>
      <c r="M602" s="106"/>
      <c r="N602" s="205">
        <f>'3 - Monthly Unit Rates'!N586*('4 - Estimated Volumes'!N595*12)</f>
        <v>0</v>
      </c>
      <c r="O602" s="205">
        <f>'3 - Monthly Unit Rates'!O586*('4 - Estimated Volumes'!O595*12)</f>
        <v>0</v>
      </c>
      <c r="P602" s="569">
        <f t="shared" ref="P602:P604" si="293">N602+O602</f>
        <v>0</v>
      </c>
      <c r="Q602" s="106"/>
      <c r="R602" s="205">
        <f>'3 - Monthly Unit Rates'!R586*('4 - Estimated Volumes'!R595*12)</f>
        <v>0</v>
      </c>
      <c r="S602" s="205">
        <f>'3 - Monthly Unit Rates'!S586*('4 - Estimated Volumes'!S595*12)</f>
        <v>0</v>
      </c>
      <c r="T602" s="569">
        <f t="shared" ref="T602:T604" si="294">R602+S602</f>
        <v>0</v>
      </c>
    </row>
    <row r="603" spans="1:23" s="17" customFormat="1" outlineLevel="1">
      <c r="C603" s="18"/>
      <c r="D603" s="728" t="s">
        <v>632</v>
      </c>
      <c r="E603" s="178" t="s">
        <v>590</v>
      </c>
      <c r="F603" s="205">
        <f>'3 - Monthly Unit Rates'!F587*('4 - Estimated Volumes'!F596*12)</f>
        <v>0</v>
      </c>
      <c r="G603" s="205">
        <f>'3 - Monthly Unit Rates'!G587*('4 - Estimated Volumes'!G596*12)</f>
        <v>0</v>
      </c>
      <c r="H603" s="205">
        <f>'3 - Monthly Unit Rates'!H587*('4 - Estimated Volumes'!H596*12)</f>
        <v>0</v>
      </c>
      <c r="I603" s="205">
        <f>'3 - Monthly Unit Rates'!I587*('4 - Estimated Volumes'!I596*12)</f>
        <v>0</v>
      </c>
      <c r="J603" s="205">
        <f>'3 - Monthly Unit Rates'!J587*('4 - Estimated Volumes'!J596*12)</f>
        <v>0</v>
      </c>
      <c r="K603" s="205">
        <f>'3 - Monthly Unit Rates'!K587*('4 - Estimated Volumes'!K596*12)</f>
        <v>0</v>
      </c>
      <c r="L603" s="569">
        <f t="shared" si="292"/>
        <v>0</v>
      </c>
      <c r="M603" s="106"/>
      <c r="N603" s="205">
        <f>'3 - Monthly Unit Rates'!N587*('4 - Estimated Volumes'!N596*12)</f>
        <v>0</v>
      </c>
      <c r="O603" s="205">
        <f>'3 - Monthly Unit Rates'!O587*('4 - Estimated Volumes'!O596*12)</f>
        <v>0</v>
      </c>
      <c r="P603" s="569">
        <f t="shared" si="293"/>
        <v>0</v>
      </c>
      <c r="Q603" s="106"/>
      <c r="R603" s="205">
        <f>'3 - Monthly Unit Rates'!R587*('4 - Estimated Volumes'!R596*12)</f>
        <v>0</v>
      </c>
      <c r="S603" s="205">
        <f>'3 - Monthly Unit Rates'!S587*('4 - Estimated Volumes'!S596*12)</f>
        <v>0</v>
      </c>
      <c r="T603" s="569">
        <f t="shared" si="294"/>
        <v>0</v>
      </c>
    </row>
    <row r="604" spans="1:23" s="17" customFormat="1" outlineLevel="1">
      <c r="C604" s="18"/>
      <c r="D604" s="728" t="s">
        <v>633</v>
      </c>
      <c r="E604" s="178" t="s">
        <v>590</v>
      </c>
      <c r="F604" s="205">
        <f>'3 - Monthly Unit Rates'!F588*('4 - Estimated Volumes'!F597*12)</f>
        <v>0</v>
      </c>
      <c r="G604" s="205">
        <f>'3 - Monthly Unit Rates'!G588*('4 - Estimated Volumes'!G597*12)</f>
        <v>0</v>
      </c>
      <c r="H604" s="205">
        <f>'3 - Monthly Unit Rates'!H588*('4 - Estimated Volumes'!H597*12)</f>
        <v>0</v>
      </c>
      <c r="I604" s="205">
        <f>'3 - Monthly Unit Rates'!I588*('4 - Estimated Volumes'!I597*12)</f>
        <v>0</v>
      </c>
      <c r="J604" s="205">
        <f>'3 - Monthly Unit Rates'!J588*('4 - Estimated Volumes'!J597*12)</f>
        <v>0</v>
      </c>
      <c r="K604" s="205">
        <f>'3 - Monthly Unit Rates'!K588*('4 - Estimated Volumes'!K597*12)</f>
        <v>0</v>
      </c>
      <c r="L604" s="569">
        <f t="shared" si="292"/>
        <v>0</v>
      </c>
      <c r="M604" s="106"/>
      <c r="N604" s="205">
        <f>'3 - Monthly Unit Rates'!N588*('4 - Estimated Volumes'!N597*12)</f>
        <v>0</v>
      </c>
      <c r="O604" s="205">
        <f>'3 - Monthly Unit Rates'!O588*('4 - Estimated Volumes'!O597*12)</f>
        <v>0</v>
      </c>
      <c r="P604" s="569">
        <f t="shared" si="293"/>
        <v>0</v>
      </c>
      <c r="Q604" s="106"/>
      <c r="R604" s="205">
        <f>'3 - Monthly Unit Rates'!R588*('4 - Estimated Volumes'!R597*12)</f>
        <v>0</v>
      </c>
      <c r="S604" s="205">
        <f>'3 - Monthly Unit Rates'!S588*('4 - Estimated Volumes'!S597*12)</f>
        <v>0</v>
      </c>
      <c r="T604" s="569">
        <f t="shared" si="294"/>
        <v>0</v>
      </c>
    </row>
    <row r="605" spans="1:23" s="17" customFormat="1" outlineLevel="1">
      <c r="C605" s="18"/>
      <c r="D605" s="728" t="s">
        <v>634</v>
      </c>
      <c r="E605" s="178" t="s">
        <v>590</v>
      </c>
      <c r="F605" s="205">
        <f>'3 - Monthly Unit Rates'!F589*('4 - Estimated Volumes'!F598*12)</f>
        <v>0</v>
      </c>
      <c r="G605" s="205">
        <f>'3 - Monthly Unit Rates'!G589*('4 - Estimated Volumes'!G598*12)</f>
        <v>0</v>
      </c>
      <c r="H605" s="205">
        <f>'3 - Monthly Unit Rates'!H589*('4 - Estimated Volumes'!H598*12)</f>
        <v>0</v>
      </c>
      <c r="I605" s="205">
        <f>'3 - Monthly Unit Rates'!I589*('4 - Estimated Volumes'!I598*12)</f>
        <v>0</v>
      </c>
      <c r="J605" s="205">
        <f>'3 - Monthly Unit Rates'!J589*('4 - Estimated Volumes'!J598*12)</f>
        <v>0</v>
      </c>
      <c r="K605" s="205">
        <f>'3 - Monthly Unit Rates'!K589*('4 - Estimated Volumes'!K598*12)</f>
        <v>0</v>
      </c>
      <c r="L605" s="569">
        <f t="shared" ref="L605:L608" si="295">SUM(F605:K605)</f>
        <v>0</v>
      </c>
      <c r="M605" s="106"/>
      <c r="N605" s="205">
        <f>'3 - Monthly Unit Rates'!N589*('4 - Estimated Volumes'!N598*12)</f>
        <v>0</v>
      </c>
      <c r="O605" s="205">
        <f>'3 - Monthly Unit Rates'!O589*('4 - Estimated Volumes'!O598*12)</f>
        <v>0</v>
      </c>
      <c r="P605" s="569">
        <f t="shared" ref="P605:P608" si="296">N605+O605</f>
        <v>0</v>
      </c>
      <c r="Q605" s="106"/>
      <c r="R605" s="205">
        <f>'3 - Monthly Unit Rates'!R589*('4 - Estimated Volumes'!R598*12)</f>
        <v>0</v>
      </c>
      <c r="S605" s="205">
        <f>'3 - Monthly Unit Rates'!S589*('4 - Estimated Volumes'!S598*12)</f>
        <v>0</v>
      </c>
      <c r="T605" s="569">
        <f t="shared" ref="T605:T608" si="297">R605+S605</f>
        <v>0</v>
      </c>
    </row>
    <row r="606" spans="1:23" s="17" customFormat="1" outlineLevel="1">
      <c r="C606" s="18"/>
      <c r="D606" s="728" t="s">
        <v>635</v>
      </c>
      <c r="E606" s="178" t="s">
        <v>590</v>
      </c>
      <c r="F606" s="205">
        <f>'3 - Monthly Unit Rates'!F590*('4 - Estimated Volumes'!F599*12)</f>
        <v>0</v>
      </c>
      <c r="G606" s="205">
        <f>'3 - Monthly Unit Rates'!G590*('4 - Estimated Volumes'!G599*12)</f>
        <v>0</v>
      </c>
      <c r="H606" s="205">
        <f>'3 - Monthly Unit Rates'!H590*('4 - Estimated Volumes'!H599*12)</f>
        <v>0</v>
      </c>
      <c r="I606" s="205">
        <f>'3 - Monthly Unit Rates'!I590*('4 - Estimated Volumes'!I599*12)</f>
        <v>0</v>
      </c>
      <c r="J606" s="205">
        <f>'3 - Monthly Unit Rates'!J590*('4 - Estimated Volumes'!J599*12)</f>
        <v>0</v>
      </c>
      <c r="K606" s="205">
        <f>'3 - Monthly Unit Rates'!K590*('4 - Estimated Volumes'!K599*12)</f>
        <v>0</v>
      </c>
      <c r="L606" s="569">
        <f t="shared" si="295"/>
        <v>0</v>
      </c>
      <c r="M606" s="106"/>
      <c r="N606" s="205">
        <f>'3 - Monthly Unit Rates'!N590*('4 - Estimated Volumes'!N599*12)</f>
        <v>0</v>
      </c>
      <c r="O606" s="205">
        <f>'3 - Monthly Unit Rates'!O590*('4 - Estimated Volumes'!O599*12)</f>
        <v>0</v>
      </c>
      <c r="P606" s="569">
        <f t="shared" si="296"/>
        <v>0</v>
      </c>
      <c r="Q606" s="106"/>
      <c r="R606" s="205">
        <f>'3 - Monthly Unit Rates'!R590*('4 - Estimated Volumes'!R599*12)</f>
        <v>0</v>
      </c>
      <c r="S606" s="205">
        <f>'3 - Monthly Unit Rates'!S590*('4 - Estimated Volumes'!S599*12)</f>
        <v>0</v>
      </c>
      <c r="T606" s="569">
        <f t="shared" si="297"/>
        <v>0</v>
      </c>
    </row>
    <row r="607" spans="1:23" s="17" customFormat="1" outlineLevel="1">
      <c r="C607" s="18"/>
      <c r="D607" s="728" t="s">
        <v>636</v>
      </c>
      <c r="E607" s="178" t="s">
        <v>590</v>
      </c>
      <c r="F607" s="205">
        <f>'3 - Monthly Unit Rates'!F591*('4 - Estimated Volumes'!F600*12)</f>
        <v>0</v>
      </c>
      <c r="G607" s="205">
        <f>'3 - Monthly Unit Rates'!G591*('4 - Estimated Volumes'!G600*12)</f>
        <v>0</v>
      </c>
      <c r="H607" s="205">
        <f>'3 - Monthly Unit Rates'!H591*('4 - Estimated Volumes'!H600*12)</f>
        <v>0</v>
      </c>
      <c r="I607" s="205">
        <f>'3 - Monthly Unit Rates'!I591*('4 - Estimated Volumes'!I600*12)</f>
        <v>0</v>
      </c>
      <c r="J607" s="205">
        <f>'3 - Monthly Unit Rates'!J591*('4 - Estimated Volumes'!J600*12)</f>
        <v>0</v>
      </c>
      <c r="K607" s="205">
        <f>'3 - Monthly Unit Rates'!K591*('4 - Estimated Volumes'!K600*12)</f>
        <v>0</v>
      </c>
      <c r="L607" s="569">
        <f t="shared" si="295"/>
        <v>0</v>
      </c>
      <c r="M607" s="106"/>
      <c r="N607" s="205">
        <f>'3 - Monthly Unit Rates'!N591*('4 - Estimated Volumes'!N600*12)</f>
        <v>0</v>
      </c>
      <c r="O607" s="205">
        <f>'3 - Monthly Unit Rates'!O591*('4 - Estimated Volumes'!O600*12)</f>
        <v>0</v>
      </c>
      <c r="P607" s="569">
        <f t="shared" si="296"/>
        <v>0</v>
      </c>
      <c r="Q607" s="106"/>
      <c r="R607" s="205">
        <f>'3 - Monthly Unit Rates'!R591*('4 - Estimated Volumes'!R600*12)</f>
        <v>0</v>
      </c>
      <c r="S607" s="205">
        <f>'3 - Monthly Unit Rates'!S591*('4 - Estimated Volumes'!S600*12)</f>
        <v>0</v>
      </c>
      <c r="T607" s="569">
        <f t="shared" si="297"/>
        <v>0</v>
      </c>
    </row>
    <row r="608" spans="1:23" s="17" customFormat="1" outlineLevel="1">
      <c r="C608" s="18"/>
      <c r="D608" s="728" t="s">
        <v>637</v>
      </c>
      <c r="E608" s="178" t="s">
        <v>590</v>
      </c>
      <c r="F608" s="205">
        <f>'3 - Monthly Unit Rates'!F592*('4 - Estimated Volumes'!F601*12)</f>
        <v>0</v>
      </c>
      <c r="G608" s="205">
        <f>'3 - Monthly Unit Rates'!G592*('4 - Estimated Volumes'!G601*12)</f>
        <v>0</v>
      </c>
      <c r="H608" s="205">
        <f>'3 - Monthly Unit Rates'!H592*('4 - Estimated Volumes'!H601*12)</f>
        <v>0</v>
      </c>
      <c r="I608" s="205">
        <f>'3 - Monthly Unit Rates'!I592*('4 - Estimated Volumes'!I601*12)</f>
        <v>0</v>
      </c>
      <c r="J608" s="205">
        <f>'3 - Monthly Unit Rates'!J592*('4 - Estimated Volumes'!J601*12)</f>
        <v>0</v>
      </c>
      <c r="K608" s="205">
        <f>'3 - Monthly Unit Rates'!K592*('4 - Estimated Volumes'!K601*12)</f>
        <v>0</v>
      </c>
      <c r="L608" s="569">
        <f t="shared" si="295"/>
        <v>0</v>
      </c>
      <c r="M608" s="106"/>
      <c r="N608" s="205">
        <f>'3 - Monthly Unit Rates'!N592*('4 - Estimated Volumes'!N601*12)</f>
        <v>0</v>
      </c>
      <c r="O608" s="205">
        <f>'3 - Monthly Unit Rates'!O592*('4 - Estimated Volumes'!O601*12)</f>
        <v>0</v>
      </c>
      <c r="P608" s="569">
        <f t="shared" si="296"/>
        <v>0</v>
      </c>
      <c r="Q608" s="106"/>
      <c r="R608" s="205">
        <f>'3 - Monthly Unit Rates'!R592*('4 - Estimated Volumes'!R601*12)</f>
        <v>0</v>
      </c>
      <c r="S608" s="205">
        <f>'3 - Monthly Unit Rates'!S592*('4 - Estimated Volumes'!S601*12)</f>
        <v>0</v>
      </c>
      <c r="T608" s="569">
        <f t="shared" si="297"/>
        <v>0</v>
      </c>
    </row>
    <row r="609" spans="1:23" s="71" customFormat="1" ht="13.8" outlineLevel="1">
      <c r="A609" s="171"/>
      <c r="D609" s="924" t="s">
        <v>620</v>
      </c>
      <c r="E609" s="384"/>
      <c r="F609" s="202">
        <f t="shared" ref="F609:L609" si="298">SUM(F595:F608)</f>
        <v>53801.613600000004</v>
      </c>
      <c r="G609" s="202">
        <f t="shared" si="298"/>
        <v>53801.613600000004</v>
      </c>
      <c r="H609" s="202">
        <f t="shared" si="298"/>
        <v>53801.613600000004</v>
      </c>
      <c r="I609" s="202">
        <f t="shared" si="298"/>
        <v>53801.613600000004</v>
      </c>
      <c r="J609" s="202">
        <f t="shared" si="298"/>
        <v>53801.613600000004</v>
      </c>
      <c r="K609" s="202">
        <f t="shared" si="298"/>
        <v>53801.613600000004</v>
      </c>
      <c r="L609" s="202">
        <f t="shared" si="298"/>
        <v>322809.68160000001</v>
      </c>
      <c r="M609" s="195"/>
      <c r="N609" s="201">
        <f>SUM(N595:N608)</f>
        <v>53801.613600000004</v>
      </c>
      <c r="O609" s="201">
        <f>SUM(O595:O608)</f>
        <v>53801.613600000004</v>
      </c>
      <c r="P609" s="201">
        <f>SUM(P595:P608)</f>
        <v>107603.22720000001</v>
      </c>
      <c r="Q609" s="195"/>
      <c r="R609" s="201">
        <f>SUM(R595:R608)</f>
        <v>53801.613600000004</v>
      </c>
      <c r="S609" s="201">
        <f>SUM(S595:S608)</f>
        <v>53801.613600000004</v>
      </c>
      <c r="T609" s="201">
        <f>SUM(T595:T608)</f>
        <v>107603.22720000001</v>
      </c>
      <c r="U609" s="204"/>
      <c r="V609" s="375"/>
      <c r="W609" s="577"/>
    </row>
    <row r="610" spans="1:23" s="71" customFormat="1" ht="13.8" outlineLevel="1">
      <c r="A610" s="171"/>
      <c r="D610" s="925"/>
      <c r="E610" s="384"/>
      <c r="F610" s="202"/>
      <c r="G610" s="202"/>
      <c r="H610" s="202"/>
      <c r="I610" s="202"/>
      <c r="J610" s="202"/>
      <c r="K610" s="202"/>
      <c r="L610" s="303"/>
      <c r="M610" s="195"/>
      <c r="N610" s="201"/>
      <c r="O610" s="202"/>
      <c r="P610" s="303"/>
      <c r="Q610" s="195"/>
      <c r="R610" s="201"/>
      <c r="S610" s="202"/>
      <c r="T610" s="303"/>
      <c r="U610" s="204"/>
      <c r="V610" s="375"/>
      <c r="W610" s="577"/>
    </row>
    <row r="611" spans="1:23" ht="15" customHeight="1" outlineLevel="2" collapsed="1">
      <c r="A611" s="171" t="s">
        <v>638</v>
      </c>
      <c r="C611" s="304" t="s">
        <v>639</v>
      </c>
      <c r="D611" s="305"/>
      <c r="E611" s="306"/>
      <c r="F611" s="414"/>
      <c r="G611" s="414"/>
      <c r="H611" s="414"/>
      <c r="I611" s="414"/>
      <c r="J611" s="414"/>
      <c r="K611" s="384"/>
      <c r="L611" s="678"/>
      <c r="M611" s="103"/>
      <c r="N611" s="294"/>
      <c r="O611" s="421"/>
      <c r="P611" s="678"/>
      <c r="Q611" s="103"/>
      <c r="R611" s="294"/>
      <c r="S611" s="421"/>
      <c r="T611" s="678"/>
      <c r="U611" s="204"/>
      <c r="V611" s="204"/>
      <c r="W611" s="579"/>
    </row>
    <row r="612" spans="1:23" ht="13.8" outlineLevel="2">
      <c r="A612" s="171"/>
      <c r="C612" s="210"/>
      <c r="D612" s="924" t="s">
        <v>640</v>
      </c>
      <c r="E612" s="185"/>
      <c r="F612" s="202"/>
      <c r="G612" s="202"/>
      <c r="H612" s="202"/>
      <c r="I612" s="202"/>
      <c r="J612" s="202"/>
      <c r="K612" s="202"/>
      <c r="L612" s="303"/>
      <c r="N612" s="285"/>
      <c r="O612" s="284"/>
      <c r="P612" s="203"/>
      <c r="R612" s="285"/>
      <c r="S612" s="284"/>
      <c r="T612" s="203"/>
      <c r="U612" s="204"/>
      <c r="W612" s="577"/>
    </row>
    <row r="613" spans="1:23" ht="12.75" customHeight="1" outlineLevel="2">
      <c r="A613" s="171"/>
      <c r="C613" s="562"/>
      <c r="D613" s="725" t="s">
        <v>641</v>
      </c>
      <c r="E613" s="725" t="s">
        <v>642</v>
      </c>
      <c r="F613" s="205">
        <f>'3 - Monthly Unit Rates'!F597*('4 - Estimated Volumes'!F606*12)</f>
        <v>0</v>
      </c>
      <c r="G613" s="205">
        <f>'3 - Monthly Unit Rates'!G597*('4 - Estimated Volumes'!G606*12)</f>
        <v>0</v>
      </c>
      <c r="H613" s="205">
        <f>'3 - Monthly Unit Rates'!H597*('4 - Estimated Volumes'!H606*12)</f>
        <v>0</v>
      </c>
      <c r="I613" s="205">
        <f>'3 - Monthly Unit Rates'!I597*('4 - Estimated Volumes'!I606*12)</f>
        <v>0</v>
      </c>
      <c r="J613" s="205">
        <f>'3 - Monthly Unit Rates'!J597*('4 - Estimated Volumes'!J606*12)</f>
        <v>0</v>
      </c>
      <c r="K613" s="205">
        <f>'3 - Monthly Unit Rates'!K597*('4 - Estimated Volumes'!K606*12)</f>
        <v>0</v>
      </c>
      <c r="L613" s="205">
        <f t="shared" ref="L613" si="299">SUM(F613:K613)</f>
        <v>0</v>
      </c>
      <c r="N613" s="205">
        <f>'3 - Monthly Unit Rates'!N597*('4 - Estimated Volumes'!N606*12)</f>
        <v>0</v>
      </c>
      <c r="O613" s="205">
        <f>'3 - Monthly Unit Rates'!O597*('4 - Estimated Volumes'!O606*12)</f>
        <v>0</v>
      </c>
      <c r="P613" s="205">
        <f t="shared" ref="P613" si="300">N613+O613</f>
        <v>0</v>
      </c>
      <c r="R613" s="205">
        <f>'3 - Monthly Unit Rates'!R597*('4 - Estimated Volumes'!R606*12)</f>
        <v>0</v>
      </c>
      <c r="S613" s="205">
        <f>'3 - Monthly Unit Rates'!S597*('4 - Estimated Volumes'!S606*12)</f>
        <v>0</v>
      </c>
      <c r="T613" s="205">
        <f t="shared" ref="T613" si="301">R613+S613</f>
        <v>0</v>
      </c>
      <c r="U613" s="204"/>
      <c r="V613" s="204"/>
      <c r="W613" s="579"/>
    </row>
    <row r="614" spans="1:23" ht="12.75" customHeight="1" outlineLevel="2">
      <c r="A614" s="171"/>
      <c r="C614" s="339"/>
      <c r="D614" s="725" t="s">
        <v>643</v>
      </c>
      <c r="E614" s="178" t="s">
        <v>642</v>
      </c>
      <c r="F614" s="205">
        <f>'3 - Monthly Unit Rates'!F598*('4 - Estimated Volumes'!F607*12)</f>
        <v>0</v>
      </c>
      <c r="G614" s="205">
        <f>'3 - Monthly Unit Rates'!G598*('4 - Estimated Volumes'!G607*12)</f>
        <v>0</v>
      </c>
      <c r="H614" s="205">
        <f>'3 - Monthly Unit Rates'!H598*('4 - Estimated Volumes'!H607*12)</f>
        <v>0</v>
      </c>
      <c r="I614" s="205">
        <f>'3 - Monthly Unit Rates'!I598*('4 - Estimated Volumes'!I607*12)</f>
        <v>0</v>
      </c>
      <c r="J614" s="205">
        <f>'3 - Monthly Unit Rates'!J598*('4 - Estimated Volumes'!J607*12)</f>
        <v>0</v>
      </c>
      <c r="K614" s="205">
        <f>'3 - Monthly Unit Rates'!K598*('4 - Estimated Volumes'!K607*12)</f>
        <v>0</v>
      </c>
      <c r="L614" s="205">
        <f t="shared" ref="L614:L615" si="302">SUM(F614:K614)</f>
        <v>0</v>
      </c>
      <c r="N614" s="205">
        <f>'3 - Monthly Unit Rates'!N598*('4 - Estimated Volumes'!N607*12)</f>
        <v>0</v>
      </c>
      <c r="O614" s="205">
        <f>'3 - Monthly Unit Rates'!O598*('4 - Estimated Volumes'!O607*12)</f>
        <v>0</v>
      </c>
      <c r="P614" s="205">
        <f t="shared" ref="P614:P615" si="303">N614+O614</f>
        <v>0</v>
      </c>
      <c r="R614" s="205">
        <f>'3 - Monthly Unit Rates'!R598*('4 - Estimated Volumes'!R607*12)</f>
        <v>0</v>
      </c>
      <c r="S614" s="205">
        <f>'3 - Monthly Unit Rates'!S598*('4 - Estimated Volumes'!S607*12)</f>
        <v>0</v>
      </c>
      <c r="T614" s="205">
        <f t="shared" ref="T614:T615" si="304">R614+S614</f>
        <v>0</v>
      </c>
      <c r="U614" s="204"/>
      <c r="V614" s="204"/>
      <c r="W614" s="579"/>
    </row>
    <row r="615" spans="1:23" ht="12.75" customHeight="1" outlineLevel="2">
      <c r="A615" s="171"/>
      <c r="C615" s="18"/>
      <c r="D615" s="728" t="s">
        <v>644</v>
      </c>
      <c r="E615" s="178" t="s">
        <v>642</v>
      </c>
      <c r="F615" s="205">
        <f>'3 - Monthly Unit Rates'!F599*('4 - Estimated Volumes'!F608*12)</f>
        <v>0</v>
      </c>
      <c r="G615" s="205">
        <f>'3 - Monthly Unit Rates'!G599*('4 - Estimated Volumes'!G608*12)</f>
        <v>0</v>
      </c>
      <c r="H615" s="205">
        <f>'3 - Monthly Unit Rates'!H599*('4 - Estimated Volumes'!H608*12)</f>
        <v>0</v>
      </c>
      <c r="I615" s="205">
        <f>'3 - Monthly Unit Rates'!I599*('4 - Estimated Volumes'!I608*12)</f>
        <v>0</v>
      </c>
      <c r="J615" s="205">
        <f>'3 - Monthly Unit Rates'!J599*('4 - Estimated Volumes'!J608*12)</f>
        <v>0</v>
      </c>
      <c r="K615" s="205">
        <f>'3 - Monthly Unit Rates'!K599*('4 - Estimated Volumes'!K608*12)</f>
        <v>0</v>
      </c>
      <c r="L615" s="205">
        <f t="shared" si="302"/>
        <v>0</v>
      </c>
      <c r="N615" s="205">
        <f>'3 - Monthly Unit Rates'!N599*('4 - Estimated Volumes'!N608*12)</f>
        <v>0</v>
      </c>
      <c r="O615" s="205">
        <f>'3 - Monthly Unit Rates'!O599*('4 - Estimated Volumes'!O608*12)</f>
        <v>0</v>
      </c>
      <c r="P615" s="205">
        <f t="shared" si="303"/>
        <v>0</v>
      </c>
      <c r="R615" s="205">
        <f>'3 - Monthly Unit Rates'!R599*('4 - Estimated Volumes'!R608*12)</f>
        <v>0</v>
      </c>
      <c r="S615" s="205">
        <f>'3 - Monthly Unit Rates'!S599*('4 - Estimated Volumes'!S608*12)</f>
        <v>0</v>
      </c>
      <c r="T615" s="205">
        <f t="shared" si="304"/>
        <v>0</v>
      </c>
      <c r="U615" s="204"/>
      <c r="V615" s="204"/>
      <c r="W615" s="579"/>
    </row>
    <row r="616" spans="1:23" outlineLevel="2">
      <c r="D616" s="355" t="s">
        <v>645</v>
      </c>
      <c r="E616" s="356"/>
      <c r="F616" s="378"/>
      <c r="G616" s="378"/>
      <c r="H616" s="378"/>
      <c r="I616" s="378"/>
      <c r="J616" s="378"/>
      <c r="K616" s="378"/>
      <c r="L616" s="677"/>
      <c r="N616" s="285"/>
      <c r="O616" s="284"/>
      <c r="P616" s="203"/>
      <c r="R616" s="285"/>
      <c r="S616" s="284"/>
      <c r="T616" s="203"/>
      <c r="U616" s="204"/>
      <c r="W616" s="577"/>
    </row>
    <row r="617" spans="1:23" ht="12.75" customHeight="1" outlineLevel="2">
      <c r="A617" s="171"/>
      <c r="C617" s="562"/>
      <c r="D617" s="725" t="s">
        <v>646</v>
      </c>
      <c r="E617" s="725" t="s">
        <v>647</v>
      </c>
      <c r="F617" s="205">
        <f>'3 - Monthly Unit Rates'!F601*('4 - Estimated Volumes'!F610*12)</f>
        <v>0</v>
      </c>
      <c r="G617" s="205">
        <f>'3 - Monthly Unit Rates'!G601*('4 - Estimated Volumes'!G610*12)</f>
        <v>0</v>
      </c>
      <c r="H617" s="205">
        <f>'3 - Monthly Unit Rates'!H601*('4 - Estimated Volumes'!H610*12)</f>
        <v>0</v>
      </c>
      <c r="I617" s="205">
        <f>'3 - Monthly Unit Rates'!I601*('4 - Estimated Volumes'!I610*12)</f>
        <v>0</v>
      </c>
      <c r="J617" s="205">
        <f>'3 - Monthly Unit Rates'!J601*('4 - Estimated Volumes'!J610*12)</f>
        <v>0</v>
      </c>
      <c r="K617" s="205">
        <f>'3 - Monthly Unit Rates'!K601*('4 - Estimated Volumes'!K610*12)</f>
        <v>0</v>
      </c>
      <c r="L617" s="205">
        <f t="shared" ref="L617" si="305">SUM(F617:K617)</f>
        <v>0</v>
      </c>
      <c r="N617" s="205">
        <f>'3 - Monthly Unit Rates'!N601*('4 - Estimated Volumes'!N610*12)</f>
        <v>0</v>
      </c>
      <c r="O617" s="205">
        <f>'3 - Monthly Unit Rates'!O601*('4 - Estimated Volumes'!O610*12)</f>
        <v>0</v>
      </c>
      <c r="P617" s="206">
        <f t="shared" ref="P617" si="306">N617+O617</f>
        <v>0</v>
      </c>
      <c r="R617" s="205">
        <f>'3 - Monthly Unit Rates'!R601*('4 - Estimated Volumes'!R610*12)</f>
        <v>0</v>
      </c>
      <c r="S617" s="205">
        <f>'3 - Monthly Unit Rates'!S601*('4 - Estimated Volumes'!S610*12)</f>
        <v>0</v>
      </c>
      <c r="T617" s="206">
        <f t="shared" ref="T617" si="307">R617+S617</f>
        <v>0</v>
      </c>
      <c r="U617" s="204"/>
      <c r="V617" s="204"/>
      <c r="W617" s="579"/>
    </row>
    <row r="618" spans="1:23" ht="12.75" customHeight="1" outlineLevel="2">
      <c r="A618" s="171"/>
      <c r="C618" s="339"/>
      <c r="D618" s="725" t="s">
        <v>648</v>
      </c>
      <c r="E618" s="178" t="s">
        <v>647</v>
      </c>
      <c r="F618" s="205">
        <f>'3 - Monthly Unit Rates'!F602*('4 - Estimated Volumes'!F611*12)</f>
        <v>0</v>
      </c>
      <c r="G618" s="205">
        <f>'3 - Monthly Unit Rates'!G602*('4 - Estimated Volumes'!G611*12)</f>
        <v>0</v>
      </c>
      <c r="H618" s="205">
        <f>'3 - Monthly Unit Rates'!H602*('4 - Estimated Volumes'!H611*12)</f>
        <v>0</v>
      </c>
      <c r="I618" s="205">
        <f>'3 - Monthly Unit Rates'!I602*('4 - Estimated Volumes'!I611*12)</f>
        <v>0</v>
      </c>
      <c r="J618" s="205">
        <f>'3 - Monthly Unit Rates'!J602*('4 - Estimated Volumes'!J611*12)</f>
        <v>0</v>
      </c>
      <c r="K618" s="205">
        <f>'3 - Monthly Unit Rates'!K602*('4 - Estimated Volumes'!K611*12)</f>
        <v>0</v>
      </c>
      <c r="L618" s="205">
        <f t="shared" ref="L618:L626" si="308">SUM(F618:K618)</f>
        <v>0</v>
      </c>
      <c r="N618" s="205">
        <f>'3 - Monthly Unit Rates'!N602*('4 - Estimated Volumes'!N611*12)</f>
        <v>0</v>
      </c>
      <c r="O618" s="205">
        <f>'3 - Monthly Unit Rates'!O602*('4 - Estimated Volumes'!O611*12)</f>
        <v>0</v>
      </c>
      <c r="P618" s="206">
        <f t="shared" ref="P618:P626" si="309">N618+O618</f>
        <v>0</v>
      </c>
      <c r="R618" s="205">
        <f>'3 - Monthly Unit Rates'!R602*('4 - Estimated Volumes'!R611*12)</f>
        <v>0</v>
      </c>
      <c r="S618" s="205">
        <f>'3 - Monthly Unit Rates'!S602*('4 - Estimated Volumes'!S611*12)</f>
        <v>0</v>
      </c>
      <c r="T618" s="206">
        <f t="shared" ref="T618:T626" si="310">R618+S618</f>
        <v>0</v>
      </c>
      <c r="U618" s="204"/>
      <c r="V618" s="204"/>
      <c r="W618" s="579"/>
    </row>
    <row r="619" spans="1:23" ht="12.75" customHeight="1" outlineLevel="2">
      <c r="A619" s="171"/>
      <c r="C619" s="18"/>
      <c r="D619" s="728" t="s">
        <v>649</v>
      </c>
      <c r="E619" s="178" t="s">
        <v>647</v>
      </c>
      <c r="F619" s="205">
        <f>'3 - Monthly Unit Rates'!F603*('4 - Estimated Volumes'!F612*12)</f>
        <v>0</v>
      </c>
      <c r="G619" s="205">
        <f>'3 - Monthly Unit Rates'!G603*('4 - Estimated Volumes'!G612*12)</f>
        <v>0</v>
      </c>
      <c r="H619" s="205">
        <f>'3 - Monthly Unit Rates'!H603*('4 - Estimated Volumes'!H612*12)</f>
        <v>0</v>
      </c>
      <c r="I619" s="205">
        <f>'3 - Monthly Unit Rates'!I603*('4 - Estimated Volumes'!I612*12)</f>
        <v>0</v>
      </c>
      <c r="J619" s="205">
        <f>'3 - Monthly Unit Rates'!J603*('4 - Estimated Volumes'!J612*12)</f>
        <v>0</v>
      </c>
      <c r="K619" s="205">
        <f>'3 - Monthly Unit Rates'!K603*('4 - Estimated Volumes'!K612*12)</f>
        <v>0</v>
      </c>
      <c r="L619" s="205">
        <f t="shared" si="308"/>
        <v>0</v>
      </c>
      <c r="N619" s="205">
        <f>'3 - Monthly Unit Rates'!N603*('4 - Estimated Volumes'!N612*12)</f>
        <v>0</v>
      </c>
      <c r="O619" s="205">
        <f>'3 - Monthly Unit Rates'!O603*('4 - Estimated Volumes'!O612*12)</f>
        <v>0</v>
      </c>
      <c r="P619" s="206">
        <f t="shared" si="309"/>
        <v>0</v>
      </c>
      <c r="R619" s="205">
        <f>'3 - Monthly Unit Rates'!R603*('4 - Estimated Volumes'!R612*12)</f>
        <v>0</v>
      </c>
      <c r="S619" s="205">
        <f>'3 - Monthly Unit Rates'!S603*('4 - Estimated Volumes'!S612*12)</f>
        <v>0</v>
      </c>
      <c r="T619" s="206">
        <f t="shared" si="310"/>
        <v>0</v>
      </c>
      <c r="U619" s="204"/>
      <c r="V619" s="204"/>
      <c r="W619" s="579"/>
    </row>
    <row r="620" spans="1:23" ht="12.75" customHeight="1" outlineLevel="2">
      <c r="A620" s="171"/>
      <c r="C620" s="18"/>
      <c r="D620" s="728" t="s">
        <v>650</v>
      </c>
      <c r="E620" s="178" t="s">
        <v>647</v>
      </c>
      <c r="F620" s="205">
        <f>'3 - Monthly Unit Rates'!F604*('4 - Estimated Volumes'!F613*12)</f>
        <v>0</v>
      </c>
      <c r="G620" s="205">
        <f>'3 - Monthly Unit Rates'!G604*('4 - Estimated Volumes'!G613*12)</f>
        <v>0</v>
      </c>
      <c r="H620" s="205">
        <f>'3 - Monthly Unit Rates'!H604*('4 - Estimated Volumes'!H613*12)</f>
        <v>0</v>
      </c>
      <c r="I620" s="205">
        <f>'3 - Monthly Unit Rates'!I604*('4 - Estimated Volumes'!I613*12)</f>
        <v>0</v>
      </c>
      <c r="J620" s="205">
        <f>'3 - Monthly Unit Rates'!J604*('4 - Estimated Volumes'!J613*12)</f>
        <v>0</v>
      </c>
      <c r="K620" s="205">
        <f>'3 - Monthly Unit Rates'!K604*('4 - Estimated Volumes'!K613*12)</f>
        <v>0</v>
      </c>
      <c r="L620" s="205">
        <f t="shared" si="308"/>
        <v>0</v>
      </c>
      <c r="N620" s="205">
        <f>'3 - Monthly Unit Rates'!N604*('4 - Estimated Volumes'!N613*12)</f>
        <v>0</v>
      </c>
      <c r="O620" s="205">
        <f>'3 - Monthly Unit Rates'!O604*('4 - Estimated Volumes'!O613*12)</f>
        <v>0</v>
      </c>
      <c r="P620" s="206">
        <f t="shared" si="309"/>
        <v>0</v>
      </c>
      <c r="R620" s="205">
        <f>'3 - Monthly Unit Rates'!R604*('4 - Estimated Volumes'!R613*12)</f>
        <v>0</v>
      </c>
      <c r="S620" s="205">
        <f>'3 - Monthly Unit Rates'!S604*('4 - Estimated Volumes'!S613*12)</f>
        <v>0</v>
      </c>
      <c r="T620" s="206">
        <f t="shared" si="310"/>
        <v>0</v>
      </c>
      <c r="U620" s="204"/>
      <c r="V620" s="204"/>
      <c r="W620" s="579"/>
    </row>
    <row r="621" spans="1:23" ht="12.75" customHeight="1" outlineLevel="2">
      <c r="A621" s="171"/>
      <c r="C621" s="18"/>
      <c r="D621" s="725" t="s">
        <v>651</v>
      </c>
      <c r="E621" s="725" t="s">
        <v>647</v>
      </c>
      <c r="F621" s="205">
        <f>'3 - Monthly Unit Rates'!F605*('4 - Estimated Volumes'!F614*12)</f>
        <v>0</v>
      </c>
      <c r="G621" s="205">
        <f>'3 - Monthly Unit Rates'!G605*('4 - Estimated Volumes'!G614*12)</f>
        <v>0</v>
      </c>
      <c r="H621" s="205">
        <f>'3 - Monthly Unit Rates'!H605*('4 - Estimated Volumes'!H614*12)</f>
        <v>0</v>
      </c>
      <c r="I621" s="205">
        <f>'3 - Monthly Unit Rates'!I605*('4 - Estimated Volumes'!I614*12)</f>
        <v>0</v>
      </c>
      <c r="J621" s="205">
        <f>'3 - Monthly Unit Rates'!J605*('4 - Estimated Volumes'!J614*12)</f>
        <v>0</v>
      </c>
      <c r="K621" s="205">
        <f>'3 - Monthly Unit Rates'!K605*('4 - Estimated Volumes'!K614*12)</f>
        <v>0</v>
      </c>
      <c r="L621" s="205">
        <f t="shared" si="308"/>
        <v>0</v>
      </c>
      <c r="N621" s="205">
        <f>'3 - Monthly Unit Rates'!N605*('4 - Estimated Volumes'!N614*12)</f>
        <v>0</v>
      </c>
      <c r="O621" s="205">
        <f>'3 - Monthly Unit Rates'!O605*('4 - Estimated Volumes'!O614*12)</f>
        <v>0</v>
      </c>
      <c r="P621" s="206">
        <f t="shared" si="309"/>
        <v>0</v>
      </c>
      <c r="R621" s="205">
        <f>'3 - Monthly Unit Rates'!R605*('4 - Estimated Volumes'!R614*12)</f>
        <v>0</v>
      </c>
      <c r="S621" s="205">
        <f>'3 - Monthly Unit Rates'!S605*('4 - Estimated Volumes'!S614*12)</f>
        <v>0</v>
      </c>
      <c r="T621" s="206">
        <f t="shared" si="310"/>
        <v>0</v>
      </c>
      <c r="U621" s="204"/>
      <c r="V621" s="204"/>
      <c r="W621" s="579"/>
    </row>
    <row r="622" spans="1:23" ht="12.75" customHeight="1" outlineLevel="2">
      <c r="A622" s="171"/>
      <c r="C622" s="562"/>
      <c r="D622" s="725" t="s">
        <v>652</v>
      </c>
      <c r="E622" s="725" t="s">
        <v>647</v>
      </c>
      <c r="F622" s="205">
        <f>'3 - Monthly Unit Rates'!F606*('4 - Estimated Volumes'!F615*12)</f>
        <v>0</v>
      </c>
      <c r="G622" s="205">
        <f>'3 - Monthly Unit Rates'!G606*('4 - Estimated Volumes'!G615*12)</f>
        <v>0</v>
      </c>
      <c r="H622" s="205">
        <f>'3 - Monthly Unit Rates'!H606*('4 - Estimated Volumes'!H615*12)</f>
        <v>0</v>
      </c>
      <c r="I622" s="205">
        <f>'3 - Monthly Unit Rates'!I606*('4 - Estimated Volumes'!I615*12)</f>
        <v>0</v>
      </c>
      <c r="J622" s="205">
        <f>'3 - Monthly Unit Rates'!J606*('4 - Estimated Volumes'!J615*12)</f>
        <v>0</v>
      </c>
      <c r="K622" s="205">
        <f>'3 - Monthly Unit Rates'!K606*('4 - Estimated Volumes'!K615*12)</f>
        <v>0</v>
      </c>
      <c r="L622" s="205">
        <f t="shared" si="308"/>
        <v>0</v>
      </c>
      <c r="N622" s="205">
        <f>'3 - Monthly Unit Rates'!N606*('4 - Estimated Volumes'!N615*12)</f>
        <v>0</v>
      </c>
      <c r="O622" s="205">
        <f>'3 - Monthly Unit Rates'!O606*('4 - Estimated Volumes'!O615*12)</f>
        <v>0</v>
      </c>
      <c r="P622" s="206">
        <f t="shared" si="309"/>
        <v>0</v>
      </c>
      <c r="R622" s="205">
        <f>'3 - Monthly Unit Rates'!R606*('4 - Estimated Volumes'!R615*12)</f>
        <v>0</v>
      </c>
      <c r="S622" s="205">
        <f>'3 - Monthly Unit Rates'!S606*('4 - Estimated Volumes'!S615*12)</f>
        <v>0</v>
      </c>
      <c r="T622" s="206">
        <f t="shared" si="310"/>
        <v>0</v>
      </c>
      <c r="U622" s="204"/>
      <c r="V622" s="204"/>
      <c r="W622" s="579"/>
    </row>
    <row r="623" spans="1:23" ht="12.75" customHeight="1" outlineLevel="2">
      <c r="A623" s="171"/>
      <c r="C623" s="339"/>
      <c r="D623" s="725" t="s">
        <v>653</v>
      </c>
      <c r="E623" s="178" t="s">
        <v>647</v>
      </c>
      <c r="F623" s="205">
        <f>'3 - Monthly Unit Rates'!F607*('4 - Estimated Volumes'!F616*12)</f>
        <v>0</v>
      </c>
      <c r="G623" s="205">
        <f>'3 - Monthly Unit Rates'!G607*('4 - Estimated Volumes'!G616*12)</f>
        <v>0</v>
      </c>
      <c r="H623" s="205">
        <f>'3 - Monthly Unit Rates'!H607*('4 - Estimated Volumes'!H616*12)</f>
        <v>0</v>
      </c>
      <c r="I623" s="205">
        <f>'3 - Monthly Unit Rates'!I607*('4 - Estimated Volumes'!I616*12)</f>
        <v>0</v>
      </c>
      <c r="J623" s="205">
        <f>'3 - Monthly Unit Rates'!J607*('4 - Estimated Volumes'!J616*12)</f>
        <v>0</v>
      </c>
      <c r="K623" s="205">
        <f>'3 - Monthly Unit Rates'!K607*('4 - Estimated Volumes'!K616*12)</f>
        <v>0</v>
      </c>
      <c r="L623" s="205">
        <f t="shared" si="308"/>
        <v>0</v>
      </c>
      <c r="N623" s="205">
        <f>'3 - Monthly Unit Rates'!N607*('4 - Estimated Volumes'!N616*12)</f>
        <v>0</v>
      </c>
      <c r="O623" s="205">
        <f>'3 - Monthly Unit Rates'!O607*('4 - Estimated Volumes'!O616*12)</f>
        <v>0</v>
      </c>
      <c r="P623" s="206">
        <f t="shared" si="309"/>
        <v>0</v>
      </c>
      <c r="R623" s="205">
        <f>'3 - Monthly Unit Rates'!R607*('4 - Estimated Volumes'!R616*12)</f>
        <v>0</v>
      </c>
      <c r="S623" s="205">
        <f>'3 - Monthly Unit Rates'!S607*('4 - Estimated Volumes'!S616*12)</f>
        <v>0</v>
      </c>
      <c r="T623" s="206">
        <f t="shared" si="310"/>
        <v>0</v>
      </c>
      <c r="U623" s="204"/>
      <c r="V623" s="204"/>
      <c r="W623" s="579"/>
    </row>
    <row r="624" spans="1:23" ht="12.75" customHeight="1" outlineLevel="2">
      <c r="A624" s="171"/>
      <c r="C624" s="18"/>
      <c r="D624" s="728" t="s">
        <v>654</v>
      </c>
      <c r="E624" s="178" t="s">
        <v>647</v>
      </c>
      <c r="F624" s="205">
        <f>'3 - Monthly Unit Rates'!F608*('4 - Estimated Volumes'!F617*12)</f>
        <v>0</v>
      </c>
      <c r="G624" s="205">
        <f>'3 - Monthly Unit Rates'!G608*('4 - Estimated Volumes'!G617*12)</f>
        <v>0</v>
      </c>
      <c r="H624" s="205">
        <f>'3 - Monthly Unit Rates'!H608*('4 - Estimated Volumes'!H617*12)</f>
        <v>0</v>
      </c>
      <c r="I624" s="205">
        <f>'3 - Monthly Unit Rates'!I608*('4 - Estimated Volumes'!I617*12)</f>
        <v>0</v>
      </c>
      <c r="J624" s="205">
        <f>'3 - Monthly Unit Rates'!J608*('4 - Estimated Volumes'!J617*12)</f>
        <v>0</v>
      </c>
      <c r="K624" s="205">
        <f>'3 - Monthly Unit Rates'!K608*('4 - Estimated Volumes'!K617*12)</f>
        <v>0</v>
      </c>
      <c r="L624" s="205">
        <f t="shared" si="308"/>
        <v>0</v>
      </c>
      <c r="N624" s="205">
        <f>'3 - Monthly Unit Rates'!N608*('4 - Estimated Volumes'!N617*12)</f>
        <v>0</v>
      </c>
      <c r="O624" s="205">
        <f>'3 - Monthly Unit Rates'!O608*('4 - Estimated Volumes'!O617*12)</f>
        <v>0</v>
      </c>
      <c r="P624" s="206">
        <f t="shared" si="309"/>
        <v>0</v>
      </c>
      <c r="R624" s="205">
        <f>'3 - Monthly Unit Rates'!R608*('4 - Estimated Volumes'!R617*12)</f>
        <v>0</v>
      </c>
      <c r="S624" s="205">
        <f>'3 - Monthly Unit Rates'!S608*('4 - Estimated Volumes'!S617*12)</f>
        <v>0</v>
      </c>
      <c r="T624" s="206">
        <f t="shared" si="310"/>
        <v>0</v>
      </c>
      <c r="U624" s="204"/>
      <c r="V624" s="204"/>
      <c r="W624" s="579"/>
    </row>
    <row r="625" spans="1:23" ht="12.75" customHeight="1" outlineLevel="2">
      <c r="A625" s="171"/>
      <c r="C625" s="18"/>
      <c r="D625" s="728" t="s">
        <v>655</v>
      </c>
      <c r="E625" s="178" t="s">
        <v>647</v>
      </c>
      <c r="F625" s="205">
        <f>'3 - Monthly Unit Rates'!F609*('4 - Estimated Volumes'!F618*12)</f>
        <v>0</v>
      </c>
      <c r="G625" s="205">
        <f>'3 - Monthly Unit Rates'!G609*('4 - Estimated Volumes'!G618*12)</f>
        <v>0</v>
      </c>
      <c r="H625" s="205">
        <f>'3 - Monthly Unit Rates'!H609*('4 - Estimated Volumes'!H618*12)</f>
        <v>0</v>
      </c>
      <c r="I625" s="205">
        <f>'3 - Monthly Unit Rates'!I609*('4 - Estimated Volumes'!I618*12)</f>
        <v>0</v>
      </c>
      <c r="J625" s="205">
        <f>'3 - Monthly Unit Rates'!J609*('4 - Estimated Volumes'!J618*12)</f>
        <v>0</v>
      </c>
      <c r="K625" s="205">
        <f>'3 - Monthly Unit Rates'!K609*('4 - Estimated Volumes'!K618*12)</f>
        <v>0</v>
      </c>
      <c r="L625" s="205">
        <f t="shared" si="308"/>
        <v>0</v>
      </c>
      <c r="N625" s="205">
        <f>'3 - Monthly Unit Rates'!N609*('4 - Estimated Volumes'!N618*12)</f>
        <v>0</v>
      </c>
      <c r="O625" s="205">
        <f>'3 - Monthly Unit Rates'!O609*('4 - Estimated Volumes'!O618*12)</f>
        <v>0</v>
      </c>
      <c r="P625" s="206">
        <f t="shared" si="309"/>
        <v>0</v>
      </c>
      <c r="R625" s="205">
        <f>'3 - Monthly Unit Rates'!R609*('4 - Estimated Volumes'!R618*12)</f>
        <v>0</v>
      </c>
      <c r="S625" s="205">
        <f>'3 - Monthly Unit Rates'!S609*('4 - Estimated Volumes'!S618*12)</f>
        <v>0</v>
      </c>
      <c r="T625" s="206">
        <f t="shared" si="310"/>
        <v>0</v>
      </c>
      <c r="U625" s="204"/>
      <c r="V625" s="204"/>
      <c r="W625" s="579"/>
    </row>
    <row r="626" spans="1:23" outlineLevel="2">
      <c r="A626" s="171"/>
      <c r="C626" s="18"/>
      <c r="D626" s="728" t="s">
        <v>656</v>
      </c>
      <c r="E626" s="725" t="s">
        <v>657</v>
      </c>
      <c r="F626" s="205">
        <f>'3 - Monthly Unit Rates'!F610*('4 - Estimated Volumes'!F619*12)</f>
        <v>0</v>
      </c>
      <c r="G626" s="205">
        <f>'3 - Monthly Unit Rates'!G610*('4 - Estimated Volumes'!G619*12)</f>
        <v>0</v>
      </c>
      <c r="H626" s="205">
        <f>'3 - Monthly Unit Rates'!H610*('4 - Estimated Volumes'!H619*12)</f>
        <v>0</v>
      </c>
      <c r="I626" s="205">
        <f>'3 - Monthly Unit Rates'!I610*('4 - Estimated Volumes'!I619*12)</f>
        <v>0</v>
      </c>
      <c r="J626" s="205">
        <f>'3 - Monthly Unit Rates'!J610*('4 - Estimated Volumes'!J619*12)</f>
        <v>0</v>
      </c>
      <c r="K626" s="205">
        <f>'3 - Monthly Unit Rates'!K610*('4 - Estimated Volumes'!K619*12)</f>
        <v>0</v>
      </c>
      <c r="L626" s="205">
        <f t="shared" si="308"/>
        <v>0</v>
      </c>
      <c r="N626" s="205">
        <f>'3 - Monthly Unit Rates'!N610*('4 - Estimated Volumes'!N619*12)</f>
        <v>0</v>
      </c>
      <c r="O626" s="205">
        <f>'3 - Monthly Unit Rates'!O610*('4 - Estimated Volumes'!O619*12)</f>
        <v>0</v>
      </c>
      <c r="P626" s="206">
        <f t="shared" si="309"/>
        <v>0</v>
      </c>
      <c r="R626" s="205">
        <f>'3 - Monthly Unit Rates'!R610*('4 - Estimated Volumes'!R619*12)</f>
        <v>0</v>
      </c>
      <c r="S626" s="205">
        <f>'3 - Monthly Unit Rates'!S610*('4 - Estimated Volumes'!S619*12)</f>
        <v>0</v>
      </c>
      <c r="T626" s="206">
        <f t="shared" si="310"/>
        <v>0</v>
      </c>
      <c r="U626" s="204"/>
      <c r="V626" s="204"/>
      <c r="W626" s="579"/>
    </row>
    <row r="627" spans="1:23" outlineLevel="2">
      <c r="D627" s="355" t="s">
        <v>658</v>
      </c>
      <c r="E627" s="356"/>
      <c r="F627" s="378"/>
      <c r="G627" s="378"/>
      <c r="H627" s="378"/>
      <c r="I627" s="378"/>
      <c r="J627" s="378"/>
      <c r="K627" s="378"/>
      <c r="L627" s="677"/>
      <c r="N627" s="285"/>
      <c r="O627" s="284"/>
      <c r="P627" s="203"/>
      <c r="R627" s="285"/>
      <c r="S627" s="284"/>
      <c r="T627" s="203"/>
      <c r="U627" s="204"/>
      <c r="W627" s="577"/>
    </row>
    <row r="628" spans="1:23" ht="27" customHeight="1" outlineLevel="2">
      <c r="A628" s="171"/>
      <c r="C628" s="562"/>
      <c r="D628" s="725" t="s">
        <v>659</v>
      </c>
      <c r="E628" s="725" t="s">
        <v>660</v>
      </c>
      <c r="F628" s="205">
        <f>'3 - Monthly Unit Rates'!F612*('4 - Estimated Volumes'!F621*12)</f>
        <v>0</v>
      </c>
      <c r="G628" s="205">
        <f>'3 - Monthly Unit Rates'!G612*('4 - Estimated Volumes'!G621*12)</f>
        <v>0</v>
      </c>
      <c r="H628" s="205">
        <f>'3 - Monthly Unit Rates'!H612*('4 - Estimated Volumes'!H621*12)</f>
        <v>0</v>
      </c>
      <c r="I628" s="205">
        <f>'3 - Monthly Unit Rates'!I612*('4 - Estimated Volumes'!I621*12)</f>
        <v>0</v>
      </c>
      <c r="J628" s="205">
        <f>'3 - Monthly Unit Rates'!J612*('4 - Estimated Volumes'!J621*12)</f>
        <v>0</v>
      </c>
      <c r="K628" s="205">
        <f>'3 - Monthly Unit Rates'!K612*('4 - Estimated Volumes'!K621*12)</f>
        <v>0</v>
      </c>
      <c r="L628" s="205">
        <f t="shared" ref="L628" si="311">SUM(F628:K628)</f>
        <v>0</v>
      </c>
      <c r="N628" s="205">
        <f>'3 - Monthly Unit Rates'!N612*('4 - Estimated Volumes'!N621*12)</f>
        <v>0</v>
      </c>
      <c r="O628" s="205">
        <f>'3 - Monthly Unit Rates'!O612*('4 - Estimated Volumes'!O621*12)</f>
        <v>0</v>
      </c>
      <c r="P628" s="206">
        <f t="shared" ref="P628" si="312">N628+O628</f>
        <v>0</v>
      </c>
      <c r="R628" s="205">
        <f>'3 - Monthly Unit Rates'!R612*('4 - Estimated Volumes'!R621*12)</f>
        <v>0</v>
      </c>
      <c r="S628" s="205">
        <f>'3 - Monthly Unit Rates'!S612*('4 - Estimated Volumes'!S621*12)</f>
        <v>0</v>
      </c>
      <c r="T628" s="206">
        <f t="shared" ref="T628" si="313">R628+S628</f>
        <v>0</v>
      </c>
      <c r="U628" s="204"/>
      <c r="V628" s="204"/>
      <c r="W628" s="579"/>
    </row>
    <row r="629" spans="1:23" ht="12.75" customHeight="1" outlineLevel="2">
      <c r="A629" s="171"/>
      <c r="C629" s="339"/>
      <c r="D629" s="725" t="s">
        <v>661</v>
      </c>
      <c r="E629" s="178" t="s">
        <v>590</v>
      </c>
      <c r="F629" s="205">
        <f>'3 - Monthly Unit Rates'!F613*('4 - Estimated Volumes'!F622*12)</f>
        <v>0</v>
      </c>
      <c r="G629" s="205">
        <f>'3 - Monthly Unit Rates'!G613*('4 - Estimated Volumes'!G622*12)</f>
        <v>0</v>
      </c>
      <c r="H629" s="205">
        <f>'3 - Monthly Unit Rates'!H613*('4 - Estimated Volumes'!H622*12)</f>
        <v>0</v>
      </c>
      <c r="I629" s="205">
        <f>'3 - Monthly Unit Rates'!I613*('4 - Estimated Volumes'!I622*12)</f>
        <v>0</v>
      </c>
      <c r="J629" s="205">
        <f>'3 - Monthly Unit Rates'!J613*('4 - Estimated Volumes'!J622*12)</f>
        <v>0</v>
      </c>
      <c r="K629" s="205">
        <f>'3 - Monthly Unit Rates'!K613*('4 - Estimated Volumes'!K622*12)</f>
        <v>0</v>
      </c>
      <c r="L629" s="205">
        <f t="shared" ref="L629" si="314">SUM(F629:K629)</f>
        <v>0</v>
      </c>
      <c r="N629" s="205">
        <f>'3 - Monthly Unit Rates'!N613*('4 - Estimated Volumes'!N622*12)</f>
        <v>0</v>
      </c>
      <c r="O629" s="205">
        <f>'3 - Monthly Unit Rates'!O613*('4 - Estimated Volumes'!O622*12)</f>
        <v>0</v>
      </c>
      <c r="P629" s="206">
        <f t="shared" ref="P629" si="315">N629+O629</f>
        <v>0</v>
      </c>
      <c r="R629" s="205">
        <f>'3 - Monthly Unit Rates'!R613*('4 - Estimated Volumes'!R622*12)</f>
        <v>0</v>
      </c>
      <c r="S629" s="205">
        <f>'3 - Monthly Unit Rates'!S613*('4 - Estimated Volumes'!S622*12)</f>
        <v>0</v>
      </c>
      <c r="T629" s="206">
        <f t="shared" ref="T629" si="316">R629+S629</f>
        <v>0</v>
      </c>
      <c r="U629" s="204"/>
      <c r="V629" s="204"/>
      <c r="W629" s="579"/>
    </row>
    <row r="630" spans="1:23" outlineLevel="2">
      <c r="D630" s="355" t="s">
        <v>662</v>
      </c>
      <c r="E630" s="356"/>
      <c r="F630" s="378"/>
      <c r="G630" s="378"/>
      <c r="H630" s="378"/>
      <c r="I630" s="378"/>
      <c r="J630" s="378"/>
      <c r="K630" s="378"/>
      <c r="L630" s="677"/>
      <c r="N630" s="285"/>
      <c r="O630" s="284"/>
      <c r="P630" s="203"/>
      <c r="R630" s="285"/>
      <c r="S630" s="284"/>
      <c r="T630" s="203"/>
      <c r="U630" s="204"/>
      <c r="W630" s="577"/>
    </row>
    <row r="631" spans="1:23" ht="12.75" customHeight="1" outlineLevel="2">
      <c r="A631" s="171"/>
      <c r="C631" s="562"/>
      <c r="D631" s="725" t="s">
        <v>663</v>
      </c>
      <c r="E631" s="725" t="s">
        <v>664</v>
      </c>
      <c r="F631" s="205">
        <f>'3 - Monthly Unit Rates'!F615*('4 - Estimated Volumes'!F624*12)</f>
        <v>0</v>
      </c>
      <c r="G631" s="205">
        <f>'3 - Monthly Unit Rates'!G615*('4 - Estimated Volumes'!G624*12)</f>
        <v>0</v>
      </c>
      <c r="H631" s="205">
        <f>'3 - Monthly Unit Rates'!H615*('4 - Estimated Volumes'!H624*12)</f>
        <v>0</v>
      </c>
      <c r="I631" s="205">
        <f>'3 - Monthly Unit Rates'!I615*('4 - Estimated Volumes'!I624*12)</f>
        <v>0</v>
      </c>
      <c r="J631" s="205">
        <f>'3 - Monthly Unit Rates'!J615*('4 - Estimated Volumes'!J624*12)</f>
        <v>0</v>
      </c>
      <c r="K631" s="205">
        <f>'3 - Monthly Unit Rates'!K615*('4 - Estimated Volumes'!K624*12)</f>
        <v>0</v>
      </c>
      <c r="L631" s="205">
        <f t="shared" ref="L631" si="317">SUM(F631:K631)</f>
        <v>0</v>
      </c>
      <c r="N631" s="205">
        <f>'3 - Monthly Unit Rates'!N615*('4 - Estimated Volumes'!N624*12)</f>
        <v>0</v>
      </c>
      <c r="O631" s="205">
        <f>'3 - Monthly Unit Rates'!O615*('4 - Estimated Volumes'!O624*12)</f>
        <v>0</v>
      </c>
      <c r="P631" s="206">
        <f t="shared" ref="P631" si="318">N631+O631</f>
        <v>0</v>
      </c>
      <c r="R631" s="205">
        <f>'3 - Monthly Unit Rates'!R615*('4 - Estimated Volumes'!R624*12)</f>
        <v>0</v>
      </c>
      <c r="S631" s="205">
        <f>'3 - Monthly Unit Rates'!S615*('4 - Estimated Volumes'!S624*12)</f>
        <v>0</v>
      </c>
      <c r="T631" s="206">
        <f t="shared" ref="T631" si="319">R631+S631</f>
        <v>0</v>
      </c>
      <c r="U631" s="204"/>
      <c r="V631" s="204"/>
      <c r="W631" s="579"/>
    </row>
    <row r="632" spans="1:23" ht="12.75" customHeight="1" outlineLevel="2">
      <c r="A632" s="171"/>
      <c r="C632" s="562"/>
      <c r="D632" s="725" t="s">
        <v>665</v>
      </c>
      <c r="E632" s="725" t="s">
        <v>664</v>
      </c>
      <c r="F632" s="205">
        <f>'3 - Monthly Unit Rates'!F616*('4 - Estimated Volumes'!F625*12)</f>
        <v>0</v>
      </c>
      <c r="G632" s="205">
        <f>'3 - Monthly Unit Rates'!G616*('4 - Estimated Volumes'!G625*12)</f>
        <v>0</v>
      </c>
      <c r="H632" s="205">
        <f>'3 - Monthly Unit Rates'!H616*('4 - Estimated Volumes'!H625*12)</f>
        <v>0</v>
      </c>
      <c r="I632" s="205">
        <f>'3 - Monthly Unit Rates'!I616*('4 - Estimated Volumes'!I625*12)</f>
        <v>0</v>
      </c>
      <c r="J632" s="205">
        <f>'3 - Monthly Unit Rates'!J616*('4 - Estimated Volumes'!J625*12)</f>
        <v>0</v>
      </c>
      <c r="K632" s="205">
        <f>'3 - Monthly Unit Rates'!K616*('4 - Estimated Volumes'!K625*12)</f>
        <v>0</v>
      </c>
      <c r="L632" s="205">
        <f t="shared" ref="L632:L642" si="320">SUM(F632:K632)</f>
        <v>0</v>
      </c>
      <c r="N632" s="205">
        <f>'3 - Monthly Unit Rates'!N616*('4 - Estimated Volumes'!N625*12)</f>
        <v>0</v>
      </c>
      <c r="O632" s="205">
        <f>'3 - Monthly Unit Rates'!O616*('4 - Estimated Volumes'!O625*12)</f>
        <v>0</v>
      </c>
      <c r="P632" s="206">
        <f t="shared" ref="P632:P642" si="321">N632+O632</f>
        <v>0</v>
      </c>
      <c r="R632" s="205">
        <f>'3 - Monthly Unit Rates'!R616*('4 - Estimated Volumes'!R625*12)</f>
        <v>0</v>
      </c>
      <c r="S632" s="205">
        <f>'3 - Monthly Unit Rates'!S616*('4 - Estimated Volumes'!S625*12)</f>
        <v>0</v>
      </c>
      <c r="T632" s="206">
        <f t="shared" ref="T632:T642" si="322">R632+S632</f>
        <v>0</v>
      </c>
      <c r="U632" s="204"/>
      <c r="V632" s="204"/>
      <c r="W632" s="579"/>
    </row>
    <row r="633" spans="1:23" ht="12.75" customHeight="1" outlineLevel="2">
      <c r="A633" s="171"/>
      <c r="C633" s="562"/>
      <c r="D633" s="728" t="s">
        <v>666</v>
      </c>
      <c r="E633" s="725" t="s">
        <v>664</v>
      </c>
      <c r="F633" s="205">
        <f>'3 - Monthly Unit Rates'!F617*('4 - Estimated Volumes'!F626*12)</f>
        <v>0</v>
      </c>
      <c r="G633" s="205">
        <f>'3 - Monthly Unit Rates'!G617*('4 - Estimated Volumes'!G626*12)</f>
        <v>0</v>
      </c>
      <c r="H633" s="205">
        <f>'3 - Monthly Unit Rates'!H617*('4 - Estimated Volumes'!H626*12)</f>
        <v>0</v>
      </c>
      <c r="I633" s="205">
        <f>'3 - Monthly Unit Rates'!I617*('4 - Estimated Volumes'!I626*12)</f>
        <v>0</v>
      </c>
      <c r="J633" s="205">
        <f>'3 - Monthly Unit Rates'!J617*('4 - Estimated Volumes'!J626*12)</f>
        <v>0</v>
      </c>
      <c r="K633" s="205">
        <f>'3 - Monthly Unit Rates'!K617*('4 - Estimated Volumes'!K626*12)</f>
        <v>0</v>
      </c>
      <c r="L633" s="205">
        <f t="shared" si="320"/>
        <v>0</v>
      </c>
      <c r="N633" s="205">
        <f>'3 - Monthly Unit Rates'!N617*('4 - Estimated Volumes'!N626*12)</f>
        <v>0</v>
      </c>
      <c r="O633" s="205">
        <f>'3 - Monthly Unit Rates'!O617*('4 - Estimated Volumes'!O626*12)</f>
        <v>0</v>
      </c>
      <c r="P633" s="206">
        <f t="shared" si="321"/>
        <v>0</v>
      </c>
      <c r="R633" s="205">
        <f>'3 - Monthly Unit Rates'!R617*('4 - Estimated Volumes'!R626*12)</f>
        <v>0</v>
      </c>
      <c r="S633" s="205">
        <f>'3 - Monthly Unit Rates'!S617*('4 - Estimated Volumes'!S626*12)</f>
        <v>0</v>
      </c>
      <c r="T633" s="206">
        <f t="shared" si="322"/>
        <v>0</v>
      </c>
      <c r="U633" s="204"/>
      <c r="V633" s="204"/>
      <c r="W633" s="579"/>
    </row>
    <row r="634" spans="1:23" ht="12.75" customHeight="1" outlineLevel="2">
      <c r="A634" s="171"/>
      <c r="C634" s="562"/>
      <c r="D634" s="725" t="s">
        <v>667</v>
      </c>
      <c r="E634" s="725" t="s">
        <v>664</v>
      </c>
      <c r="F634" s="205">
        <f>'3 - Monthly Unit Rates'!F618*('4 - Estimated Volumes'!F627*12)</f>
        <v>0</v>
      </c>
      <c r="G634" s="205">
        <f>'3 - Monthly Unit Rates'!G618*('4 - Estimated Volumes'!G627*12)</f>
        <v>0</v>
      </c>
      <c r="H634" s="205">
        <f>'3 - Monthly Unit Rates'!H618*('4 - Estimated Volumes'!H627*12)</f>
        <v>0</v>
      </c>
      <c r="I634" s="205">
        <f>'3 - Monthly Unit Rates'!I618*('4 - Estimated Volumes'!I627*12)</f>
        <v>0</v>
      </c>
      <c r="J634" s="205">
        <f>'3 - Monthly Unit Rates'!J618*('4 - Estimated Volumes'!J627*12)</f>
        <v>0</v>
      </c>
      <c r="K634" s="205">
        <f>'3 - Monthly Unit Rates'!K618*('4 - Estimated Volumes'!K627*12)</f>
        <v>0</v>
      </c>
      <c r="L634" s="205">
        <f t="shared" si="320"/>
        <v>0</v>
      </c>
      <c r="N634" s="205">
        <f>'3 - Monthly Unit Rates'!N618*('4 - Estimated Volumes'!N627*12)</f>
        <v>0</v>
      </c>
      <c r="O634" s="205">
        <f>'3 - Monthly Unit Rates'!O618*('4 - Estimated Volumes'!O627*12)</f>
        <v>0</v>
      </c>
      <c r="P634" s="206">
        <f t="shared" si="321"/>
        <v>0</v>
      </c>
      <c r="R634" s="205">
        <f>'3 - Monthly Unit Rates'!R618*('4 - Estimated Volumes'!R627*12)</f>
        <v>0</v>
      </c>
      <c r="S634" s="205">
        <f>'3 - Monthly Unit Rates'!S618*('4 - Estimated Volumes'!S627*12)</f>
        <v>0</v>
      </c>
      <c r="T634" s="206">
        <f t="shared" si="322"/>
        <v>0</v>
      </c>
      <c r="U634" s="204"/>
      <c r="V634" s="204"/>
      <c r="W634" s="579"/>
    </row>
    <row r="635" spans="1:23" ht="12.75" customHeight="1" outlineLevel="2">
      <c r="A635" s="171"/>
      <c r="C635" s="562"/>
      <c r="D635" s="725" t="s">
        <v>668</v>
      </c>
      <c r="E635" s="725" t="s">
        <v>664</v>
      </c>
      <c r="F635" s="205">
        <f>'3 - Monthly Unit Rates'!F619*('4 - Estimated Volumes'!F628*12)</f>
        <v>0</v>
      </c>
      <c r="G635" s="205">
        <f>'3 - Monthly Unit Rates'!G619*('4 - Estimated Volumes'!G628*12)</f>
        <v>0</v>
      </c>
      <c r="H635" s="205">
        <f>'3 - Monthly Unit Rates'!H619*('4 - Estimated Volumes'!H628*12)</f>
        <v>0</v>
      </c>
      <c r="I635" s="205">
        <f>'3 - Monthly Unit Rates'!I619*('4 - Estimated Volumes'!I628*12)</f>
        <v>0</v>
      </c>
      <c r="J635" s="205">
        <f>'3 - Monthly Unit Rates'!J619*('4 - Estimated Volumes'!J628*12)</f>
        <v>0</v>
      </c>
      <c r="K635" s="205">
        <f>'3 - Monthly Unit Rates'!K619*('4 - Estimated Volumes'!K628*12)</f>
        <v>0</v>
      </c>
      <c r="L635" s="205">
        <f t="shared" si="320"/>
        <v>0</v>
      </c>
      <c r="N635" s="205">
        <f>'3 - Monthly Unit Rates'!N619*('4 - Estimated Volumes'!N628*12)</f>
        <v>0</v>
      </c>
      <c r="O635" s="205">
        <f>'3 - Monthly Unit Rates'!O619*('4 - Estimated Volumes'!O628*12)</f>
        <v>0</v>
      </c>
      <c r="P635" s="206">
        <f t="shared" si="321"/>
        <v>0</v>
      </c>
      <c r="R635" s="205">
        <f>'3 - Monthly Unit Rates'!R619*('4 - Estimated Volumes'!R628*12)</f>
        <v>0</v>
      </c>
      <c r="S635" s="205">
        <f>'3 - Monthly Unit Rates'!S619*('4 - Estimated Volumes'!S628*12)</f>
        <v>0</v>
      </c>
      <c r="T635" s="206">
        <f t="shared" si="322"/>
        <v>0</v>
      </c>
      <c r="U635" s="204"/>
      <c r="V635" s="204"/>
      <c r="W635" s="579"/>
    </row>
    <row r="636" spans="1:23" ht="12.75" customHeight="1" outlineLevel="2">
      <c r="A636" s="171"/>
      <c r="C636" s="339"/>
      <c r="D636" s="725" t="s">
        <v>669</v>
      </c>
      <c r="E636" s="725" t="s">
        <v>664</v>
      </c>
      <c r="F636" s="205">
        <f>'3 - Monthly Unit Rates'!F620*('4 - Estimated Volumes'!F629*12)</f>
        <v>0</v>
      </c>
      <c r="G636" s="205">
        <f>'3 - Monthly Unit Rates'!G620*('4 - Estimated Volumes'!G629*12)</f>
        <v>0</v>
      </c>
      <c r="H636" s="205">
        <f>'3 - Monthly Unit Rates'!H620*('4 - Estimated Volumes'!H629*12)</f>
        <v>0</v>
      </c>
      <c r="I636" s="205">
        <f>'3 - Monthly Unit Rates'!I620*('4 - Estimated Volumes'!I629*12)</f>
        <v>0</v>
      </c>
      <c r="J636" s="205">
        <f>'3 - Monthly Unit Rates'!J620*('4 - Estimated Volumes'!J629*12)</f>
        <v>0</v>
      </c>
      <c r="K636" s="205">
        <f>'3 - Monthly Unit Rates'!K620*('4 - Estimated Volumes'!K629*12)</f>
        <v>0</v>
      </c>
      <c r="L636" s="205">
        <f t="shared" si="320"/>
        <v>0</v>
      </c>
      <c r="N636" s="205">
        <f>'3 - Monthly Unit Rates'!N620*('4 - Estimated Volumes'!N629*12)</f>
        <v>0</v>
      </c>
      <c r="O636" s="205">
        <f>'3 - Monthly Unit Rates'!O620*('4 - Estimated Volumes'!O629*12)</f>
        <v>0</v>
      </c>
      <c r="P636" s="206">
        <f t="shared" si="321"/>
        <v>0</v>
      </c>
      <c r="R636" s="205">
        <f>'3 - Monthly Unit Rates'!R620*('4 - Estimated Volumes'!R629*12)</f>
        <v>0</v>
      </c>
      <c r="S636" s="205">
        <f>'3 - Monthly Unit Rates'!S620*('4 - Estimated Volumes'!S629*12)</f>
        <v>0</v>
      </c>
      <c r="T636" s="206">
        <f t="shared" si="322"/>
        <v>0</v>
      </c>
      <c r="U636" s="204"/>
      <c r="V636" s="204"/>
      <c r="W636" s="579"/>
    </row>
    <row r="637" spans="1:23" ht="12.75" customHeight="1" outlineLevel="2">
      <c r="A637" s="171"/>
      <c r="C637" s="18"/>
      <c r="D637" s="728" t="s">
        <v>670</v>
      </c>
      <c r="E637" s="725" t="s">
        <v>664</v>
      </c>
      <c r="F637" s="205">
        <f>'3 - Monthly Unit Rates'!F621*('4 - Estimated Volumes'!F630*12)</f>
        <v>0</v>
      </c>
      <c r="G637" s="205">
        <f>'3 - Monthly Unit Rates'!G621*('4 - Estimated Volumes'!G630*12)</f>
        <v>0</v>
      </c>
      <c r="H637" s="205">
        <f>'3 - Monthly Unit Rates'!H621*('4 - Estimated Volumes'!H630*12)</f>
        <v>0</v>
      </c>
      <c r="I637" s="205">
        <f>'3 - Monthly Unit Rates'!I621*('4 - Estimated Volumes'!I630*12)</f>
        <v>0</v>
      </c>
      <c r="J637" s="205">
        <f>'3 - Monthly Unit Rates'!J621*('4 - Estimated Volumes'!J630*12)</f>
        <v>0</v>
      </c>
      <c r="K637" s="205">
        <f>'3 - Monthly Unit Rates'!K621*('4 - Estimated Volumes'!K630*12)</f>
        <v>0</v>
      </c>
      <c r="L637" s="205">
        <f t="shared" si="320"/>
        <v>0</v>
      </c>
      <c r="N637" s="205">
        <f>'3 - Monthly Unit Rates'!N621*('4 - Estimated Volumes'!N630*12)</f>
        <v>0</v>
      </c>
      <c r="O637" s="205">
        <f>'3 - Monthly Unit Rates'!O621*('4 - Estimated Volumes'!O630*12)</f>
        <v>0</v>
      </c>
      <c r="P637" s="206">
        <f t="shared" si="321"/>
        <v>0</v>
      </c>
      <c r="R637" s="205">
        <f>'3 - Monthly Unit Rates'!R621*('4 - Estimated Volumes'!R630*12)</f>
        <v>0</v>
      </c>
      <c r="S637" s="205">
        <f>'3 - Monthly Unit Rates'!S621*('4 - Estimated Volumes'!S630*12)</f>
        <v>0</v>
      </c>
      <c r="T637" s="206">
        <f t="shared" si="322"/>
        <v>0</v>
      </c>
      <c r="U637" s="204"/>
      <c r="V637" s="204"/>
      <c r="W637" s="579"/>
    </row>
    <row r="638" spans="1:23" ht="12.75" customHeight="1" outlineLevel="2">
      <c r="A638" s="171"/>
      <c r="C638" s="18"/>
      <c r="D638" s="728" t="s">
        <v>671</v>
      </c>
      <c r="E638" s="725" t="s">
        <v>664</v>
      </c>
      <c r="F638" s="205">
        <f>'3 - Monthly Unit Rates'!F622*('4 - Estimated Volumes'!F631*12)</f>
        <v>0</v>
      </c>
      <c r="G638" s="205">
        <f>'3 - Monthly Unit Rates'!G622*('4 - Estimated Volumes'!G631*12)</f>
        <v>0</v>
      </c>
      <c r="H638" s="205">
        <f>'3 - Monthly Unit Rates'!H622*('4 - Estimated Volumes'!H631*12)</f>
        <v>0</v>
      </c>
      <c r="I638" s="205">
        <f>'3 - Monthly Unit Rates'!I622*('4 - Estimated Volumes'!I631*12)</f>
        <v>0</v>
      </c>
      <c r="J638" s="205">
        <f>'3 - Monthly Unit Rates'!J622*('4 - Estimated Volumes'!J631*12)</f>
        <v>0</v>
      </c>
      <c r="K638" s="205">
        <f>'3 - Monthly Unit Rates'!K622*('4 - Estimated Volumes'!K631*12)</f>
        <v>0</v>
      </c>
      <c r="L638" s="205">
        <f t="shared" si="320"/>
        <v>0</v>
      </c>
      <c r="N638" s="205">
        <f>'3 - Monthly Unit Rates'!N622*('4 - Estimated Volumes'!N631*12)</f>
        <v>0</v>
      </c>
      <c r="O638" s="205">
        <f>'3 - Monthly Unit Rates'!O622*('4 - Estimated Volumes'!O631*12)</f>
        <v>0</v>
      </c>
      <c r="P638" s="206">
        <f t="shared" si="321"/>
        <v>0</v>
      </c>
      <c r="R638" s="205">
        <f>'3 - Monthly Unit Rates'!R622*('4 - Estimated Volumes'!R631*12)</f>
        <v>0</v>
      </c>
      <c r="S638" s="205">
        <f>'3 - Monthly Unit Rates'!S622*('4 - Estimated Volumes'!S631*12)</f>
        <v>0</v>
      </c>
      <c r="T638" s="206">
        <f t="shared" si="322"/>
        <v>0</v>
      </c>
      <c r="U638" s="204"/>
      <c r="V638" s="204"/>
      <c r="W638" s="579"/>
    </row>
    <row r="639" spans="1:23" ht="12.75" customHeight="1" outlineLevel="2">
      <c r="A639" s="171"/>
      <c r="C639" s="18"/>
      <c r="D639" s="728" t="s">
        <v>672</v>
      </c>
      <c r="E639" s="725" t="s">
        <v>664</v>
      </c>
      <c r="F639" s="205">
        <f>'3 - Monthly Unit Rates'!F623*('4 - Estimated Volumes'!F632*12)</f>
        <v>0</v>
      </c>
      <c r="G639" s="205">
        <f>'3 - Monthly Unit Rates'!G623*('4 - Estimated Volumes'!G632*12)</f>
        <v>0</v>
      </c>
      <c r="H639" s="205">
        <f>'3 - Monthly Unit Rates'!H623*('4 - Estimated Volumes'!H632*12)</f>
        <v>0</v>
      </c>
      <c r="I639" s="205">
        <f>'3 - Monthly Unit Rates'!I623*('4 - Estimated Volumes'!I632*12)</f>
        <v>0</v>
      </c>
      <c r="J639" s="205">
        <f>'3 - Monthly Unit Rates'!J623*('4 - Estimated Volumes'!J632*12)</f>
        <v>0</v>
      </c>
      <c r="K639" s="205">
        <f>'3 - Monthly Unit Rates'!K623*('4 - Estimated Volumes'!K632*12)</f>
        <v>0</v>
      </c>
      <c r="L639" s="205">
        <f t="shared" si="320"/>
        <v>0</v>
      </c>
      <c r="N639" s="205">
        <f>'3 - Monthly Unit Rates'!N623*('4 - Estimated Volumes'!N632*12)</f>
        <v>0</v>
      </c>
      <c r="O639" s="205">
        <f>'3 - Monthly Unit Rates'!O623*('4 - Estimated Volumes'!O632*12)</f>
        <v>0</v>
      </c>
      <c r="P639" s="206">
        <f t="shared" si="321"/>
        <v>0</v>
      </c>
      <c r="R639" s="205">
        <f>'3 - Monthly Unit Rates'!R623*('4 - Estimated Volumes'!R632*12)</f>
        <v>0</v>
      </c>
      <c r="S639" s="205">
        <f>'3 - Monthly Unit Rates'!S623*('4 - Estimated Volumes'!S632*12)</f>
        <v>0</v>
      </c>
      <c r="T639" s="206">
        <f t="shared" si="322"/>
        <v>0</v>
      </c>
      <c r="U639" s="204"/>
      <c r="V639" s="204"/>
      <c r="W639" s="579"/>
    </row>
    <row r="640" spans="1:23" ht="12.75" customHeight="1" outlineLevel="2">
      <c r="A640" s="171"/>
      <c r="C640" s="18"/>
      <c r="D640" s="728" t="s">
        <v>673</v>
      </c>
      <c r="E640" s="725" t="s">
        <v>664</v>
      </c>
      <c r="F640" s="205">
        <f>'3 - Monthly Unit Rates'!F624*('4 - Estimated Volumes'!F633*12)</f>
        <v>0</v>
      </c>
      <c r="G640" s="205">
        <f>'3 - Monthly Unit Rates'!G624*('4 - Estimated Volumes'!G633*12)</f>
        <v>0</v>
      </c>
      <c r="H640" s="205">
        <f>'3 - Monthly Unit Rates'!H624*('4 - Estimated Volumes'!H633*12)</f>
        <v>0</v>
      </c>
      <c r="I640" s="205">
        <f>'3 - Monthly Unit Rates'!I624*('4 - Estimated Volumes'!I633*12)</f>
        <v>0</v>
      </c>
      <c r="J640" s="205">
        <f>'3 - Monthly Unit Rates'!J624*('4 - Estimated Volumes'!J633*12)</f>
        <v>0</v>
      </c>
      <c r="K640" s="205">
        <f>'3 - Monthly Unit Rates'!K624*('4 - Estimated Volumes'!K633*12)</f>
        <v>0</v>
      </c>
      <c r="L640" s="205">
        <f t="shared" si="320"/>
        <v>0</v>
      </c>
      <c r="N640" s="205">
        <f>'3 - Monthly Unit Rates'!N624*('4 - Estimated Volumes'!N633*12)</f>
        <v>0</v>
      </c>
      <c r="O640" s="205">
        <f>'3 - Monthly Unit Rates'!O624*('4 - Estimated Volumes'!O633*12)</f>
        <v>0</v>
      </c>
      <c r="P640" s="206">
        <f t="shared" si="321"/>
        <v>0</v>
      </c>
      <c r="R640" s="205">
        <f>'3 - Monthly Unit Rates'!R624*('4 - Estimated Volumes'!R633*12)</f>
        <v>0</v>
      </c>
      <c r="S640" s="205">
        <f>'3 - Monthly Unit Rates'!S624*('4 - Estimated Volumes'!S633*12)</f>
        <v>0</v>
      </c>
      <c r="T640" s="206">
        <f t="shared" si="322"/>
        <v>0</v>
      </c>
      <c r="U640" s="204"/>
      <c r="V640" s="204"/>
      <c r="W640" s="579"/>
    </row>
    <row r="641" spans="1:23" ht="12.75" customHeight="1" outlineLevel="2">
      <c r="A641" s="171"/>
      <c r="C641" s="18"/>
      <c r="D641" s="728" t="s">
        <v>674</v>
      </c>
      <c r="E641" s="725" t="s">
        <v>664</v>
      </c>
      <c r="F641" s="205">
        <f>'3 - Monthly Unit Rates'!F625*('4 - Estimated Volumes'!F634*12)</f>
        <v>0</v>
      </c>
      <c r="G641" s="205">
        <f>'3 - Monthly Unit Rates'!G625*('4 - Estimated Volumes'!G634*12)</f>
        <v>0</v>
      </c>
      <c r="H641" s="205">
        <f>'3 - Monthly Unit Rates'!H625*('4 - Estimated Volumes'!H634*12)</f>
        <v>0</v>
      </c>
      <c r="I641" s="205">
        <f>'3 - Monthly Unit Rates'!I625*('4 - Estimated Volumes'!I634*12)</f>
        <v>0</v>
      </c>
      <c r="J641" s="205">
        <f>'3 - Monthly Unit Rates'!J625*('4 - Estimated Volumes'!J634*12)</f>
        <v>0</v>
      </c>
      <c r="K641" s="205">
        <f>'3 - Monthly Unit Rates'!K625*('4 - Estimated Volumes'!K634*12)</f>
        <v>0</v>
      </c>
      <c r="L641" s="205">
        <f t="shared" si="320"/>
        <v>0</v>
      </c>
      <c r="N641" s="205">
        <f>'3 - Monthly Unit Rates'!N625*('4 - Estimated Volumes'!N634*12)</f>
        <v>0</v>
      </c>
      <c r="O641" s="205">
        <f>'3 - Monthly Unit Rates'!O625*('4 - Estimated Volumes'!O634*12)</f>
        <v>0</v>
      </c>
      <c r="P641" s="206">
        <f t="shared" si="321"/>
        <v>0</v>
      </c>
      <c r="R641" s="205">
        <f>'3 - Monthly Unit Rates'!R625*('4 - Estimated Volumes'!R634*12)</f>
        <v>0</v>
      </c>
      <c r="S641" s="205">
        <f>'3 - Monthly Unit Rates'!S625*('4 - Estimated Volumes'!S634*12)</f>
        <v>0</v>
      </c>
      <c r="T641" s="206">
        <f t="shared" si="322"/>
        <v>0</v>
      </c>
      <c r="U641" s="204"/>
      <c r="V641" s="204"/>
      <c r="W641" s="579"/>
    </row>
    <row r="642" spans="1:23" ht="12.75" customHeight="1" outlineLevel="2">
      <c r="A642" s="171"/>
      <c r="C642" s="18"/>
      <c r="D642" s="728" t="s">
        <v>675</v>
      </c>
      <c r="E642" s="725" t="s">
        <v>664</v>
      </c>
      <c r="F642" s="205">
        <f>'3 - Monthly Unit Rates'!F626*('4 - Estimated Volumes'!F635*12)</f>
        <v>0</v>
      </c>
      <c r="G642" s="205">
        <f>'3 - Monthly Unit Rates'!G626*('4 - Estimated Volumes'!G635*12)</f>
        <v>0</v>
      </c>
      <c r="H642" s="205">
        <f>'3 - Monthly Unit Rates'!H626*('4 - Estimated Volumes'!H635*12)</f>
        <v>0</v>
      </c>
      <c r="I642" s="205">
        <f>'3 - Monthly Unit Rates'!I626*('4 - Estimated Volumes'!I635*12)</f>
        <v>0</v>
      </c>
      <c r="J642" s="205">
        <f>'3 - Monthly Unit Rates'!J626*('4 - Estimated Volumes'!J635*12)</f>
        <v>0</v>
      </c>
      <c r="K642" s="205">
        <f>'3 - Monthly Unit Rates'!K626*('4 - Estimated Volumes'!K635*12)</f>
        <v>0</v>
      </c>
      <c r="L642" s="205">
        <f t="shared" si="320"/>
        <v>0</v>
      </c>
      <c r="N642" s="205">
        <f>'3 - Monthly Unit Rates'!N626*('4 - Estimated Volumes'!N635*12)</f>
        <v>0</v>
      </c>
      <c r="O642" s="205">
        <f>'3 - Monthly Unit Rates'!O626*('4 - Estimated Volumes'!O635*12)</f>
        <v>0</v>
      </c>
      <c r="P642" s="206">
        <f t="shared" si="321"/>
        <v>0</v>
      </c>
      <c r="R642" s="205">
        <f>'3 - Monthly Unit Rates'!R626*('4 - Estimated Volumes'!R635*12)</f>
        <v>0</v>
      </c>
      <c r="S642" s="205">
        <f>'3 - Monthly Unit Rates'!S626*('4 - Estimated Volumes'!S635*12)</f>
        <v>0</v>
      </c>
      <c r="T642" s="206">
        <f t="shared" si="322"/>
        <v>0</v>
      </c>
      <c r="U642" s="204"/>
      <c r="V642" s="204"/>
      <c r="W642" s="579"/>
    </row>
    <row r="643" spans="1:23" outlineLevel="2">
      <c r="C643" s="18"/>
      <c r="D643" s="355" t="s">
        <v>676</v>
      </c>
      <c r="E643" s="356"/>
      <c r="F643" s="378"/>
      <c r="G643" s="378"/>
      <c r="H643" s="378"/>
      <c r="I643" s="378"/>
      <c r="J643" s="378"/>
      <c r="K643" s="378"/>
      <c r="L643" s="677"/>
      <c r="N643" s="285"/>
      <c r="O643" s="284"/>
      <c r="P643" s="203"/>
      <c r="R643" s="285"/>
      <c r="S643" s="284"/>
      <c r="T643" s="203"/>
      <c r="U643" s="204"/>
      <c r="W643" s="577"/>
    </row>
    <row r="644" spans="1:23" ht="12.75" customHeight="1" outlineLevel="2">
      <c r="A644" s="171"/>
      <c r="C644" s="562"/>
      <c r="D644" s="725" t="s">
        <v>677</v>
      </c>
      <c r="E644" s="725" t="s">
        <v>664</v>
      </c>
      <c r="F644" s="205">
        <f>'3 - Monthly Unit Rates'!F628*('4 - Estimated Volumes'!F637*12)</f>
        <v>0</v>
      </c>
      <c r="G644" s="205">
        <f>'3 - Monthly Unit Rates'!G628*('4 - Estimated Volumes'!G637*12)</f>
        <v>0</v>
      </c>
      <c r="H644" s="205">
        <f>'3 - Monthly Unit Rates'!H628*('4 - Estimated Volumes'!H637*12)</f>
        <v>0</v>
      </c>
      <c r="I644" s="205">
        <f>'3 - Monthly Unit Rates'!I628*('4 - Estimated Volumes'!I637*12)</f>
        <v>0</v>
      </c>
      <c r="J644" s="205">
        <f>'3 - Monthly Unit Rates'!J628*('4 - Estimated Volumes'!J637*12)</f>
        <v>0</v>
      </c>
      <c r="K644" s="205">
        <f>'3 - Monthly Unit Rates'!K628*('4 - Estimated Volumes'!K637*12)</f>
        <v>0</v>
      </c>
      <c r="L644" s="205">
        <f t="shared" ref="L644" si="323">SUM(F644:K644)</f>
        <v>0</v>
      </c>
      <c r="N644" s="205">
        <f>'3 - Monthly Unit Rates'!N628*('4 - Estimated Volumes'!N637*12)</f>
        <v>0</v>
      </c>
      <c r="O644" s="205">
        <f>'3 - Monthly Unit Rates'!O628*('4 - Estimated Volumes'!O637*12)</f>
        <v>0</v>
      </c>
      <c r="P644" s="206">
        <f t="shared" ref="P644" si="324">N644+O644</f>
        <v>0</v>
      </c>
      <c r="R644" s="205">
        <f>'3 - Monthly Unit Rates'!R628*('4 - Estimated Volumes'!R637*12)</f>
        <v>0</v>
      </c>
      <c r="S644" s="205">
        <f>'3 - Monthly Unit Rates'!S628*('4 - Estimated Volumes'!S637*12)</f>
        <v>0</v>
      </c>
      <c r="T644" s="206">
        <f t="shared" ref="T644" si="325">R644+S644</f>
        <v>0</v>
      </c>
      <c r="U644" s="204"/>
      <c r="V644" s="204"/>
      <c r="W644" s="579"/>
    </row>
    <row r="645" spans="1:23" ht="12.75" customHeight="1" outlineLevel="2">
      <c r="A645" s="171"/>
      <c r="C645" s="18"/>
      <c r="D645" s="725" t="s">
        <v>678</v>
      </c>
      <c r="E645" s="725" t="s">
        <v>664</v>
      </c>
      <c r="F645" s="205">
        <f>'3 - Monthly Unit Rates'!F629*('4 - Estimated Volumes'!F638*12)</f>
        <v>0</v>
      </c>
      <c r="G645" s="205">
        <f>'3 - Monthly Unit Rates'!G629*('4 - Estimated Volumes'!G638*12)</f>
        <v>0</v>
      </c>
      <c r="H645" s="205">
        <f>'3 - Monthly Unit Rates'!H629*('4 - Estimated Volumes'!H638*12)</f>
        <v>0</v>
      </c>
      <c r="I645" s="205">
        <f>'3 - Monthly Unit Rates'!I629*('4 - Estimated Volumes'!I638*12)</f>
        <v>0</v>
      </c>
      <c r="J645" s="205">
        <f>'3 - Monthly Unit Rates'!J629*('4 - Estimated Volumes'!J638*12)</f>
        <v>0</v>
      </c>
      <c r="K645" s="205">
        <f>'3 - Monthly Unit Rates'!K629*('4 - Estimated Volumes'!K638*12)</f>
        <v>0</v>
      </c>
      <c r="L645" s="205">
        <f t="shared" ref="L645:L655" si="326">SUM(F645:K645)</f>
        <v>0</v>
      </c>
      <c r="N645" s="205">
        <f>'3 - Monthly Unit Rates'!N629*('4 - Estimated Volumes'!N638*12)</f>
        <v>0</v>
      </c>
      <c r="O645" s="205">
        <f>'3 - Monthly Unit Rates'!O629*('4 - Estimated Volumes'!O638*12)</f>
        <v>0</v>
      </c>
      <c r="P645" s="206">
        <f t="shared" ref="P645:P655" si="327">N645+O645</f>
        <v>0</v>
      </c>
      <c r="R645" s="205">
        <f>'3 - Monthly Unit Rates'!R629*('4 - Estimated Volumes'!R638*12)</f>
        <v>0</v>
      </c>
      <c r="S645" s="205">
        <f>'3 - Monthly Unit Rates'!S629*('4 - Estimated Volumes'!S638*12)</f>
        <v>0</v>
      </c>
      <c r="T645" s="206">
        <f t="shared" ref="T645:T655" si="328">R645+S645</f>
        <v>0</v>
      </c>
      <c r="U645" s="204"/>
      <c r="V645" s="204"/>
      <c r="W645" s="579"/>
    </row>
    <row r="646" spans="1:23" ht="12.75" customHeight="1" outlineLevel="2">
      <c r="A646" s="171"/>
      <c r="C646" s="18"/>
      <c r="D646" s="728" t="s">
        <v>679</v>
      </c>
      <c r="E646" s="725" t="s">
        <v>664</v>
      </c>
      <c r="F646" s="205">
        <f>'3 - Monthly Unit Rates'!F630*('4 - Estimated Volumes'!F639*12)</f>
        <v>0</v>
      </c>
      <c r="G646" s="205">
        <f>'3 - Monthly Unit Rates'!G630*('4 - Estimated Volumes'!G639*12)</f>
        <v>0</v>
      </c>
      <c r="H646" s="205">
        <f>'3 - Monthly Unit Rates'!H630*('4 - Estimated Volumes'!H639*12)</f>
        <v>0</v>
      </c>
      <c r="I646" s="205">
        <f>'3 - Monthly Unit Rates'!I630*('4 - Estimated Volumes'!I639*12)</f>
        <v>0</v>
      </c>
      <c r="J646" s="205">
        <f>'3 - Monthly Unit Rates'!J630*('4 - Estimated Volumes'!J639*12)</f>
        <v>0</v>
      </c>
      <c r="K646" s="205">
        <f>'3 - Monthly Unit Rates'!K630*('4 - Estimated Volumes'!K639*12)</f>
        <v>0</v>
      </c>
      <c r="L646" s="205">
        <f t="shared" si="326"/>
        <v>0</v>
      </c>
      <c r="N646" s="205">
        <f>'3 - Monthly Unit Rates'!N630*('4 - Estimated Volumes'!N639*12)</f>
        <v>0</v>
      </c>
      <c r="O646" s="205">
        <f>'3 - Monthly Unit Rates'!O630*('4 - Estimated Volumes'!O639*12)</f>
        <v>0</v>
      </c>
      <c r="P646" s="206">
        <f t="shared" si="327"/>
        <v>0</v>
      </c>
      <c r="R646" s="205">
        <f>'3 - Monthly Unit Rates'!R630*('4 - Estimated Volumes'!R639*12)</f>
        <v>0</v>
      </c>
      <c r="S646" s="205">
        <f>'3 - Monthly Unit Rates'!S630*('4 - Estimated Volumes'!S639*12)</f>
        <v>0</v>
      </c>
      <c r="T646" s="206">
        <f t="shared" si="328"/>
        <v>0</v>
      </c>
      <c r="U646" s="204"/>
      <c r="V646" s="204"/>
      <c r="W646" s="579"/>
    </row>
    <row r="647" spans="1:23" ht="12.75" customHeight="1" outlineLevel="2">
      <c r="A647" s="171"/>
      <c r="C647" s="18"/>
      <c r="D647" s="725" t="s">
        <v>680</v>
      </c>
      <c r="E647" s="725" t="s">
        <v>664</v>
      </c>
      <c r="F647" s="205">
        <f>'3 - Monthly Unit Rates'!F631*('4 - Estimated Volumes'!F640*12)</f>
        <v>0</v>
      </c>
      <c r="G647" s="205">
        <f>'3 - Monthly Unit Rates'!G631*('4 - Estimated Volumes'!G640*12)</f>
        <v>0</v>
      </c>
      <c r="H647" s="205">
        <f>'3 - Monthly Unit Rates'!H631*('4 - Estimated Volumes'!H640*12)</f>
        <v>0</v>
      </c>
      <c r="I647" s="205">
        <f>'3 - Monthly Unit Rates'!I631*('4 - Estimated Volumes'!I640*12)</f>
        <v>0</v>
      </c>
      <c r="J647" s="205">
        <f>'3 - Monthly Unit Rates'!J631*('4 - Estimated Volumes'!J640*12)</f>
        <v>0</v>
      </c>
      <c r="K647" s="205">
        <f>'3 - Monthly Unit Rates'!K631*('4 - Estimated Volumes'!K640*12)</f>
        <v>0</v>
      </c>
      <c r="L647" s="205">
        <f t="shared" si="326"/>
        <v>0</v>
      </c>
      <c r="N647" s="205">
        <f>'3 - Monthly Unit Rates'!N631*('4 - Estimated Volumes'!N640*12)</f>
        <v>0</v>
      </c>
      <c r="O647" s="205">
        <f>'3 - Monthly Unit Rates'!O631*('4 - Estimated Volumes'!O640*12)</f>
        <v>0</v>
      </c>
      <c r="P647" s="206">
        <f t="shared" si="327"/>
        <v>0</v>
      </c>
      <c r="R647" s="205">
        <f>'3 - Monthly Unit Rates'!R631*('4 - Estimated Volumes'!R640*12)</f>
        <v>0</v>
      </c>
      <c r="S647" s="205">
        <f>'3 - Monthly Unit Rates'!S631*('4 - Estimated Volumes'!S640*12)</f>
        <v>0</v>
      </c>
      <c r="T647" s="206">
        <f t="shared" si="328"/>
        <v>0</v>
      </c>
      <c r="U647" s="204"/>
      <c r="V647" s="204"/>
      <c r="W647" s="579"/>
    </row>
    <row r="648" spans="1:23" ht="12.75" customHeight="1" outlineLevel="2">
      <c r="A648" s="171"/>
      <c r="C648" s="18"/>
      <c r="D648" s="725" t="s">
        <v>681</v>
      </c>
      <c r="E648" s="725" t="s">
        <v>664</v>
      </c>
      <c r="F648" s="205">
        <f>'3 - Monthly Unit Rates'!F632*('4 - Estimated Volumes'!F641*12)</f>
        <v>0</v>
      </c>
      <c r="G648" s="205">
        <f>'3 - Monthly Unit Rates'!G632*('4 - Estimated Volumes'!G641*12)</f>
        <v>0</v>
      </c>
      <c r="H648" s="205">
        <f>'3 - Monthly Unit Rates'!H632*('4 - Estimated Volumes'!H641*12)</f>
        <v>0</v>
      </c>
      <c r="I648" s="205">
        <f>'3 - Monthly Unit Rates'!I632*('4 - Estimated Volumes'!I641*12)</f>
        <v>0</v>
      </c>
      <c r="J648" s="205">
        <f>'3 - Monthly Unit Rates'!J632*('4 - Estimated Volumes'!J641*12)</f>
        <v>0</v>
      </c>
      <c r="K648" s="205">
        <f>'3 - Monthly Unit Rates'!K632*('4 - Estimated Volumes'!K641*12)</f>
        <v>0</v>
      </c>
      <c r="L648" s="205">
        <f t="shared" si="326"/>
        <v>0</v>
      </c>
      <c r="N648" s="205">
        <f>'3 - Monthly Unit Rates'!N632*('4 - Estimated Volumes'!N641*12)</f>
        <v>0</v>
      </c>
      <c r="O648" s="205">
        <f>'3 - Monthly Unit Rates'!O632*('4 - Estimated Volumes'!O641*12)</f>
        <v>0</v>
      </c>
      <c r="P648" s="206">
        <f t="shared" si="327"/>
        <v>0</v>
      </c>
      <c r="R648" s="205">
        <f>'3 - Monthly Unit Rates'!R632*('4 - Estimated Volumes'!R641*12)</f>
        <v>0</v>
      </c>
      <c r="S648" s="205">
        <f>'3 - Monthly Unit Rates'!S632*('4 - Estimated Volumes'!S641*12)</f>
        <v>0</v>
      </c>
      <c r="T648" s="206">
        <f t="shared" si="328"/>
        <v>0</v>
      </c>
      <c r="U648" s="204"/>
      <c r="V648" s="204"/>
      <c r="W648" s="579"/>
    </row>
    <row r="649" spans="1:23" ht="12.75" customHeight="1" outlineLevel="2">
      <c r="A649" s="171"/>
      <c r="C649" s="18"/>
      <c r="D649" s="725" t="s">
        <v>682</v>
      </c>
      <c r="E649" s="725" t="s">
        <v>664</v>
      </c>
      <c r="F649" s="205">
        <f>'3 - Monthly Unit Rates'!F633*('4 - Estimated Volumes'!F642*12)</f>
        <v>0</v>
      </c>
      <c r="G649" s="205">
        <f>'3 - Monthly Unit Rates'!G633*('4 - Estimated Volumes'!G642*12)</f>
        <v>0</v>
      </c>
      <c r="H649" s="205">
        <f>'3 - Monthly Unit Rates'!H633*('4 - Estimated Volumes'!H642*12)</f>
        <v>0</v>
      </c>
      <c r="I649" s="205">
        <f>'3 - Monthly Unit Rates'!I633*('4 - Estimated Volumes'!I642*12)</f>
        <v>0</v>
      </c>
      <c r="J649" s="205">
        <f>'3 - Monthly Unit Rates'!J633*('4 - Estimated Volumes'!J642*12)</f>
        <v>0</v>
      </c>
      <c r="K649" s="205">
        <f>'3 - Monthly Unit Rates'!K633*('4 - Estimated Volumes'!K642*12)</f>
        <v>0</v>
      </c>
      <c r="L649" s="205">
        <f t="shared" si="326"/>
        <v>0</v>
      </c>
      <c r="N649" s="205">
        <f>'3 - Monthly Unit Rates'!N633*('4 - Estimated Volumes'!N642*12)</f>
        <v>0</v>
      </c>
      <c r="O649" s="205">
        <f>'3 - Monthly Unit Rates'!O633*('4 - Estimated Volumes'!O642*12)</f>
        <v>0</v>
      </c>
      <c r="P649" s="206">
        <f t="shared" si="327"/>
        <v>0</v>
      </c>
      <c r="R649" s="205">
        <f>'3 - Monthly Unit Rates'!R633*('4 - Estimated Volumes'!R642*12)</f>
        <v>0</v>
      </c>
      <c r="S649" s="205">
        <f>'3 - Monthly Unit Rates'!S633*('4 - Estimated Volumes'!S642*12)</f>
        <v>0</v>
      </c>
      <c r="T649" s="206">
        <f t="shared" si="328"/>
        <v>0</v>
      </c>
      <c r="U649" s="204"/>
      <c r="V649" s="204"/>
      <c r="W649" s="579"/>
    </row>
    <row r="650" spans="1:23" ht="12.75" customHeight="1" outlineLevel="2">
      <c r="A650" s="171"/>
      <c r="C650" s="18"/>
      <c r="D650" s="728" t="s">
        <v>683</v>
      </c>
      <c r="E650" s="725" t="s">
        <v>664</v>
      </c>
      <c r="F650" s="205">
        <f>'3 - Monthly Unit Rates'!F634*('4 - Estimated Volumes'!F643*12)</f>
        <v>0</v>
      </c>
      <c r="G650" s="205">
        <f>'3 - Monthly Unit Rates'!G634*('4 - Estimated Volumes'!G643*12)</f>
        <v>0</v>
      </c>
      <c r="H650" s="205">
        <f>'3 - Monthly Unit Rates'!H634*('4 - Estimated Volumes'!H643*12)</f>
        <v>0</v>
      </c>
      <c r="I650" s="205">
        <f>'3 - Monthly Unit Rates'!I634*('4 - Estimated Volumes'!I643*12)</f>
        <v>0</v>
      </c>
      <c r="J650" s="205">
        <f>'3 - Monthly Unit Rates'!J634*('4 - Estimated Volumes'!J643*12)</f>
        <v>0</v>
      </c>
      <c r="K650" s="205">
        <f>'3 - Monthly Unit Rates'!K634*('4 - Estimated Volumes'!K643*12)</f>
        <v>0</v>
      </c>
      <c r="L650" s="205">
        <f t="shared" si="326"/>
        <v>0</v>
      </c>
      <c r="N650" s="205">
        <f>'3 - Monthly Unit Rates'!N634*('4 - Estimated Volumes'!N643*12)</f>
        <v>0</v>
      </c>
      <c r="O650" s="205">
        <f>'3 - Monthly Unit Rates'!O634*('4 - Estimated Volumes'!O643*12)</f>
        <v>0</v>
      </c>
      <c r="P650" s="206">
        <f t="shared" si="327"/>
        <v>0</v>
      </c>
      <c r="R650" s="205">
        <f>'3 - Monthly Unit Rates'!R634*('4 - Estimated Volumes'!R643*12)</f>
        <v>0</v>
      </c>
      <c r="S650" s="205">
        <f>'3 - Monthly Unit Rates'!S634*('4 - Estimated Volumes'!S643*12)</f>
        <v>0</v>
      </c>
      <c r="T650" s="206">
        <f t="shared" si="328"/>
        <v>0</v>
      </c>
      <c r="U650" s="204"/>
      <c r="V650" s="204"/>
      <c r="W650" s="579"/>
    </row>
    <row r="651" spans="1:23" ht="12.75" customHeight="1" outlineLevel="2">
      <c r="A651" s="171"/>
      <c r="C651" s="18"/>
      <c r="D651" s="728" t="s">
        <v>684</v>
      </c>
      <c r="E651" s="725" t="s">
        <v>664</v>
      </c>
      <c r="F651" s="205">
        <f>'3 - Monthly Unit Rates'!F635*('4 - Estimated Volumes'!F644*12)</f>
        <v>0</v>
      </c>
      <c r="G651" s="205">
        <f>'3 - Monthly Unit Rates'!G635*('4 - Estimated Volumes'!G644*12)</f>
        <v>0</v>
      </c>
      <c r="H651" s="205">
        <f>'3 - Monthly Unit Rates'!H635*('4 - Estimated Volumes'!H644*12)</f>
        <v>0</v>
      </c>
      <c r="I651" s="205">
        <f>'3 - Monthly Unit Rates'!I635*('4 - Estimated Volumes'!I644*12)</f>
        <v>0</v>
      </c>
      <c r="J651" s="205">
        <f>'3 - Monthly Unit Rates'!J635*('4 - Estimated Volumes'!J644*12)</f>
        <v>0</v>
      </c>
      <c r="K651" s="205">
        <f>'3 - Monthly Unit Rates'!K635*('4 - Estimated Volumes'!K644*12)</f>
        <v>0</v>
      </c>
      <c r="L651" s="205">
        <f t="shared" si="326"/>
        <v>0</v>
      </c>
      <c r="N651" s="205">
        <f>'3 - Monthly Unit Rates'!N635*('4 - Estimated Volumes'!N644*12)</f>
        <v>0</v>
      </c>
      <c r="O651" s="205">
        <f>'3 - Monthly Unit Rates'!O635*('4 - Estimated Volumes'!O644*12)</f>
        <v>0</v>
      </c>
      <c r="P651" s="206">
        <f t="shared" si="327"/>
        <v>0</v>
      </c>
      <c r="R651" s="205">
        <f>'3 - Monthly Unit Rates'!R635*('4 - Estimated Volumes'!R644*12)</f>
        <v>0</v>
      </c>
      <c r="S651" s="205">
        <f>'3 - Monthly Unit Rates'!S635*('4 - Estimated Volumes'!S644*12)</f>
        <v>0</v>
      </c>
      <c r="T651" s="206">
        <f t="shared" si="328"/>
        <v>0</v>
      </c>
      <c r="U651" s="204"/>
      <c r="V651" s="204"/>
      <c r="W651" s="579"/>
    </row>
    <row r="652" spans="1:23" ht="12.75" customHeight="1" outlineLevel="2">
      <c r="A652" s="171"/>
      <c r="C652" s="18"/>
      <c r="D652" s="728" t="s">
        <v>685</v>
      </c>
      <c r="E652" s="725" t="s">
        <v>664</v>
      </c>
      <c r="F652" s="205">
        <f>'3 - Monthly Unit Rates'!F636*('4 - Estimated Volumes'!F645*12)</f>
        <v>0</v>
      </c>
      <c r="G652" s="205">
        <f>'3 - Monthly Unit Rates'!G636*('4 - Estimated Volumes'!G645*12)</f>
        <v>0</v>
      </c>
      <c r="H652" s="205">
        <f>'3 - Monthly Unit Rates'!H636*('4 - Estimated Volumes'!H645*12)</f>
        <v>0</v>
      </c>
      <c r="I652" s="205">
        <f>'3 - Monthly Unit Rates'!I636*('4 - Estimated Volumes'!I645*12)</f>
        <v>0</v>
      </c>
      <c r="J652" s="205">
        <f>'3 - Monthly Unit Rates'!J636*('4 - Estimated Volumes'!J645*12)</f>
        <v>0</v>
      </c>
      <c r="K652" s="205">
        <f>'3 - Monthly Unit Rates'!K636*('4 - Estimated Volumes'!K645*12)</f>
        <v>0</v>
      </c>
      <c r="L652" s="205">
        <f t="shared" si="326"/>
        <v>0</v>
      </c>
      <c r="N652" s="205">
        <f>'3 - Monthly Unit Rates'!N636*('4 - Estimated Volumes'!N645*12)</f>
        <v>0</v>
      </c>
      <c r="O652" s="205">
        <f>'3 - Monthly Unit Rates'!O636*('4 - Estimated Volumes'!O645*12)</f>
        <v>0</v>
      </c>
      <c r="P652" s="206">
        <f t="shared" si="327"/>
        <v>0</v>
      </c>
      <c r="R652" s="205">
        <f>'3 - Monthly Unit Rates'!R636*('4 - Estimated Volumes'!R645*12)</f>
        <v>0</v>
      </c>
      <c r="S652" s="205">
        <f>'3 - Monthly Unit Rates'!S636*('4 - Estimated Volumes'!S645*12)</f>
        <v>0</v>
      </c>
      <c r="T652" s="206">
        <f t="shared" si="328"/>
        <v>0</v>
      </c>
      <c r="U652" s="204"/>
      <c r="V652" s="204"/>
      <c r="W652" s="579"/>
    </row>
    <row r="653" spans="1:23" ht="12.75" customHeight="1" outlineLevel="2">
      <c r="A653" s="171"/>
      <c r="C653" s="18"/>
      <c r="D653" s="728" t="s">
        <v>686</v>
      </c>
      <c r="E653" s="725" t="s">
        <v>664</v>
      </c>
      <c r="F653" s="205">
        <f>'3 - Monthly Unit Rates'!F637*('4 - Estimated Volumes'!F646*12)</f>
        <v>0</v>
      </c>
      <c r="G653" s="205">
        <f>'3 - Monthly Unit Rates'!G637*('4 - Estimated Volumes'!G646*12)</f>
        <v>0</v>
      </c>
      <c r="H653" s="205">
        <f>'3 - Monthly Unit Rates'!H637*('4 - Estimated Volumes'!H646*12)</f>
        <v>0</v>
      </c>
      <c r="I653" s="205">
        <f>'3 - Monthly Unit Rates'!I637*('4 - Estimated Volumes'!I646*12)</f>
        <v>0</v>
      </c>
      <c r="J653" s="205">
        <f>'3 - Monthly Unit Rates'!J637*('4 - Estimated Volumes'!J646*12)</f>
        <v>0</v>
      </c>
      <c r="K653" s="205">
        <f>'3 - Monthly Unit Rates'!K637*('4 - Estimated Volumes'!K646*12)</f>
        <v>0</v>
      </c>
      <c r="L653" s="205">
        <f t="shared" si="326"/>
        <v>0</v>
      </c>
      <c r="N653" s="205">
        <f>'3 - Monthly Unit Rates'!N637*('4 - Estimated Volumes'!N646*12)</f>
        <v>0</v>
      </c>
      <c r="O653" s="205">
        <f>'3 - Monthly Unit Rates'!O637*('4 - Estimated Volumes'!O646*12)</f>
        <v>0</v>
      </c>
      <c r="P653" s="206">
        <f t="shared" si="327"/>
        <v>0</v>
      </c>
      <c r="R653" s="205">
        <f>'3 - Monthly Unit Rates'!R637*('4 - Estimated Volumes'!R646*12)</f>
        <v>0</v>
      </c>
      <c r="S653" s="205">
        <f>'3 - Monthly Unit Rates'!S637*('4 - Estimated Volumes'!S646*12)</f>
        <v>0</v>
      </c>
      <c r="T653" s="206">
        <f t="shared" si="328"/>
        <v>0</v>
      </c>
      <c r="U653" s="204"/>
      <c r="V653" s="204"/>
      <c r="W653" s="579"/>
    </row>
    <row r="654" spans="1:23" ht="12.75" customHeight="1" outlineLevel="2">
      <c r="A654" s="171"/>
      <c r="C654" s="18"/>
      <c r="D654" s="728" t="s">
        <v>687</v>
      </c>
      <c r="E654" s="725" t="s">
        <v>664</v>
      </c>
      <c r="F654" s="205">
        <f>'3 - Monthly Unit Rates'!F638*('4 - Estimated Volumes'!F647*12)</f>
        <v>0</v>
      </c>
      <c r="G654" s="205">
        <f>'3 - Monthly Unit Rates'!G638*('4 - Estimated Volumes'!G647*12)</f>
        <v>0</v>
      </c>
      <c r="H654" s="205">
        <f>'3 - Monthly Unit Rates'!H638*('4 - Estimated Volumes'!H647*12)</f>
        <v>0</v>
      </c>
      <c r="I654" s="205">
        <f>'3 - Monthly Unit Rates'!I638*('4 - Estimated Volumes'!I647*12)</f>
        <v>0</v>
      </c>
      <c r="J654" s="205">
        <f>'3 - Monthly Unit Rates'!J638*('4 - Estimated Volumes'!J647*12)</f>
        <v>0</v>
      </c>
      <c r="K654" s="205">
        <f>'3 - Monthly Unit Rates'!K638*('4 - Estimated Volumes'!K647*12)</f>
        <v>0</v>
      </c>
      <c r="L654" s="205">
        <f t="shared" si="326"/>
        <v>0</v>
      </c>
      <c r="N654" s="205">
        <f>'3 - Monthly Unit Rates'!N638*('4 - Estimated Volumes'!N647*12)</f>
        <v>0</v>
      </c>
      <c r="O654" s="205">
        <f>'3 - Monthly Unit Rates'!O638*('4 - Estimated Volumes'!O647*12)</f>
        <v>0</v>
      </c>
      <c r="P654" s="206">
        <f t="shared" si="327"/>
        <v>0</v>
      </c>
      <c r="R654" s="205">
        <f>'3 - Monthly Unit Rates'!R638*('4 - Estimated Volumes'!R647*12)</f>
        <v>0</v>
      </c>
      <c r="S654" s="205">
        <f>'3 - Monthly Unit Rates'!S638*('4 - Estimated Volumes'!S647*12)</f>
        <v>0</v>
      </c>
      <c r="T654" s="206">
        <f t="shared" si="328"/>
        <v>0</v>
      </c>
      <c r="U654" s="204"/>
      <c r="V654" s="204"/>
      <c r="W654" s="579"/>
    </row>
    <row r="655" spans="1:23" ht="12.75" customHeight="1" outlineLevel="2">
      <c r="A655" s="171"/>
      <c r="C655" s="18"/>
      <c r="D655" s="728" t="s">
        <v>688</v>
      </c>
      <c r="E655" s="725" t="s">
        <v>664</v>
      </c>
      <c r="F655" s="205">
        <f>'3 - Monthly Unit Rates'!F639*('4 - Estimated Volumes'!F648*12)</f>
        <v>0</v>
      </c>
      <c r="G655" s="205">
        <f>'3 - Monthly Unit Rates'!G639*('4 - Estimated Volumes'!G648*12)</f>
        <v>0</v>
      </c>
      <c r="H655" s="205">
        <f>'3 - Monthly Unit Rates'!H639*('4 - Estimated Volumes'!H648*12)</f>
        <v>0</v>
      </c>
      <c r="I655" s="205">
        <f>'3 - Monthly Unit Rates'!I639*('4 - Estimated Volumes'!I648*12)</f>
        <v>0</v>
      </c>
      <c r="J655" s="205">
        <f>'3 - Monthly Unit Rates'!J639*('4 - Estimated Volumes'!J648*12)</f>
        <v>0</v>
      </c>
      <c r="K655" s="205">
        <f>'3 - Monthly Unit Rates'!K639*('4 - Estimated Volumes'!K648*12)</f>
        <v>0</v>
      </c>
      <c r="L655" s="205">
        <f t="shared" si="326"/>
        <v>0</v>
      </c>
      <c r="N655" s="205">
        <f>'3 - Monthly Unit Rates'!N639*('4 - Estimated Volumes'!N648*12)</f>
        <v>0</v>
      </c>
      <c r="O655" s="205">
        <f>'3 - Monthly Unit Rates'!O639*('4 - Estimated Volumes'!O648*12)</f>
        <v>0</v>
      </c>
      <c r="P655" s="206">
        <f t="shared" si="327"/>
        <v>0</v>
      </c>
      <c r="R655" s="205">
        <f>'3 - Monthly Unit Rates'!R639*('4 - Estimated Volumes'!R648*12)</f>
        <v>0</v>
      </c>
      <c r="S655" s="205">
        <f>'3 - Monthly Unit Rates'!S639*('4 - Estimated Volumes'!S648*12)</f>
        <v>0</v>
      </c>
      <c r="T655" s="206">
        <f t="shared" si="328"/>
        <v>0</v>
      </c>
      <c r="U655" s="204"/>
      <c r="V655" s="204"/>
      <c r="W655" s="579"/>
    </row>
    <row r="656" spans="1:23" outlineLevel="2">
      <c r="C656" s="18"/>
      <c r="D656" s="355" t="s">
        <v>689</v>
      </c>
      <c r="E656" s="356"/>
      <c r="F656" s="378"/>
      <c r="G656" s="378"/>
      <c r="H656" s="378"/>
      <c r="I656" s="378"/>
      <c r="J656" s="378"/>
      <c r="K656" s="378"/>
      <c r="L656" s="677"/>
      <c r="N656" s="285"/>
      <c r="O656" s="284"/>
      <c r="P656" s="203"/>
      <c r="R656" s="285"/>
      <c r="S656" s="284"/>
      <c r="T656" s="203"/>
      <c r="U656" s="204"/>
      <c r="W656" s="577"/>
    </row>
    <row r="657" spans="1:23" ht="12.75" customHeight="1" outlineLevel="2">
      <c r="A657" s="171"/>
      <c r="C657" s="18"/>
      <c r="D657" s="725" t="s">
        <v>690</v>
      </c>
      <c r="E657" s="725" t="s">
        <v>664</v>
      </c>
      <c r="F657" s="205">
        <f>'3 - Monthly Unit Rates'!F641*('4 - Estimated Volumes'!F650*12)</f>
        <v>0</v>
      </c>
      <c r="G657" s="205">
        <f>'3 - Monthly Unit Rates'!G641*('4 - Estimated Volumes'!G650*12)</f>
        <v>0</v>
      </c>
      <c r="H657" s="205">
        <f>'3 - Monthly Unit Rates'!H641*('4 - Estimated Volumes'!H650*12)</f>
        <v>0</v>
      </c>
      <c r="I657" s="205">
        <f>'3 - Monthly Unit Rates'!I641*('4 - Estimated Volumes'!I650*12)</f>
        <v>0</v>
      </c>
      <c r="J657" s="205">
        <f>'3 - Monthly Unit Rates'!J641*('4 - Estimated Volumes'!J650*12)</f>
        <v>0</v>
      </c>
      <c r="K657" s="205">
        <f>'3 - Monthly Unit Rates'!K641*('4 - Estimated Volumes'!K650*12)</f>
        <v>0</v>
      </c>
      <c r="L657" s="205">
        <f t="shared" ref="L657" si="329">SUM(F657:K657)</f>
        <v>0</v>
      </c>
      <c r="N657" s="205">
        <f>'3 - Monthly Unit Rates'!N641*('4 - Estimated Volumes'!N650*12)</f>
        <v>0</v>
      </c>
      <c r="O657" s="205">
        <f>'3 - Monthly Unit Rates'!O641*('4 - Estimated Volumes'!O650*12)</f>
        <v>0</v>
      </c>
      <c r="P657" s="206">
        <f t="shared" ref="P657" si="330">N657+O657</f>
        <v>0</v>
      </c>
      <c r="R657" s="205">
        <f>'3 - Monthly Unit Rates'!R641*('4 - Estimated Volumes'!R650*12)</f>
        <v>0</v>
      </c>
      <c r="S657" s="205">
        <f>'3 - Monthly Unit Rates'!S641*('4 - Estimated Volumes'!S650*12)</f>
        <v>0</v>
      </c>
      <c r="T657" s="206">
        <f t="shared" ref="T657" si="331">R657+S657</f>
        <v>0</v>
      </c>
      <c r="U657" s="204"/>
      <c r="V657" s="204"/>
      <c r="W657" s="579"/>
    </row>
    <row r="658" spans="1:23" ht="12.75" customHeight="1" outlineLevel="2">
      <c r="A658" s="171"/>
      <c r="C658" s="18"/>
      <c r="D658" s="725" t="s">
        <v>691</v>
      </c>
      <c r="E658" s="725" t="s">
        <v>664</v>
      </c>
      <c r="F658" s="205">
        <f>'3 - Monthly Unit Rates'!F642*('4 - Estimated Volumes'!F651*12)</f>
        <v>0</v>
      </c>
      <c r="G658" s="205">
        <f>'3 - Monthly Unit Rates'!G642*('4 - Estimated Volumes'!G651*12)</f>
        <v>0</v>
      </c>
      <c r="H658" s="205">
        <f>'3 - Monthly Unit Rates'!H642*('4 - Estimated Volumes'!H651*12)</f>
        <v>0</v>
      </c>
      <c r="I658" s="205">
        <f>'3 - Monthly Unit Rates'!I642*('4 - Estimated Volumes'!I651*12)</f>
        <v>0</v>
      </c>
      <c r="J658" s="205">
        <f>'3 - Monthly Unit Rates'!J642*('4 - Estimated Volumes'!J651*12)</f>
        <v>0</v>
      </c>
      <c r="K658" s="205">
        <f>'3 - Monthly Unit Rates'!K642*('4 - Estimated Volumes'!K651*12)</f>
        <v>0</v>
      </c>
      <c r="L658" s="205">
        <f t="shared" ref="L658:L668" si="332">SUM(F658:K658)</f>
        <v>0</v>
      </c>
      <c r="N658" s="205">
        <f>'3 - Monthly Unit Rates'!N642*('4 - Estimated Volumes'!N651*12)</f>
        <v>0</v>
      </c>
      <c r="O658" s="205">
        <f>'3 - Monthly Unit Rates'!O642*('4 - Estimated Volumes'!O651*12)</f>
        <v>0</v>
      </c>
      <c r="P658" s="206">
        <f t="shared" ref="P658:P668" si="333">N658+O658</f>
        <v>0</v>
      </c>
      <c r="R658" s="205">
        <f>'3 - Monthly Unit Rates'!R642*('4 - Estimated Volumes'!R651*12)</f>
        <v>0</v>
      </c>
      <c r="S658" s="205">
        <f>'3 - Monthly Unit Rates'!S642*('4 - Estimated Volumes'!S651*12)</f>
        <v>0</v>
      </c>
      <c r="T658" s="206">
        <f t="shared" ref="T658:T668" si="334">R658+S658</f>
        <v>0</v>
      </c>
      <c r="U658" s="204"/>
      <c r="V658" s="204"/>
      <c r="W658" s="579"/>
    </row>
    <row r="659" spans="1:23" ht="12.6" customHeight="1" outlineLevel="2">
      <c r="A659" s="171"/>
      <c r="C659" s="18"/>
      <c r="D659" s="728" t="s">
        <v>692</v>
      </c>
      <c r="E659" s="725" t="s">
        <v>664</v>
      </c>
      <c r="F659" s="205">
        <f>'3 - Monthly Unit Rates'!F643*('4 - Estimated Volumes'!F652*12)</f>
        <v>0</v>
      </c>
      <c r="G659" s="205">
        <f>'3 - Monthly Unit Rates'!G643*('4 - Estimated Volumes'!G652*12)</f>
        <v>0</v>
      </c>
      <c r="H659" s="205">
        <f>'3 - Monthly Unit Rates'!H643*('4 - Estimated Volumes'!H652*12)</f>
        <v>0</v>
      </c>
      <c r="I659" s="205">
        <f>'3 - Monthly Unit Rates'!I643*('4 - Estimated Volumes'!I652*12)</f>
        <v>0</v>
      </c>
      <c r="J659" s="205">
        <f>'3 - Monthly Unit Rates'!J643*('4 - Estimated Volumes'!J652*12)</f>
        <v>0</v>
      </c>
      <c r="K659" s="205">
        <f>'3 - Monthly Unit Rates'!K643*('4 - Estimated Volumes'!K652*12)</f>
        <v>0</v>
      </c>
      <c r="L659" s="205">
        <f t="shared" si="332"/>
        <v>0</v>
      </c>
      <c r="N659" s="205">
        <f>'3 - Monthly Unit Rates'!N643*('4 - Estimated Volumes'!N652*12)</f>
        <v>0</v>
      </c>
      <c r="O659" s="205">
        <f>'3 - Monthly Unit Rates'!O643*('4 - Estimated Volumes'!O652*12)</f>
        <v>0</v>
      </c>
      <c r="P659" s="206">
        <f t="shared" si="333"/>
        <v>0</v>
      </c>
      <c r="R659" s="205">
        <f>'3 - Monthly Unit Rates'!R643*('4 - Estimated Volumes'!R652*12)</f>
        <v>0</v>
      </c>
      <c r="S659" s="205">
        <f>'3 - Monthly Unit Rates'!S643*('4 - Estimated Volumes'!S652*12)</f>
        <v>0</v>
      </c>
      <c r="T659" s="206">
        <f t="shared" si="334"/>
        <v>0</v>
      </c>
      <c r="U659" s="204"/>
      <c r="V659" s="204"/>
      <c r="W659" s="579"/>
    </row>
    <row r="660" spans="1:23" ht="12.6" customHeight="1" outlineLevel="2">
      <c r="A660" s="171"/>
      <c r="C660" s="18"/>
      <c r="D660" s="725" t="s">
        <v>693</v>
      </c>
      <c r="E660" s="725" t="s">
        <v>664</v>
      </c>
      <c r="F660" s="205">
        <f>'3 - Monthly Unit Rates'!F644*('4 - Estimated Volumes'!F653*12)</f>
        <v>0</v>
      </c>
      <c r="G660" s="205">
        <f>'3 - Monthly Unit Rates'!G644*('4 - Estimated Volumes'!G653*12)</f>
        <v>0</v>
      </c>
      <c r="H660" s="205">
        <f>'3 - Monthly Unit Rates'!H644*('4 - Estimated Volumes'!H653*12)</f>
        <v>0</v>
      </c>
      <c r="I660" s="205">
        <f>'3 - Monthly Unit Rates'!I644*('4 - Estimated Volumes'!I653*12)</f>
        <v>0</v>
      </c>
      <c r="J660" s="205">
        <f>'3 - Monthly Unit Rates'!J644*('4 - Estimated Volumes'!J653*12)</f>
        <v>0</v>
      </c>
      <c r="K660" s="205">
        <f>'3 - Monthly Unit Rates'!K644*('4 - Estimated Volumes'!K653*12)</f>
        <v>0</v>
      </c>
      <c r="L660" s="205">
        <f t="shared" si="332"/>
        <v>0</v>
      </c>
      <c r="N660" s="205">
        <f>'3 - Monthly Unit Rates'!N644*('4 - Estimated Volumes'!N653*12)</f>
        <v>0</v>
      </c>
      <c r="O660" s="205">
        <f>'3 - Monthly Unit Rates'!O644*('4 - Estimated Volumes'!O653*12)</f>
        <v>0</v>
      </c>
      <c r="P660" s="206">
        <f t="shared" si="333"/>
        <v>0</v>
      </c>
      <c r="R660" s="205">
        <f>'3 - Monthly Unit Rates'!R644*('4 - Estimated Volumes'!R653*12)</f>
        <v>0</v>
      </c>
      <c r="S660" s="205">
        <f>'3 - Monthly Unit Rates'!S644*('4 - Estimated Volumes'!S653*12)</f>
        <v>0</v>
      </c>
      <c r="T660" s="206">
        <f t="shared" si="334"/>
        <v>0</v>
      </c>
      <c r="U660" s="204"/>
      <c r="V660" s="204"/>
      <c r="W660" s="579"/>
    </row>
    <row r="661" spans="1:23" ht="12.6" customHeight="1" outlineLevel="2">
      <c r="A661" s="171"/>
      <c r="C661" s="562"/>
      <c r="D661" s="725" t="s">
        <v>694</v>
      </c>
      <c r="E661" s="725" t="s">
        <v>664</v>
      </c>
      <c r="F661" s="205">
        <f>'3 - Monthly Unit Rates'!F645*('4 - Estimated Volumes'!F654*12)</f>
        <v>0</v>
      </c>
      <c r="G661" s="205">
        <f>'3 - Monthly Unit Rates'!G645*('4 - Estimated Volumes'!G654*12)</f>
        <v>0</v>
      </c>
      <c r="H661" s="205">
        <f>'3 - Monthly Unit Rates'!H645*('4 - Estimated Volumes'!H654*12)</f>
        <v>0</v>
      </c>
      <c r="I661" s="205">
        <f>'3 - Monthly Unit Rates'!I645*('4 - Estimated Volumes'!I654*12)</f>
        <v>0</v>
      </c>
      <c r="J661" s="205">
        <f>'3 - Monthly Unit Rates'!J645*('4 - Estimated Volumes'!J654*12)</f>
        <v>0</v>
      </c>
      <c r="K661" s="205">
        <f>'3 - Monthly Unit Rates'!K645*('4 - Estimated Volumes'!K654*12)</f>
        <v>0</v>
      </c>
      <c r="L661" s="205">
        <f t="shared" si="332"/>
        <v>0</v>
      </c>
      <c r="N661" s="205">
        <f>'3 - Monthly Unit Rates'!N645*('4 - Estimated Volumes'!N654*12)</f>
        <v>0</v>
      </c>
      <c r="O661" s="205">
        <f>'3 - Monthly Unit Rates'!O645*('4 - Estimated Volumes'!O654*12)</f>
        <v>0</v>
      </c>
      <c r="P661" s="206">
        <f t="shared" si="333"/>
        <v>0</v>
      </c>
      <c r="R661" s="205">
        <f>'3 - Monthly Unit Rates'!R645*('4 - Estimated Volumes'!R654*12)</f>
        <v>0</v>
      </c>
      <c r="S661" s="205">
        <f>'3 - Monthly Unit Rates'!S645*('4 - Estimated Volumes'!S654*12)</f>
        <v>0</v>
      </c>
      <c r="T661" s="206">
        <f t="shared" si="334"/>
        <v>0</v>
      </c>
      <c r="U661" s="204"/>
      <c r="V661" s="204"/>
      <c r="W661" s="579"/>
    </row>
    <row r="662" spans="1:23" ht="12.6" customHeight="1" outlineLevel="2">
      <c r="A662" s="171"/>
      <c r="C662" s="339"/>
      <c r="D662" s="725" t="s">
        <v>695</v>
      </c>
      <c r="E662" s="725" t="s">
        <v>664</v>
      </c>
      <c r="F662" s="205">
        <f>'3 - Monthly Unit Rates'!F646*('4 - Estimated Volumes'!F655*12)</f>
        <v>0</v>
      </c>
      <c r="G662" s="205">
        <f>'3 - Monthly Unit Rates'!G646*('4 - Estimated Volumes'!G655*12)</f>
        <v>0</v>
      </c>
      <c r="H662" s="205">
        <f>'3 - Monthly Unit Rates'!H646*('4 - Estimated Volumes'!H655*12)</f>
        <v>0</v>
      </c>
      <c r="I662" s="205">
        <f>'3 - Monthly Unit Rates'!I646*('4 - Estimated Volumes'!I655*12)</f>
        <v>0</v>
      </c>
      <c r="J662" s="205">
        <f>'3 - Monthly Unit Rates'!J646*('4 - Estimated Volumes'!J655*12)</f>
        <v>0</v>
      </c>
      <c r="K662" s="205">
        <f>'3 - Monthly Unit Rates'!K646*('4 - Estimated Volumes'!K655*12)</f>
        <v>0</v>
      </c>
      <c r="L662" s="205">
        <f t="shared" si="332"/>
        <v>0</v>
      </c>
      <c r="N662" s="205">
        <f>'3 - Monthly Unit Rates'!N646*('4 - Estimated Volumes'!N655*12)</f>
        <v>0</v>
      </c>
      <c r="O662" s="205">
        <f>'3 - Monthly Unit Rates'!O646*('4 - Estimated Volumes'!O655*12)</f>
        <v>0</v>
      </c>
      <c r="P662" s="206">
        <f t="shared" si="333"/>
        <v>0</v>
      </c>
      <c r="R662" s="205">
        <f>'3 - Monthly Unit Rates'!R646*('4 - Estimated Volumes'!R655*12)</f>
        <v>0</v>
      </c>
      <c r="S662" s="205">
        <f>'3 - Monthly Unit Rates'!S646*('4 - Estimated Volumes'!S655*12)</f>
        <v>0</v>
      </c>
      <c r="T662" s="206">
        <f t="shared" si="334"/>
        <v>0</v>
      </c>
      <c r="U662" s="204"/>
      <c r="V662" s="204"/>
      <c r="W662" s="579"/>
    </row>
    <row r="663" spans="1:23" ht="12.6" customHeight="1" outlineLevel="2">
      <c r="A663" s="171"/>
      <c r="C663" s="18"/>
      <c r="D663" s="728" t="s">
        <v>696</v>
      </c>
      <c r="E663" s="725" t="s">
        <v>664</v>
      </c>
      <c r="F663" s="205">
        <f>'3 - Monthly Unit Rates'!F647*('4 - Estimated Volumes'!F656*12)</f>
        <v>0</v>
      </c>
      <c r="G663" s="205">
        <f>'3 - Monthly Unit Rates'!G647*('4 - Estimated Volumes'!G656*12)</f>
        <v>0</v>
      </c>
      <c r="H663" s="205">
        <f>'3 - Monthly Unit Rates'!H647*('4 - Estimated Volumes'!H656*12)</f>
        <v>0</v>
      </c>
      <c r="I663" s="205">
        <f>'3 - Monthly Unit Rates'!I647*('4 - Estimated Volumes'!I656*12)</f>
        <v>0</v>
      </c>
      <c r="J663" s="205">
        <f>'3 - Monthly Unit Rates'!J647*('4 - Estimated Volumes'!J656*12)</f>
        <v>0</v>
      </c>
      <c r="K663" s="205">
        <f>'3 - Monthly Unit Rates'!K647*('4 - Estimated Volumes'!K656*12)</f>
        <v>0</v>
      </c>
      <c r="L663" s="205">
        <f t="shared" si="332"/>
        <v>0</v>
      </c>
      <c r="N663" s="205">
        <f>'3 - Monthly Unit Rates'!N647*('4 - Estimated Volumes'!N656*12)</f>
        <v>0</v>
      </c>
      <c r="O663" s="205">
        <f>'3 - Monthly Unit Rates'!O647*('4 - Estimated Volumes'!O656*12)</f>
        <v>0</v>
      </c>
      <c r="P663" s="206">
        <f t="shared" si="333"/>
        <v>0</v>
      </c>
      <c r="R663" s="205">
        <f>'3 - Monthly Unit Rates'!R647*('4 - Estimated Volumes'!R656*12)</f>
        <v>0</v>
      </c>
      <c r="S663" s="205">
        <f>'3 - Monthly Unit Rates'!S647*('4 - Estimated Volumes'!S656*12)</f>
        <v>0</v>
      </c>
      <c r="T663" s="206">
        <f t="shared" si="334"/>
        <v>0</v>
      </c>
      <c r="U663" s="204"/>
      <c r="V663" s="204"/>
      <c r="W663" s="579"/>
    </row>
    <row r="664" spans="1:23" ht="12.6" customHeight="1" outlineLevel="2">
      <c r="A664" s="171"/>
      <c r="C664" s="18"/>
      <c r="D664" s="728" t="s">
        <v>697</v>
      </c>
      <c r="E664" s="725" t="s">
        <v>664</v>
      </c>
      <c r="F664" s="205">
        <f>'3 - Monthly Unit Rates'!F648*('4 - Estimated Volumes'!F657*12)</f>
        <v>0</v>
      </c>
      <c r="G664" s="205">
        <f>'3 - Monthly Unit Rates'!G648*('4 - Estimated Volumes'!G657*12)</f>
        <v>0</v>
      </c>
      <c r="H664" s="205">
        <f>'3 - Monthly Unit Rates'!H648*('4 - Estimated Volumes'!H657*12)</f>
        <v>0</v>
      </c>
      <c r="I664" s="205">
        <f>'3 - Monthly Unit Rates'!I648*('4 - Estimated Volumes'!I657*12)</f>
        <v>0</v>
      </c>
      <c r="J664" s="205">
        <f>'3 - Monthly Unit Rates'!J648*('4 - Estimated Volumes'!J657*12)</f>
        <v>0</v>
      </c>
      <c r="K664" s="205">
        <f>'3 - Monthly Unit Rates'!K648*('4 - Estimated Volumes'!K657*12)</f>
        <v>0</v>
      </c>
      <c r="L664" s="205">
        <f t="shared" si="332"/>
        <v>0</v>
      </c>
      <c r="N664" s="205">
        <f>'3 - Monthly Unit Rates'!N648*('4 - Estimated Volumes'!N657*12)</f>
        <v>0</v>
      </c>
      <c r="O664" s="205">
        <f>'3 - Monthly Unit Rates'!O648*('4 - Estimated Volumes'!O657*12)</f>
        <v>0</v>
      </c>
      <c r="P664" s="206">
        <f t="shared" si="333"/>
        <v>0</v>
      </c>
      <c r="R664" s="205">
        <f>'3 - Monthly Unit Rates'!R648*('4 - Estimated Volumes'!R657*12)</f>
        <v>0</v>
      </c>
      <c r="S664" s="205">
        <f>'3 - Monthly Unit Rates'!S648*('4 - Estimated Volumes'!S657*12)</f>
        <v>0</v>
      </c>
      <c r="T664" s="206">
        <f t="shared" si="334"/>
        <v>0</v>
      </c>
      <c r="U664" s="204"/>
      <c r="V664" s="204"/>
      <c r="W664" s="579"/>
    </row>
    <row r="665" spans="1:23" ht="12.6" customHeight="1" outlineLevel="2">
      <c r="A665" s="171"/>
      <c r="C665" s="18"/>
      <c r="D665" s="728" t="s">
        <v>698</v>
      </c>
      <c r="E665" s="725" t="s">
        <v>664</v>
      </c>
      <c r="F665" s="205">
        <f>'3 - Monthly Unit Rates'!F649*('4 - Estimated Volumes'!F658*12)</f>
        <v>0</v>
      </c>
      <c r="G665" s="205">
        <f>'3 - Monthly Unit Rates'!G649*('4 - Estimated Volumes'!G658*12)</f>
        <v>0</v>
      </c>
      <c r="H665" s="205">
        <f>'3 - Monthly Unit Rates'!H649*('4 - Estimated Volumes'!H658*12)</f>
        <v>0</v>
      </c>
      <c r="I665" s="205">
        <f>'3 - Monthly Unit Rates'!I649*('4 - Estimated Volumes'!I658*12)</f>
        <v>0</v>
      </c>
      <c r="J665" s="205">
        <f>'3 - Monthly Unit Rates'!J649*('4 - Estimated Volumes'!J658*12)</f>
        <v>0</v>
      </c>
      <c r="K665" s="205">
        <f>'3 - Monthly Unit Rates'!K649*('4 - Estimated Volumes'!K658*12)</f>
        <v>0</v>
      </c>
      <c r="L665" s="205">
        <f t="shared" si="332"/>
        <v>0</v>
      </c>
      <c r="N665" s="205">
        <f>'3 - Monthly Unit Rates'!N649*('4 - Estimated Volumes'!N658*12)</f>
        <v>0</v>
      </c>
      <c r="O665" s="205">
        <f>'3 - Monthly Unit Rates'!O649*('4 - Estimated Volumes'!O658*12)</f>
        <v>0</v>
      </c>
      <c r="P665" s="206">
        <f t="shared" si="333"/>
        <v>0</v>
      </c>
      <c r="R665" s="205">
        <f>'3 - Monthly Unit Rates'!R649*('4 - Estimated Volumes'!R658*12)</f>
        <v>0</v>
      </c>
      <c r="S665" s="205">
        <f>'3 - Monthly Unit Rates'!S649*('4 - Estimated Volumes'!S658*12)</f>
        <v>0</v>
      </c>
      <c r="T665" s="206">
        <f t="shared" si="334"/>
        <v>0</v>
      </c>
      <c r="U665" s="204"/>
      <c r="V665" s="204"/>
      <c r="W665" s="579"/>
    </row>
    <row r="666" spans="1:23" ht="12.6" customHeight="1" outlineLevel="2">
      <c r="A666" s="171"/>
      <c r="C666" s="18"/>
      <c r="D666" s="728" t="s">
        <v>699</v>
      </c>
      <c r="E666" s="725" t="s">
        <v>664</v>
      </c>
      <c r="F666" s="205">
        <f>'3 - Monthly Unit Rates'!F650*('4 - Estimated Volumes'!F659*12)</f>
        <v>0</v>
      </c>
      <c r="G666" s="205">
        <f>'3 - Monthly Unit Rates'!G650*('4 - Estimated Volumes'!G659*12)</f>
        <v>0</v>
      </c>
      <c r="H666" s="205">
        <f>'3 - Monthly Unit Rates'!H650*('4 - Estimated Volumes'!H659*12)</f>
        <v>0</v>
      </c>
      <c r="I666" s="205">
        <f>'3 - Monthly Unit Rates'!I650*('4 - Estimated Volumes'!I659*12)</f>
        <v>0</v>
      </c>
      <c r="J666" s="205">
        <f>'3 - Monthly Unit Rates'!J650*('4 - Estimated Volumes'!J659*12)</f>
        <v>0</v>
      </c>
      <c r="K666" s="205">
        <f>'3 - Monthly Unit Rates'!K650*('4 - Estimated Volumes'!K659*12)</f>
        <v>0</v>
      </c>
      <c r="L666" s="205">
        <f t="shared" si="332"/>
        <v>0</v>
      </c>
      <c r="N666" s="205">
        <f>'3 - Monthly Unit Rates'!N650*('4 - Estimated Volumes'!N659*12)</f>
        <v>0</v>
      </c>
      <c r="O666" s="205">
        <f>'3 - Monthly Unit Rates'!O650*('4 - Estimated Volumes'!O659*12)</f>
        <v>0</v>
      </c>
      <c r="P666" s="206">
        <f t="shared" si="333"/>
        <v>0</v>
      </c>
      <c r="R666" s="205">
        <f>'3 - Monthly Unit Rates'!R650*('4 - Estimated Volumes'!R659*12)</f>
        <v>0</v>
      </c>
      <c r="S666" s="205">
        <f>'3 - Monthly Unit Rates'!S650*('4 - Estimated Volumes'!S659*12)</f>
        <v>0</v>
      </c>
      <c r="T666" s="206">
        <f t="shared" si="334"/>
        <v>0</v>
      </c>
      <c r="U666" s="204"/>
      <c r="V666" s="204"/>
      <c r="W666" s="579"/>
    </row>
    <row r="667" spans="1:23" ht="12.75" customHeight="1" outlineLevel="2">
      <c r="A667" s="171"/>
      <c r="C667" s="18"/>
      <c r="D667" s="728" t="s">
        <v>700</v>
      </c>
      <c r="E667" s="725" t="s">
        <v>664</v>
      </c>
      <c r="F667" s="205">
        <f>'3 - Monthly Unit Rates'!F651*('4 - Estimated Volumes'!F660*12)</f>
        <v>0</v>
      </c>
      <c r="G667" s="205">
        <f>'3 - Monthly Unit Rates'!G651*('4 - Estimated Volumes'!G660*12)</f>
        <v>0</v>
      </c>
      <c r="H667" s="205">
        <f>'3 - Monthly Unit Rates'!H651*('4 - Estimated Volumes'!H660*12)</f>
        <v>0</v>
      </c>
      <c r="I667" s="205">
        <f>'3 - Monthly Unit Rates'!I651*('4 - Estimated Volumes'!I660*12)</f>
        <v>0</v>
      </c>
      <c r="J667" s="205">
        <f>'3 - Monthly Unit Rates'!J651*('4 - Estimated Volumes'!J660*12)</f>
        <v>0</v>
      </c>
      <c r="K667" s="205">
        <f>'3 - Monthly Unit Rates'!K651*('4 - Estimated Volumes'!K660*12)</f>
        <v>0</v>
      </c>
      <c r="L667" s="205">
        <f t="shared" si="332"/>
        <v>0</v>
      </c>
      <c r="N667" s="205">
        <f>'3 - Monthly Unit Rates'!N651*('4 - Estimated Volumes'!N660*12)</f>
        <v>0</v>
      </c>
      <c r="O667" s="205">
        <f>'3 - Monthly Unit Rates'!O651*('4 - Estimated Volumes'!O660*12)</f>
        <v>0</v>
      </c>
      <c r="P667" s="206">
        <f t="shared" si="333"/>
        <v>0</v>
      </c>
      <c r="R667" s="205">
        <f>'3 - Monthly Unit Rates'!R651*('4 - Estimated Volumes'!R660*12)</f>
        <v>0</v>
      </c>
      <c r="S667" s="205">
        <f>'3 - Monthly Unit Rates'!S651*('4 - Estimated Volumes'!S660*12)</f>
        <v>0</v>
      </c>
      <c r="T667" s="206">
        <f t="shared" si="334"/>
        <v>0</v>
      </c>
      <c r="U667" s="204"/>
      <c r="V667" s="204"/>
      <c r="W667" s="579"/>
    </row>
    <row r="668" spans="1:23" s="17" customFormat="1" ht="12.75" customHeight="1" outlineLevel="2">
      <c r="C668" s="18"/>
      <c r="D668" s="728" t="s">
        <v>701</v>
      </c>
      <c r="E668" s="725" t="s">
        <v>664</v>
      </c>
      <c r="F668" s="205">
        <f>'3 - Monthly Unit Rates'!F652*('4 - Estimated Volumes'!F661*12)</f>
        <v>0</v>
      </c>
      <c r="G668" s="205">
        <f>'3 - Monthly Unit Rates'!G652*('4 - Estimated Volumes'!G661*12)</f>
        <v>0</v>
      </c>
      <c r="H668" s="205">
        <f>'3 - Monthly Unit Rates'!H652*('4 - Estimated Volumes'!H661*12)</f>
        <v>0</v>
      </c>
      <c r="I668" s="205">
        <f>'3 - Monthly Unit Rates'!I652*('4 - Estimated Volumes'!I661*12)</f>
        <v>0</v>
      </c>
      <c r="J668" s="205">
        <f>'3 - Monthly Unit Rates'!J652*('4 - Estimated Volumes'!J661*12)</f>
        <v>0</v>
      </c>
      <c r="K668" s="205">
        <f>'3 - Monthly Unit Rates'!K652*('4 - Estimated Volumes'!K661*12)</f>
        <v>0</v>
      </c>
      <c r="L668" s="205">
        <f t="shared" si="332"/>
        <v>0</v>
      </c>
      <c r="M668" s="106"/>
      <c r="N668" s="205">
        <f>'3 - Monthly Unit Rates'!N652*('4 - Estimated Volumes'!N661*12)</f>
        <v>0</v>
      </c>
      <c r="O668" s="205">
        <f>'3 - Monthly Unit Rates'!O652*('4 - Estimated Volumes'!O661*12)</f>
        <v>0</v>
      </c>
      <c r="P668" s="206">
        <f t="shared" si="333"/>
        <v>0</v>
      </c>
      <c r="Q668" s="106"/>
      <c r="R668" s="205">
        <f>'3 - Monthly Unit Rates'!R652*('4 - Estimated Volumes'!R661*12)</f>
        <v>0</v>
      </c>
      <c r="S668" s="205">
        <f>'3 - Monthly Unit Rates'!S652*('4 - Estimated Volumes'!S661*12)</f>
        <v>0</v>
      </c>
      <c r="T668" s="206">
        <f t="shared" si="334"/>
        <v>0</v>
      </c>
      <c r="U668" s="204"/>
      <c r="W668" s="579"/>
    </row>
    <row r="669" spans="1:23" s="71" customFormat="1" ht="13.8" outlineLevel="1">
      <c r="A669" s="171"/>
      <c r="D669" s="924" t="s">
        <v>639</v>
      </c>
      <c r="E669" s="384"/>
      <c r="F669" s="202"/>
      <c r="G669" s="202"/>
      <c r="H669" s="202"/>
      <c r="I669" s="202"/>
      <c r="J669" s="202"/>
      <c r="K669" s="202"/>
      <c r="L669" s="303"/>
      <c r="M669" s="195"/>
      <c r="N669" s="201"/>
      <c r="O669" s="202"/>
      <c r="P669" s="303"/>
      <c r="Q669" s="195"/>
      <c r="R669" s="201"/>
      <c r="S669" s="202"/>
      <c r="T669" s="303"/>
      <c r="U669" s="204"/>
      <c r="V669" s="375"/>
      <c r="W669" s="577"/>
    </row>
    <row r="670" spans="1:23" s="71" customFormat="1" ht="13.8" outlineLevel="1">
      <c r="A670" s="171"/>
      <c r="D670" s="925"/>
      <c r="E670" s="384"/>
      <c r="F670" s="378"/>
      <c r="G670" s="378"/>
      <c r="H670" s="378"/>
      <c r="I670" s="378"/>
      <c r="J670" s="378"/>
      <c r="K670" s="378"/>
      <c r="L670" s="677"/>
      <c r="M670" s="195"/>
      <c r="N670" s="201"/>
      <c r="O670" s="202"/>
      <c r="P670" s="303"/>
      <c r="Q670" s="195"/>
      <c r="R670" s="201"/>
      <c r="S670" s="202"/>
      <c r="T670" s="303"/>
      <c r="U670" s="204"/>
      <c r="V670" s="375"/>
      <c r="W670" s="577"/>
    </row>
    <row r="671" spans="1:23" ht="13.8">
      <c r="A671" s="171"/>
      <c r="B671" s="71"/>
      <c r="C671" s="71"/>
      <c r="D671" s="135"/>
      <c r="E671" s="804"/>
      <c r="F671" s="208"/>
      <c r="G671" s="208"/>
      <c r="H671" s="208"/>
      <c r="I671" s="208"/>
      <c r="J671" s="208"/>
      <c r="K671" s="208"/>
      <c r="L671" s="208"/>
      <c r="M671" s="195"/>
      <c r="N671" s="208"/>
      <c r="O671" s="208"/>
      <c r="P671" s="208"/>
      <c r="Q671" s="195"/>
      <c r="R671" s="208"/>
      <c r="S671" s="208"/>
      <c r="T671" s="208"/>
      <c r="U671" s="204"/>
    </row>
    <row r="672" spans="1:23">
      <c r="A672" s="171"/>
      <c r="D672" s="171" t="s">
        <v>702</v>
      </c>
    </row>
    <row r="673" spans="3:24" ht="13.8" thickBot="1">
      <c r="U673" s="12"/>
    </row>
    <row r="674" spans="3:24" ht="13.8" thickBot="1">
      <c r="C674" s="367" t="s">
        <v>703</v>
      </c>
      <c r="D674" s="279"/>
      <c r="E674" s="326"/>
      <c r="F674" s="368">
        <f t="shared" ref="F674:L674" si="335">SUM(F485+F514+F542+F576+F592+F609)</f>
        <v>9689013.7335999999</v>
      </c>
      <c r="G674" s="368">
        <f t="shared" si="335"/>
        <v>9383414.7335999999</v>
      </c>
      <c r="H674" s="368">
        <f t="shared" si="335"/>
        <v>9406231.8936000001</v>
      </c>
      <c r="I674" s="368">
        <f t="shared" si="335"/>
        <v>9406231.8936000001</v>
      </c>
      <c r="J674" s="368">
        <f t="shared" si="335"/>
        <v>9406231.8936000001</v>
      </c>
      <c r="K674" s="368">
        <f t="shared" si="335"/>
        <v>5135616.7535999995</v>
      </c>
      <c r="L674" s="376">
        <f t="shared" si="335"/>
        <v>52426740.901599996</v>
      </c>
      <c r="N674" s="369">
        <f>SUM(N485+N514+N542+N576+N592+N609)</f>
        <v>9406231.8936000001</v>
      </c>
      <c r="O674" s="368">
        <f>SUM(O485+O514+O542+O576+O592+O609)</f>
        <v>9406231.8936000001</v>
      </c>
      <c r="P674" s="376">
        <f>SUM(P485+P514+P542+P576+P592+P609)</f>
        <v>18812463.7872</v>
      </c>
      <c r="R674" s="369">
        <f>SUM(R485+R514+R542+R576+R592+R609)</f>
        <v>9406231.8936000001</v>
      </c>
      <c r="S674" s="368">
        <f>SUM(S485+S514+S542+S576+S592+S609)</f>
        <v>9406231.8936000001</v>
      </c>
      <c r="T674" s="376">
        <f>SUM(T485+T514+T542+T576+T592+T609)</f>
        <v>18812463.7872</v>
      </c>
      <c r="U674" s="237"/>
      <c r="W674" s="204"/>
      <c r="X674" s="580"/>
    </row>
    <row r="675" spans="3:24">
      <c r="C675" s="71"/>
      <c r="D675" s="135"/>
      <c r="F675" s="208"/>
      <c r="G675" s="208"/>
      <c r="H675" s="208"/>
      <c r="I675" s="208"/>
      <c r="J675" s="208"/>
      <c r="K675" s="208"/>
      <c r="L675" s="208"/>
      <c r="N675" s="208"/>
      <c r="O675" s="208"/>
      <c r="P675" s="208"/>
      <c r="R675" s="208"/>
      <c r="S675" s="208"/>
      <c r="T675" s="208"/>
      <c r="W675" s="204"/>
      <c r="X675" s="580"/>
    </row>
    <row r="676" spans="3:24" ht="13.8" thickBot="1">
      <c r="U676" s="204"/>
    </row>
    <row r="677" spans="3:24" ht="13.8" thickBot="1">
      <c r="C677" s="367"/>
      <c r="D677" s="279" t="s">
        <v>704</v>
      </c>
      <c r="E677" s="326"/>
      <c r="F677" s="368" t="e">
        <f t="shared" ref="F677:L677" si="336">F674+F475+F407+F100+F12</f>
        <v>#REF!</v>
      </c>
      <c r="G677" s="368" t="e">
        <f t="shared" si="336"/>
        <v>#REF!</v>
      </c>
      <c r="H677" s="368" t="e">
        <f t="shared" si="336"/>
        <v>#REF!</v>
      </c>
      <c r="I677" s="368" t="e">
        <f t="shared" si="336"/>
        <v>#REF!</v>
      </c>
      <c r="J677" s="368" t="e">
        <f t="shared" si="336"/>
        <v>#REF!</v>
      </c>
      <c r="K677" s="368" t="e">
        <f t="shared" si="336"/>
        <v>#REF!</v>
      </c>
      <c r="L677" s="376" t="e">
        <f t="shared" si="336"/>
        <v>#REF!</v>
      </c>
      <c r="N677" s="369" t="e">
        <f>N674+N475+N407+N100+N12</f>
        <v>#REF!</v>
      </c>
      <c r="O677" s="368" t="e">
        <f>O674+O475+O407+O100+O12</f>
        <v>#REF!</v>
      </c>
      <c r="P677" s="376" t="e">
        <f>P674+P475+P407+P100+P12</f>
        <v>#REF!</v>
      </c>
      <c r="R677" s="369" t="e">
        <f>R674+R475+R407+R100+R12</f>
        <v>#REF!</v>
      </c>
      <c r="S677" s="368" t="e">
        <f>S674+S475+S407+S100+S12</f>
        <v>#REF!</v>
      </c>
      <c r="T677" s="376" t="e">
        <f>T674+T475+T407+T100+T12</f>
        <v>#REF!</v>
      </c>
    </row>
    <row r="678" spans="3:24" ht="13.8" thickBot="1">
      <c r="C678" s="71"/>
      <c r="D678" s="135"/>
      <c r="F678" s="208"/>
      <c r="G678" s="208"/>
      <c r="H678" s="208"/>
      <c r="I678" s="208"/>
      <c r="J678" s="208"/>
      <c r="K678" s="208"/>
      <c r="L678" s="208"/>
      <c r="N678" s="208"/>
      <c r="O678" s="208"/>
      <c r="P678" s="208"/>
      <c r="R678" s="208"/>
      <c r="S678" s="208"/>
      <c r="T678" s="208"/>
    </row>
    <row r="679" spans="3:24" ht="13.8" thickBot="1">
      <c r="C679" s="367"/>
      <c r="D679" s="279" t="s">
        <v>705</v>
      </c>
      <c r="E679" s="326"/>
      <c r="F679" s="368" t="e">
        <f>-0.05102*F677</f>
        <v>#REF!</v>
      </c>
      <c r="G679" s="368" t="e">
        <f t="shared" ref="G679:P679" si="337">-0.05102*G677</f>
        <v>#REF!</v>
      </c>
      <c r="H679" s="368" t="e">
        <f t="shared" si="337"/>
        <v>#REF!</v>
      </c>
      <c r="I679" s="368" t="e">
        <f t="shared" si="337"/>
        <v>#REF!</v>
      </c>
      <c r="J679" s="368" t="e">
        <f t="shared" si="337"/>
        <v>#REF!</v>
      </c>
      <c r="K679" s="368" t="e">
        <f t="shared" si="337"/>
        <v>#REF!</v>
      </c>
      <c r="L679" s="368" t="e">
        <f t="shared" si="337"/>
        <v>#REF!</v>
      </c>
      <c r="N679" s="369" t="e">
        <f t="shared" si="337"/>
        <v>#REF!</v>
      </c>
      <c r="O679" s="368" t="e">
        <f t="shared" si="337"/>
        <v>#REF!</v>
      </c>
      <c r="P679" s="376" t="e">
        <f t="shared" si="337"/>
        <v>#REF!</v>
      </c>
      <c r="R679" s="369" t="e">
        <f t="shared" ref="R679:T679" si="338">-0.05102*R677</f>
        <v>#REF!</v>
      </c>
      <c r="S679" s="368" t="e">
        <f t="shared" si="338"/>
        <v>#REF!</v>
      </c>
      <c r="T679" s="376" t="e">
        <f t="shared" si="338"/>
        <v>#REF!</v>
      </c>
    </row>
    <row r="680" spans="3:24" ht="13.8" thickBot="1"/>
    <row r="681" spans="3:24" ht="13.8" thickBot="1">
      <c r="C681" s="367"/>
      <c r="D681" s="279" t="s">
        <v>7</v>
      </c>
      <c r="E681" s="326"/>
      <c r="F681" s="368" t="e">
        <f>F677+F679</f>
        <v>#REF!</v>
      </c>
      <c r="G681" s="368" t="e">
        <f t="shared" ref="G681:L681" si="339">G677+G679</f>
        <v>#REF!</v>
      </c>
      <c r="H681" s="368" t="e">
        <f t="shared" si="339"/>
        <v>#REF!</v>
      </c>
      <c r="I681" s="368" t="e">
        <f t="shared" si="339"/>
        <v>#REF!</v>
      </c>
      <c r="J681" s="368" t="e">
        <f t="shared" si="339"/>
        <v>#REF!</v>
      </c>
      <c r="K681" s="368" t="e">
        <f t="shared" ref="K681" si="340">K677+K679</f>
        <v>#REF!</v>
      </c>
      <c r="L681" s="376" t="e">
        <f t="shared" si="339"/>
        <v>#REF!</v>
      </c>
      <c r="N681" s="369" t="e">
        <f>N677+N679</f>
        <v>#REF!</v>
      </c>
      <c r="O681" s="368" t="e">
        <f>O677+O679</f>
        <v>#REF!</v>
      </c>
      <c r="P681" s="376" t="e">
        <f>P677+P679</f>
        <v>#REF!</v>
      </c>
      <c r="R681" s="369" t="e">
        <f>R677+R679</f>
        <v>#REF!</v>
      </c>
      <c r="S681" s="368" t="e">
        <f>S677+S679</f>
        <v>#REF!</v>
      </c>
      <c r="T681" s="376" t="e">
        <f>T677+T679</f>
        <v>#REF!</v>
      </c>
    </row>
    <row r="684" spans="3:24" ht="13.8">
      <c r="D684" s="227" t="s">
        <v>706</v>
      </c>
      <c r="E684" s="227"/>
      <c r="F684" s="679"/>
    </row>
    <row r="685" spans="3:24" ht="13.8">
      <c r="D685" s="227"/>
      <c r="E685" s="227"/>
      <c r="F685" s="379"/>
    </row>
    <row r="686" spans="3:24" ht="13.8">
      <c r="D686" s="227"/>
      <c r="E686" s="227"/>
      <c r="F686" s="379"/>
    </row>
    <row r="687" spans="3:24">
      <c r="M687" s="209"/>
      <c r="Q687" s="209"/>
    </row>
  </sheetData>
  <sortState xmlns:xlrd2="http://schemas.microsoft.com/office/spreadsheetml/2017/richdata2" ref="A22:AD29">
    <sortCondition ref="C22:C29"/>
  </sortState>
  <mergeCells count="3">
    <mergeCell ref="D308:L308"/>
    <mergeCell ref="B2:T2"/>
    <mergeCell ref="D472:K472"/>
  </mergeCells>
  <phoneticPr fontId="13" type="noConversion"/>
  <pageMargins left="0.7" right="0.7" top="0.75" bottom="0.75" header="0.3" footer="0.3"/>
  <pageSetup scale="33"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A2:V654"/>
  <sheetViews>
    <sheetView showGridLines="0" topLeftCell="C640" zoomScale="107" zoomScaleNormal="107" zoomScaleSheetLayoutView="100" workbookViewId="0">
      <selection activeCell="C666" sqref="C666"/>
    </sheetView>
  </sheetViews>
  <sheetFormatPr defaultColWidth="9.33203125" defaultRowHeight="13.2" customHeight="1" outlineLevelRow="1"/>
  <cols>
    <col min="1" max="1" width="5.44140625" style="171" customWidth="1"/>
    <col min="2" max="3" width="2.77734375" style="1" customWidth="1"/>
    <col min="4" max="4" width="62.21875" style="171" customWidth="1"/>
    <col min="5" max="5" width="32.44140625" style="171" bestFit="1" customWidth="1"/>
    <col min="6" max="7" width="12.6640625" style="394" customWidth="1"/>
    <col min="8" max="11" width="13" style="394" bestFit="1" customWidth="1"/>
    <col min="12" max="13" width="2.77734375" style="394" customWidth="1"/>
    <col min="14" max="15" width="13" style="394" bestFit="1" customWidth="1"/>
    <col min="16" max="17" width="2.77734375" style="394" customWidth="1"/>
    <col min="18" max="19" width="13" style="394" bestFit="1" customWidth="1"/>
    <col min="20" max="21" width="7.33203125" style="1" customWidth="1"/>
    <col min="22" max="16384" width="9.33203125" style="1"/>
  </cols>
  <sheetData>
    <row r="2" spans="1:19" ht="13.2" customHeight="1">
      <c r="B2" s="71" t="s">
        <v>707</v>
      </c>
      <c r="C2" s="71"/>
      <c r="D2" s="71"/>
      <c r="E2" s="1"/>
      <c r="F2" s="423"/>
      <c r="G2" s="423"/>
      <c r="H2" s="423"/>
      <c r="I2" s="423"/>
      <c r="J2" s="423"/>
      <c r="K2" s="423"/>
      <c r="L2" s="423"/>
      <c r="M2" s="423"/>
      <c r="N2" s="423"/>
      <c r="O2" s="423"/>
      <c r="P2" s="423"/>
      <c r="Q2" s="423"/>
      <c r="R2" s="423"/>
      <c r="S2" s="423"/>
    </row>
    <row r="3" spans="1:19" s="297" customFormat="1" ht="13.2" customHeight="1">
      <c r="B3" s="141"/>
      <c r="D3" s="141"/>
      <c r="F3" s="385"/>
      <c r="G3" s="385"/>
      <c r="H3" s="385"/>
      <c r="I3" s="385"/>
      <c r="J3" s="385"/>
      <c r="K3" s="385"/>
      <c r="L3" s="385"/>
      <c r="M3" s="385"/>
      <c r="N3" s="968" t="s">
        <v>30</v>
      </c>
      <c r="O3" s="969"/>
      <c r="P3" s="385"/>
      <c r="Q3" s="385"/>
      <c r="R3" s="968" t="s">
        <v>31</v>
      </c>
      <c r="S3" s="969"/>
    </row>
    <row r="4" spans="1:19" s="297" customFormat="1" ht="13.2" customHeight="1">
      <c r="B4" s="970" t="s">
        <v>48</v>
      </c>
      <c r="C4" s="971"/>
      <c r="D4" s="972"/>
      <c r="E4" s="301" t="s">
        <v>708</v>
      </c>
      <c r="F4" s="475" t="s">
        <v>49</v>
      </c>
      <c r="G4" s="475" t="s">
        <v>50</v>
      </c>
      <c r="H4" s="475" t="s">
        <v>51</v>
      </c>
      <c r="I4" s="475" t="s">
        <v>52</v>
      </c>
      <c r="J4" s="475" t="s">
        <v>53</v>
      </c>
      <c r="K4" s="475" t="s">
        <v>54</v>
      </c>
      <c r="L4" s="405"/>
      <c r="M4" s="406"/>
      <c r="N4" s="388" t="s">
        <v>40</v>
      </c>
      <c r="O4" s="388" t="s">
        <v>34</v>
      </c>
      <c r="P4" s="405"/>
      <c r="Q4" s="406"/>
      <c r="R4" s="388" t="s">
        <v>40</v>
      </c>
      <c r="S4" s="388" t="s">
        <v>34</v>
      </c>
    </row>
    <row r="5" spans="1:19" ht="13.2" customHeight="1">
      <c r="A5" s="886"/>
      <c r="B5" s="564" t="s">
        <v>58</v>
      </c>
      <c r="C5" s="680"/>
      <c r="D5" s="681"/>
      <c r="E5" s="682"/>
      <c r="F5" s="683"/>
      <c r="G5" s="683"/>
      <c r="H5" s="683"/>
      <c r="I5" s="683"/>
      <c r="J5" s="683"/>
      <c r="K5" s="683"/>
      <c r="N5" s="683"/>
      <c r="O5" s="683"/>
      <c r="R5" s="683"/>
      <c r="S5" s="683"/>
    </row>
    <row r="6" spans="1:19" ht="13.2" customHeight="1">
      <c r="A6" s="875">
        <v>2.1</v>
      </c>
      <c r="C6" s="422" t="s">
        <v>58</v>
      </c>
      <c r="D6" s="305"/>
      <c r="E6" s="306"/>
      <c r="F6" s="402"/>
      <c r="G6" s="402"/>
      <c r="H6" s="402"/>
      <c r="I6" s="402"/>
      <c r="J6" s="401"/>
      <c r="K6" s="916"/>
      <c r="N6" s="395"/>
      <c r="O6" s="396"/>
      <c r="R6" s="395"/>
      <c r="S6" s="396"/>
    </row>
    <row r="7" spans="1:19" ht="13.2" customHeight="1" outlineLevel="1">
      <c r="D7" s="174" t="s">
        <v>709</v>
      </c>
      <c r="E7" s="170"/>
      <c r="F7" s="424"/>
      <c r="G7" s="424"/>
      <c r="H7" s="424"/>
      <c r="I7" s="424"/>
      <c r="J7" s="424"/>
      <c r="K7" s="424"/>
      <c r="N7" s="424"/>
      <c r="O7" s="424"/>
      <c r="R7" s="424"/>
      <c r="S7" s="424"/>
    </row>
    <row r="8" spans="1:19" ht="13.2" customHeight="1" outlineLevel="1">
      <c r="D8" s="174" t="s">
        <v>710</v>
      </c>
      <c r="E8" s="170"/>
      <c r="F8" s="424"/>
      <c r="G8" s="424"/>
      <c r="H8" s="424"/>
      <c r="I8" s="424"/>
      <c r="J8" s="424"/>
      <c r="K8" s="424"/>
      <c r="N8" s="424"/>
      <c r="O8" s="424"/>
      <c r="R8" s="424"/>
      <c r="S8" s="424"/>
    </row>
    <row r="9" spans="1:19" ht="13.2" customHeight="1" outlineLevel="1">
      <c r="A9" s="171" t="s">
        <v>59</v>
      </c>
      <c r="D9" s="280" t="s">
        <v>60</v>
      </c>
      <c r="E9" s="170"/>
      <c r="F9" s="424">
        <v>665991.48631578952</v>
      </c>
      <c r="G9" s="424">
        <v>665991.48631578952</v>
      </c>
      <c r="H9" s="424">
        <v>604942.26673684211</v>
      </c>
      <c r="I9" s="424">
        <v>582742.55052631581</v>
      </c>
      <c r="J9" s="424">
        <v>577192.62147368421</v>
      </c>
      <c r="K9" s="424">
        <v>577192.62147368421</v>
      </c>
      <c r="N9" s="424">
        <v>477293.89852631581</v>
      </c>
      <c r="O9" s="424">
        <v>477293.89852631581</v>
      </c>
      <c r="R9" s="424">
        <v>471743.96947368421</v>
      </c>
      <c r="S9" s="424">
        <v>471743.96947368421</v>
      </c>
    </row>
    <row r="10" spans="1:19" ht="13.2" customHeight="1" outlineLevel="1">
      <c r="A10" s="171" t="s">
        <v>61</v>
      </c>
      <c r="D10" s="280" t="s">
        <v>62</v>
      </c>
      <c r="E10" s="170"/>
      <c r="F10" s="424">
        <v>254917.19999999998</v>
      </c>
      <c r="G10" s="424">
        <v>254917.19999999998</v>
      </c>
      <c r="H10" s="424">
        <v>231549.79</v>
      </c>
      <c r="I10" s="424">
        <v>223052.55000000002</v>
      </c>
      <c r="J10" s="424">
        <v>220928.24000000002</v>
      </c>
      <c r="K10" s="424">
        <v>220928.24000000002</v>
      </c>
      <c r="N10" s="424">
        <v>182690.66</v>
      </c>
      <c r="O10" s="424">
        <v>182690.66</v>
      </c>
      <c r="R10" s="424">
        <v>180566.35</v>
      </c>
      <c r="S10" s="424">
        <v>180566.35</v>
      </c>
    </row>
    <row r="11" spans="1:19" ht="13.2" customHeight="1" outlineLevel="1">
      <c r="A11" s="171" t="s">
        <v>63</v>
      </c>
      <c r="D11" s="280" t="s">
        <v>64</v>
      </c>
      <c r="E11" s="170"/>
      <c r="F11" s="424">
        <v>314513.38105263154</v>
      </c>
      <c r="G11" s="424">
        <v>314513.38105263154</v>
      </c>
      <c r="H11" s="424">
        <v>285682.98778947367</v>
      </c>
      <c r="I11" s="424">
        <v>275199.20842105261</v>
      </c>
      <c r="J11" s="424">
        <v>272578.26357894734</v>
      </c>
      <c r="K11" s="424">
        <v>272578.26357894734</v>
      </c>
      <c r="N11" s="424">
        <v>225401.25642105262</v>
      </c>
      <c r="O11" s="424">
        <v>225401.25642105262</v>
      </c>
      <c r="R11" s="424">
        <v>222780.31157894735</v>
      </c>
      <c r="S11" s="424">
        <v>222780.31157894735</v>
      </c>
    </row>
    <row r="12" spans="1:19" ht="13.2" customHeight="1" outlineLevel="1">
      <c r="D12" s="174" t="s">
        <v>711</v>
      </c>
      <c r="E12" s="170"/>
      <c r="F12" s="424"/>
      <c r="G12" s="424">
        <v>44256.25</v>
      </c>
      <c r="H12" s="424">
        <v>44256.25</v>
      </c>
      <c r="I12" s="424">
        <v>44256.25</v>
      </c>
      <c r="J12" s="424">
        <v>44256.25</v>
      </c>
      <c r="K12" s="424">
        <v>44256.25</v>
      </c>
      <c r="N12" s="424">
        <v>0</v>
      </c>
      <c r="O12" s="424">
        <v>0</v>
      </c>
      <c r="R12" s="424">
        <v>0</v>
      </c>
      <c r="S12" s="424">
        <v>0</v>
      </c>
    </row>
    <row r="13" spans="1:19" ht="13.2" customHeight="1" outlineLevel="1">
      <c r="D13" s="174" t="s">
        <v>712</v>
      </c>
      <c r="E13" s="170"/>
      <c r="F13" s="424"/>
      <c r="G13" s="424">
        <v>26902.724999999999</v>
      </c>
      <c r="H13" s="424">
        <v>26902.724999999999</v>
      </c>
      <c r="I13" s="424">
        <v>26902.724999999999</v>
      </c>
      <c r="J13" s="424">
        <v>26902.724999999999</v>
      </c>
      <c r="K13" s="424">
        <v>26902.724999999999</v>
      </c>
      <c r="N13" s="424">
        <v>0</v>
      </c>
      <c r="O13" s="424">
        <v>0</v>
      </c>
      <c r="R13" s="424">
        <v>0</v>
      </c>
      <c r="S13" s="424">
        <v>0</v>
      </c>
    </row>
    <row r="14" spans="1:19" ht="13.2" customHeight="1" outlineLevel="1">
      <c r="D14" s="174" t="s">
        <v>713</v>
      </c>
      <c r="E14" s="170"/>
      <c r="F14" s="424"/>
      <c r="G14" s="424">
        <v>77724.625</v>
      </c>
      <c r="H14" s="424">
        <v>77724.625</v>
      </c>
      <c r="I14" s="424">
        <v>77724.625</v>
      </c>
      <c r="J14" s="424">
        <v>77724.625</v>
      </c>
      <c r="K14" s="424">
        <v>77724.625</v>
      </c>
      <c r="N14" s="424">
        <v>0</v>
      </c>
      <c r="O14" s="424">
        <v>0</v>
      </c>
      <c r="R14" s="424">
        <v>0</v>
      </c>
      <c r="S14" s="424">
        <v>0</v>
      </c>
    </row>
    <row r="15" spans="1:19" ht="13.2" customHeight="1" outlineLevel="1">
      <c r="D15" s="174" t="s">
        <v>714</v>
      </c>
      <c r="E15" s="170"/>
      <c r="F15" s="424"/>
      <c r="G15" s="424">
        <v>60130.85</v>
      </c>
      <c r="H15" s="424">
        <v>60130.85</v>
      </c>
      <c r="I15" s="424">
        <v>60130.85</v>
      </c>
      <c r="J15" s="424">
        <v>60130.85</v>
      </c>
      <c r="K15" s="424">
        <v>60130.85</v>
      </c>
      <c r="N15" s="424">
        <v>0</v>
      </c>
      <c r="O15" s="424">
        <v>0</v>
      </c>
      <c r="R15" s="424">
        <v>0</v>
      </c>
      <c r="S15" s="424">
        <v>0</v>
      </c>
    </row>
    <row r="16" spans="1:19" ht="13.2" customHeight="1" outlineLevel="1">
      <c r="D16" s="286"/>
      <c r="E16" s="288"/>
      <c r="F16" s="401"/>
      <c r="G16" s="401"/>
      <c r="H16" s="401"/>
      <c r="I16" s="401"/>
      <c r="J16" s="401"/>
      <c r="K16" s="916"/>
      <c r="N16" s="915"/>
      <c r="O16" s="916"/>
      <c r="R16" s="915"/>
      <c r="S16" s="916"/>
    </row>
    <row r="17" spans="1:19" ht="13.2" customHeight="1" outlineLevel="1">
      <c r="D17" s="265" t="s">
        <v>715</v>
      </c>
    </row>
    <row r="18" spans="1:19" ht="13.2" customHeight="1">
      <c r="A18" s="875">
        <v>2.2000000000000002</v>
      </c>
      <c r="B18" s="564" t="s">
        <v>65</v>
      </c>
      <c r="C18" s="680"/>
      <c r="D18" s="681"/>
      <c r="E18" s="682"/>
      <c r="F18" s="683"/>
      <c r="G18" s="683"/>
      <c r="H18" s="683"/>
      <c r="I18" s="683"/>
      <c r="J18" s="683"/>
      <c r="K18" s="683"/>
      <c r="N18" s="683"/>
      <c r="O18" s="683"/>
      <c r="R18" s="683"/>
      <c r="S18" s="683"/>
    </row>
    <row r="19" spans="1:19" ht="13.2" customHeight="1">
      <c r="A19" s="171" t="s">
        <v>66</v>
      </c>
      <c r="C19" s="422" t="s">
        <v>716</v>
      </c>
      <c r="D19" s="305"/>
      <c r="E19" s="306"/>
      <c r="F19" s="402"/>
      <c r="G19" s="402"/>
      <c r="H19" s="402"/>
      <c r="I19" s="402"/>
      <c r="J19" s="401"/>
      <c r="K19" s="916"/>
      <c r="N19" s="395"/>
      <c r="O19" s="396"/>
      <c r="R19" s="395"/>
      <c r="S19" s="396"/>
    </row>
    <row r="20" spans="1:19" ht="13.2" customHeight="1" outlineLevel="1">
      <c r="D20" s="286" t="s">
        <v>68</v>
      </c>
      <c r="E20" s="283"/>
      <c r="F20" s="401"/>
      <c r="G20" s="401"/>
      <c r="H20" s="401"/>
      <c r="I20" s="401"/>
      <c r="J20" s="916"/>
      <c r="K20" s="916"/>
      <c r="N20" s="915"/>
      <c r="O20" s="916"/>
      <c r="R20" s="915"/>
      <c r="S20" s="916"/>
    </row>
    <row r="21" spans="1:19" ht="25.2" customHeight="1" outlineLevel="1">
      <c r="D21" s="490" t="s">
        <v>69</v>
      </c>
      <c r="E21" s="170" t="s">
        <v>70</v>
      </c>
      <c r="F21" s="424">
        <v>18.649999999999999</v>
      </c>
      <c r="G21" s="424">
        <v>18.649999999999999</v>
      </c>
      <c r="H21" s="424">
        <v>18.649999999999999</v>
      </c>
      <c r="I21" s="424">
        <v>18.649999999999999</v>
      </c>
      <c r="J21" s="424">
        <v>18.649999999999999</v>
      </c>
      <c r="K21" s="424">
        <v>18.649999999999999</v>
      </c>
      <c r="N21" s="424">
        <v>18.649999999999999</v>
      </c>
      <c r="O21" s="424">
        <v>18.649999999999999</v>
      </c>
      <c r="R21" s="424">
        <v>18.649999999999999</v>
      </c>
      <c r="S21" s="424">
        <v>18.649999999999999</v>
      </c>
    </row>
    <row r="22" spans="1:19" ht="13.2" customHeight="1" outlineLevel="1">
      <c r="D22" s="490" t="s">
        <v>71</v>
      </c>
      <c r="E22" s="170" t="s">
        <v>70</v>
      </c>
      <c r="F22" s="424">
        <v>86.84</v>
      </c>
      <c r="G22" s="424">
        <v>86.84</v>
      </c>
      <c r="H22" s="424">
        <v>86.84</v>
      </c>
      <c r="I22" s="424">
        <v>86.84</v>
      </c>
      <c r="J22" s="424">
        <v>86.84</v>
      </c>
      <c r="K22" s="424">
        <v>86.84</v>
      </c>
      <c r="N22" s="424">
        <v>86.84</v>
      </c>
      <c r="O22" s="424">
        <v>86.84</v>
      </c>
      <c r="R22" s="424">
        <v>86.84</v>
      </c>
      <c r="S22" s="424">
        <v>86.84</v>
      </c>
    </row>
    <row r="23" spans="1:19" ht="13.2" customHeight="1" outlineLevel="1">
      <c r="D23" s="490" t="s">
        <v>72</v>
      </c>
      <c r="E23" s="170" t="s">
        <v>70</v>
      </c>
      <c r="F23" s="424">
        <v>84.11</v>
      </c>
      <c r="G23" s="424">
        <v>84.11</v>
      </c>
      <c r="H23" s="424">
        <v>84.11</v>
      </c>
      <c r="I23" s="424">
        <v>84.11</v>
      </c>
      <c r="J23" s="424">
        <v>84.11</v>
      </c>
      <c r="K23" s="424">
        <v>84.11</v>
      </c>
      <c r="N23" s="424">
        <v>84.11</v>
      </c>
      <c r="O23" s="424">
        <v>84.11</v>
      </c>
      <c r="R23" s="424">
        <v>84.11</v>
      </c>
      <c r="S23" s="424">
        <v>84.11</v>
      </c>
    </row>
    <row r="24" spans="1:19" ht="13.2" customHeight="1" outlineLevel="1">
      <c r="D24" s="490" t="s">
        <v>73</v>
      </c>
      <c r="E24" s="170" t="s">
        <v>70</v>
      </c>
      <c r="F24" s="424">
        <v>114.14</v>
      </c>
      <c r="G24" s="424">
        <v>114.14</v>
      </c>
      <c r="H24" s="424">
        <v>114.14</v>
      </c>
      <c r="I24" s="424">
        <v>114.14</v>
      </c>
      <c r="J24" s="424">
        <v>114.14</v>
      </c>
      <c r="K24" s="424">
        <v>114.14</v>
      </c>
      <c r="N24" s="424">
        <v>114.14</v>
      </c>
      <c r="O24" s="424">
        <v>114.14</v>
      </c>
      <c r="R24" s="424">
        <v>114.14</v>
      </c>
      <c r="S24" s="424">
        <v>114.14</v>
      </c>
    </row>
    <row r="25" spans="1:19" ht="13.2" customHeight="1" outlineLevel="1">
      <c r="D25" s="490" t="s">
        <v>74</v>
      </c>
      <c r="E25" s="170" t="s">
        <v>70</v>
      </c>
      <c r="F25" s="424">
        <v>209.59</v>
      </c>
      <c r="G25" s="424">
        <v>209.59</v>
      </c>
      <c r="H25" s="424">
        <v>209.59</v>
      </c>
      <c r="I25" s="424">
        <v>209.59</v>
      </c>
      <c r="J25" s="424">
        <v>209.59</v>
      </c>
      <c r="K25" s="424">
        <v>209.59</v>
      </c>
      <c r="N25" s="424">
        <v>209.59</v>
      </c>
      <c r="O25" s="424">
        <v>209.59</v>
      </c>
      <c r="R25" s="424">
        <v>209.59</v>
      </c>
      <c r="S25" s="424">
        <v>209.59</v>
      </c>
    </row>
    <row r="26" spans="1:19" ht="13.2" customHeight="1" outlineLevel="1">
      <c r="D26" s="490" t="s">
        <v>75</v>
      </c>
      <c r="E26" s="170" t="s">
        <v>70</v>
      </c>
      <c r="F26" s="424">
        <v>126.56</v>
      </c>
      <c r="G26" s="424">
        <v>126.56</v>
      </c>
      <c r="H26" s="424">
        <v>126.56</v>
      </c>
      <c r="I26" s="424">
        <v>126.56</v>
      </c>
      <c r="J26" s="424">
        <v>126.56</v>
      </c>
      <c r="K26" s="424">
        <v>126.56</v>
      </c>
      <c r="N26" s="424">
        <v>126.56</v>
      </c>
      <c r="O26" s="424">
        <v>126.56</v>
      </c>
      <c r="R26" s="424">
        <v>126.56</v>
      </c>
      <c r="S26" s="424">
        <v>126.56</v>
      </c>
    </row>
    <row r="27" spans="1:19" ht="13.2" customHeight="1" outlineLevel="1">
      <c r="D27" s="490" t="s">
        <v>76</v>
      </c>
      <c r="E27" s="170" t="s">
        <v>70</v>
      </c>
      <c r="F27" s="424">
        <v>123.83</v>
      </c>
      <c r="G27" s="424">
        <v>123.83</v>
      </c>
      <c r="H27" s="424">
        <v>123.83</v>
      </c>
      <c r="I27" s="424">
        <v>123.83</v>
      </c>
      <c r="J27" s="424">
        <v>123.83</v>
      </c>
      <c r="K27" s="424">
        <v>123.83</v>
      </c>
      <c r="N27" s="424">
        <v>123.83</v>
      </c>
      <c r="O27" s="424">
        <v>123.83</v>
      </c>
      <c r="R27" s="424">
        <v>123.83</v>
      </c>
      <c r="S27" s="424">
        <v>123.83</v>
      </c>
    </row>
    <row r="28" spans="1:19" ht="13.2" customHeight="1" outlineLevel="1">
      <c r="D28" s="490" t="s">
        <v>77</v>
      </c>
      <c r="E28" s="170" t="s">
        <v>70</v>
      </c>
      <c r="F28" s="424">
        <v>153.87</v>
      </c>
      <c r="G28" s="424">
        <v>153.87</v>
      </c>
      <c r="H28" s="424">
        <v>153.87</v>
      </c>
      <c r="I28" s="424">
        <v>153.87</v>
      </c>
      <c r="J28" s="424">
        <v>153.87</v>
      </c>
      <c r="K28" s="424">
        <v>153.87</v>
      </c>
      <c r="N28" s="424">
        <v>153.87</v>
      </c>
      <c r="O28" s="424">
        <v>153.87</v>
      </c>
      <c r="R28" s="424">
        <v>153.87</v>
      </c>
      <c r="S28" s="424">
        <v>153.87</v>
      </c>
    </row>
    <row r="29" spans="1:19" ht="13.2" customHeight="1" outlineLevel="1">
      <c r="D29" s="490" t="s">
        <v>78</v>
      </c>
      <c r="E29" s="170" t="s">
        <v>70</v>
      </c>
      <c r="F29" s="424">
        <v>259.7</v>
      </c>
      <c r="G29" s="424">
        <v>259.7</v>
      </c>
      <c r="H29" s="424">
        <v>259.7</v>
      </c>
      <c r="I29" s="424">
        <v>259.7</v>
      </c>
      <c r="J29" s="424">
        <v>259.7</v>
      </c>
      <c r="K29" s="424">
        <v>259.7</v>
      </c>
      <c r="N29" s="424">
        <v>259.7</v>
      </c>
      <c r="O29" s="424">
        <v>259.7</v>
      </c>
      <c r="R29" s="424">
        <v>259.7</v>
      </c>
      <c r="S29" s="424">
        <v>259.7</v>
      </c>
    </row>
    <row r="30" spans="1:19" outlineLevel="1">
      <c r="D30" s="490" t="s">
        <v>79</v>
      </c>
      <c r="E30" s="170" t="s">
        <v>70</v>
      </c>
      <c r="F30" s="424">
        <v>60.25</v>
      </c>
      <c r="G30" s="424">
        <v>60.25</v>
      </c>
      <c r="H30" s="424">
        <v>60.25</v>
      </c>
      <c r="I30" s="424">
        <v>60.25</v>
      </c>
      <c r="J30" s="424">
        <v>60.25</v>
      </c>
      <c r="K30" s="424">
        <v>60.25</v>
      </c>
      <c r="N30" s="424">
        <v>60.25</v>
      </c>
      <c r="O30" s="424">
        <v>60.25</v>
      </c>
      <c r="R30" s="424">
        <v>60.25</v>
      </c>
      <c r="S30" s="424">
        <v>60.25</v>
      </c>
    </row>
    <row r="31" spans="1:19" outlineLevel="1">
      <c r="D31" s="490" t="s">
        <v>80</v>
      </c>
      <c r="E31" s="170" t="s">
        <v>70</v>
      </c>
      <c r="F31" s="424">
        <v>101.6</v>
      </c>
      <c r="G31" s="424">
        <v>101.6</v>
      </c>
      <c r="H31" s="424">
        <v>101.6</v>
      </c>
      <c r="I31" s="424">
        <v>101.6</v>
      </c>
      <c r="J31" s="424">
        <v>101.6</v>
      </c>
      <c r="K31" s="424">
        <v>101.6</v>
      </c>
      <c r="N31" s="424">
        <v>101.6</v>
      </c>
      <c r="O31" s="424">
        <v>101.6</v>
      </c>
      <c r="R31" s="424">
        <v>101.6</v>
      </c>
      <c r="S31" s="424">
        <v>101.6</v>
      </c>
    </row>
    <row r="32" spans="1:19" ht="24.6" customHeight="1" outlineLevel="1">
      <c r="D32" s="490" t="s">
        <v>81</v>
      </c>
      <c r="E32" s="170" t="s">
        <v>70</v>
      </c>
      <c r="F32" s="424">
        <v>25.6</v>
      </c>
      <c r="G32" s="424">
        <v>25.6</v>
      </c>
      <c r="H32" s="424">
        <v>25.6</v>
      </c>
      <c r="I32" s="424">
        <v>25.6</v>
      </c>
      <c r="J32" s="424">
        <v>25.6</v>
      </c>
      <c r="K32" s="424">
        <v>25.6</v>
      </c>
      <c r="N32" s="424">
        <v>25.6</v>
      </c>
      <c r="O32" s="424">
        <v>25.6</v>
      </c>
      <c r="R32" s="424">
        <v>25.6</v>
      </c>
      <c r="S32" s="424">
        <v>25.6</v>
      </c>
    </row>
    <row r="33" spans="4:22" ht="25.2" customHeight="1" outlineLevel="1">
      <c r="D33" s="490" t="s">
        <v>82</v>
      </c>
      <c r="E33" s="170" t="s">
        <v>70</v>
      </c>
      <c r="F33" s="424">
        <v>44.13</v>
      </c>
      <c r="G33" s="424">
        <v>44.13</v>
      </c>
      <c r="H33" s="424">
        <v>44.13</v>
      </c>
      <c r="I33" s="424">
        <v>44.13</v>
      </c>
      <c r="J33" s="424">
        <v>44.13</v>
      </c>
      <c r="K33" s="424">
        <v>44.13</v>
      </c>
      <c r="N33" s="424">
        <v>44.13</v>
      </c>
      <c r="O33" s="424">
        <v>44.13</v>
      </c>
      <c r="R33" s="424">
        <v>44.13</v>
      </c>
      <c r="S33" s="424">
        <v>44.13</v>
      </c>
    </row>
    <row r="34" spans="4:22" ht="27.6" customHeight="1" outlineLevel="1">
      <c r="D34" s="490" t="s">
        <v>83</v>
      </c>
      <c r="E34" s="170" t="s">
        <v>70</v>
      </c>
      <c r="F34" s="424">
        <v>60.4</v>
      </c>
      <c r="G34" s="424">
        <v>60.4</v>
      </c>
      <c r="H34" s="424">
        <v>60.4</v>
      </c>
      <c r="I34" s="424">
        <v>60.4</v>
      </c>
      <c r="J34" s="424">
        <v>60.4</v>
      </c>
      <c r="K34" s="424">
        <v>60.4</v>
      </c>
      <c r="N34" s="424">
        <v>60.4</v>
      </c>
      <c r="O34" s="424">
        <v>60.4</v>
      </c>
      <c r="R34" s="424">
        <v>60.4</v>
      </c>
      <c r="S34" s="424">
        <v>60.4</v>
      </c>
    </row>
    <row r="35" spans="4:22" ht="27.6" customHeight="1" outlineLevel="1">
      <c r="D35" s="490" t="s">
        <v>84</v>
      </c>
      <c r="E35" s="170" t="s">
        <v>70</v>
      </c>
      <c r="F35" s="424">
        <v>919.07</v>
      </c>
      <c r="G35" s="424">
        <v>919.07</v>
      </c>
      <c r="H35" s="424">
        <v>919.07</v>
      </c>
      <c r="I35" s="424">
        <v>919.07</v>
      </c>
      <c r="J35" s="424">
        <v>919.07</v>
      </c>
      <c r="K35" s="424">
        <v>919.07</v>
      </c>
      <c r="N35" s="424">
        <v>919.07</v>
      </c>
      <c r="O35" s="424">
        <v>919.07</v>
      </c>
      <c r="R35" s="424">
        <v>919.07</v>
      </c>
      <c r="S35" s="424">
        <v>919.07</v>
      </c>
    </row>
    <row r="36" spans="4:22" ht="13.2" customHeight="1" outlineLevel="1">
      <c r="D36" s="490" t="s">
        <v>85</v>
      </c>
      <c r="E36" s="170" t="s">
        <v>70</v>
      </c>
      <c r="F36" s="424">
        <v>3634.23</v>
      </c>
      <c r="G36" s="424">
        <v>3634.23</v>
      </c>
      <c r="H36" s="424">
        <v>3634.23</v>
      </c>
      <c r="I36" s="424">
        <v>3634.23</v>
      </c>
      <c r="J36" s="424">
        <v>3634.23</v>
      </c>
      <c r="K36" s="424">
        <v>3634.23</v>
      </c>
      <c r="N36" s="424">
        <v>3634.23</v>
      </c>
      <c r="O36" s="424">
        <v>3634.23</v>
      </c>
      <c r="R36" s="424">
        <v>3634.23</v>
      </c>
      <c r="S36" s="424">
        <v>3634.23</v>
      </c>
    </row>
    <row r="37" spans="4:22" ht="13.2" customHeight="1" outlineLevel="1">
      <c r="D37" s="490" t="s">
        <v>717</v>
      </c>
      <c r="E37" s="170" t="s">
        <v>70</v>
      </c>
      <c r="F37" s="424">
        <v>5458.87</v>
      </c>
      <c r="G37" s="424">
        <v>5458.87</v>
      </c>
      <c r="H37" s="424">
        <v>5458.87</v>
      </c>
      <c r="I37" s="424">
        <v>5458.87</v>
      </c>
      <c r="J37" s="424">
        <v>5458.87</v>
      </c>
      <c r="K37" s="424">
        <v>5458.87</v>
      </c>
      <c r="N37" s="424">
        <v>5458.87</v>
      </c>
      <c r="O37" s="424">
        <v>5458.87</v>
      </c>
      <c r="R37" s="424">
        <v>5458.87</v>
      </c>
      <c r="S37" s="424">
        <v>5458.87</v>
      </c>
    </row>
    <row r="38" spans="4:22" ht="13.2" customHeight="1" outlineLevel="1">
      <c r="D38" s="729" t="s">
        <v>87</v>
      </c>
      <c r="E38" s="283"/>
      <c r="F38" s="401"/>
      <c r="G38" s="401"/>
      <c r="H38" s="401"/>
      <c r="I38" s="401"/>
      <c r="J38" s="401"/>
      <c r="K38" s="916"/>
      <c r="N38" s="915"/>
      <c r="O38" s="916"/>
      <c r="R38" s="915"/>
      <c r="S38" s="916"/>
    </row>
    <row r="39" spans="4:22" ht="13.2" customHeight="1" outlineLevel="1">
      <c r="D39" s="490" t="s">
        <v>88</v>
      </c>
      <c r="E39" s="170" t="s">
        <v>70</v>
      </c>
      <c r="F39" s="424">
        <v>29.65</v>
      </c>
      <c r="G39" s="424">
        <v>29.65</v>
      </c>
      <c r="H39" s="424">
        <v>29.65</v>
      </c>
      <c r="I39" s="424">
        <v>29.65</v>
      </c>
      <c r="J39" s="424">
        <v>29.65</v>
      </c>
      <c r="K39" s="424">
        <v>29.65</v>
      </c>
      <c r="N39" s="424">
        <v>29.65</v>
      </c>
      <c r="O39" s="424">
        <v>29.65</v>
      </c>
      <c r="R39" s="424">
        <v>29.65</v>
      </c>
      <c r="S39" s="424">
        <v>29.65</v>
      </c>
    </row>
    <row r="40" spans="4:22" ht="13.2" customHeight="1" outlineLevel="1">
      <c r="D40" s="490" t="s">
        <v>718</v>
      </c>
      <c r="E40" s="170" t="s">
        <v>70</v>
      </c>
      <c r="F40" s="424">
        <v>43.69</v>
      </c>
      <c r="G40" s="424">
        <v>43.69</v>
      </c>
      <c r="H40" s="424">
        <v>43.69</v>
      </c>
      <c r="I40" s="424">
        <v>43.69</v>
      </c>
      <c r="J40" s="424">
        <v>43.69</v>
      </c>
      <c r="K40" s="424">
        <v>43.69</v>
      </c>
      <c r="N40" s="424">
        <v>43.69</v>
      </c>
      <c r="O40" s="424">
        <v>43.69</v>
      </c>
      <c r="R40" s="424">
        <v>43.69</v>
      </c>
      <c r="S40" s="424">
        <v>43.69</v>
      </c>
    </row>
    <row r="41" spans="4:22" ht="13.2" customHeight="1" outlineLevel="1">
      <c r="D41" s="490" t="s">
        <v>90</v>
      </c>
      <c r="E41" s="170" t="s">
        <v>70</v>
      </c>
      <c r="F41" s="424">
        <v>92.28</v>
      </c>
      <c r="G41" s="424">
        <v>92.28</v>
      </c>
      <c r="H41" s="424">
        <v>92.28</v>
      </c>
      <c r="I41" s="424">
        <v>92.28</v>
      </c>
      <c r="J41" s="424">
        <v>92.28</v>
      </c>
      <c r="K41" s="424">
        <v>92.28</v>
      </c>
      <c r="N41" s="424">
        <v>92.28</v>
      </c>
      <c r="O41" s="424">
        <v>92.28</v>
      </c>
      <c r="R41" s="424">
        <v>92.28</v>
      </c>
      <c r="S41" s="424">
        <v>92.28</v>
      </c>
    </row>
    <row r="42" spans="4:22" ht="13.2" customHeight="1" outlineLevel="1">
      <c r="D42" s="490" t="s">
        <v>91</v>
      </c>
      <c r="E42" s="170" t="s">
        <v>70</v>
      </c>
      <c r="F42" s="424">
        <v>152.22</v>
      </c>
      <c r="G42" s="424">
        <v>152.22</v>
      </c>
      <c r="H42" s="424">
        <v>152.22</v>
      </c>
      <c r="I42" s="424">
        <v>152.22</v>
      </c>
      <c r="J42" s="424">
        <v>152.22</v>
      </c>
      <c r="K42" s="424">
        <v>152.22</v>
      </c>
      <c r="N42" s="424">
        <v>152.22</v>
      </c>
      <c r="O42" s="424">
        <v>152.22</v>
      </c>
      <c r="R42" s="424">
        <v>152.22</v>
      </c>
      <c r="S42" s="424">
        <v>152.22</v>
      </c>
    </row>
    <row r="43" spans="4:22" outlineLevel="1">
      <c r="D43" s="490" t="s">
        <v>92</v>
      </c>
      <c r="E43" s="170" t="s">
        <v>70</v>
      </c>
      <c r="F43" s="424">
        <v>111.08</v>
      </c>
      <c r="G43" s="424">
        <v>111.08</v>
      </c>
      <c r="H43" s="424">
        <v>111.08</v>
      </c>
      <c r="I43" s="424">
        <v>111.08</v>
      </c>
      <c r="J43" s="424">
        <v>111.08</v>
      </c>
      <c r="K43" s="424">
        <v>111.08</v>
      </c>
      <c r="N43" s="424">
        <v>111.08</v>
      </c>
      <c r="O43" s="424">
        <v>111.08</v>
      </c>
      <c r="R43" s="424">
        <v>111.08</v>
      </c>
      <c r="S43" s="424">
        <v>111.08</v>
      </c>
    </row>
    <row r="44" spans="4:22" ht="13.2" customHeight="1" outlineLevel="1">
      <c r="D44" s="490" t="s">
        <v>93</v>
      </c>
      <c r="E44" s="170" t="s">
        <v>70</v>
      </c>
      <c r="F44" s="424">
        <v>182.74</v>
      </c>
      <c r="G44" s="424">
        <v>182.74</v>
      </c>
      <c r="H44" s="424">
        <v>182.74</v>
      </c>
      <c r="I44" s="424">
        <v>182.74</v>
      </c>
      <c r="J44" s="424">
        <v>182.74</v>
      </c>
      <c r="K44" s="424">
        <v>182.74</v>
      </c>
      <c r="N44" s="424">
        <v>182.74</v>
      </c>
      <c r="O44" s="424">
        <v>182.74</v>
      </c>
      <c r="R44" s="424">
        <v>182.74</v>
      </c>
      <c r="S44" s="424">
        <v>182.74</v>
      </c>
    </row>
    <row r="45" spans="4:22" ht="13.2" customHeight="1" outlineLevel="1">
      <c r="D45" s="490" t="s">
        <v>94</v>
      </c>
      <c r="E45" s="170" t="s">
        <v>70</v>
      </c>
      <c r="F45" s="424">
        <v>1255.3</v>
      </c>
      <c r="G45" s="424">
        <v>1255.3</v>
      </c>
      <c r="H45" s="424">
        <v>1255.3</v>
      </c>
      <c r="I45" s="424">
        <v>1255.3</v>
      </c>
      <c r="J45" s="424">
        <v>1255.3</v>
      </c>
      <c r="K45" s="424">
        <v>1255.3</v>
      </c>
      <c r="N45" s="424">
        <v>1255.3</v>
      </c>
      <c r="O45" s="424">
        <v>1255.3</v>
      </c>
      <c r="R45" s="424">
        <v>1255.3</v>
      </c>
      <c r="S45" s="424">
        <v>1255.3</v>
      </c>
    </row>
    <row r="46" spans="4:22" ht="13.2" customHeight="1" outlineLevel="1">
      <c r="D46" s="490" t="s">
        <v>95</v>
      </c>
      <c r="E46" s="170" t="s">
        <v>70</v>
      </c>
      <c r="F46" s="424">
        <v>2620.33</v>
      </c>
      <c r="G46" s="424">
        <v>2620.33</v>
      </c>
      <c r="H46" s="424">
        <v>2620.33</v>
      </c>
      <c r="I46" s="424">
        <v>2620.33</v>
      </c>
      <c r="J46" s="424">
        <v>2620.33</v>
      </c>
      <c r="K46" s="424">
        <v>2620.33</v>
      </c>
      <c r="N46" s="424">
        <v>2620.33</v>
      </c>
      <c r="O46" s="424">
        <v>2620.33</v>
      </c>
      <c r="R46" s="424">
        <v>2620.33</v>
      </c>
      <c r="S46" s="424">
        <v>2620.33</v>
      </c>
    </row>
    <row r="47" spans="4:22" outlineLevel="1">
      <c r="D47" s="490" t="s">
        <v>96</v>
      </c>
      <c r="E47" s="170" t="s">
        <v>70</v>
      </c>
      <c r="F47" s="424">
        <v>300.58</v>
      </c>
      <c r="G47" s="424">
        <v>300.58</v>
      </c>
      <c r="H47" s="424">
        <v>300.58</v>
      </c>
      <c r="I47" s="424">
        <v>300.58</v>
      </c>
      <c r="J47" s="424">
        <v>300.58</v>
      </c>
      <c r="K47" s="424">
        <v>300.58</v>
      </c>
      <c r="L47" s="433"/>
      <c r="M47" s="433"/>
      <c r="N47" s="424">
        <v>300.58</v>
      </c>
      <c r="O47" s="424">
        <v>300.58</v>
      </c>
      <c r="P47" s="433"/>
      <c r="Q47" s="433"/>
      <c r="R47" s="424">
        <v>300.58</v>
      </c>
      <c r="S47" s="424">
        <v>300.58</v>
      </c>
      <c r="T47" s="106"/>
      <c r="U47" s="106"/>
      <c r="V47" s="106"/>
    </row>
    <row r="48" spans="4:22" ht="13.2" customHeight="1" outlineLevel="1">
      <c r="D48" s="286" t="s">
        <v>97</v>
      </c>
      <c r="E48" s="283"/>
      <c r="F48" s="401"/>
      <c r="G48" s="401"/>
      <c r="H48" s="401"/>
      <c r="I48" s="401"/>
      <c r="J48" s="401"/>
      <c r="K48" s="916"/>
      <c r="N48" s="915"/>
      <c r="O48" s="916"/>
      <c r="R48" s="915"/>
      <c r="S48" s="916"/>
    </row>
    <row r="49" spans="4:19" outlineLevel="1">
      <c r="D49" s="490" t="s">
        <v>98</v>
      </c>
      <c r="E49" s="170" t="s">
        <v>70</v>
      </c>
      <c r="F49" s="424">
        <v>74.739999999999995</v>
      </c>
      <c r="G49" s="424">
        <v>74.739999999999995</v>
      </c>
      <c r="H49" s="424">
        <v>74.739999999999995</v>
      </c>
      <c r="I49" s="424">
        <v>74.739999999999995</v>
      </c>
      <c r="J49" s="424">
        <v>74.739999999999995</v>
      </c>
      <c r="K49" s="424">
        <v>74.739999999999995</v>
      </c>
      <c r="N49" s="424">
        <v>74.739999999999995</v>
      </c>
      <c r="O49" s="424">
        <v>74.739999999999995</v>
      </c>
      <c r="R49" s="424">
        <v>74.739999999999995</v>
      </c>
      <c r="S49" s="424">
        <v>74.739999999999995</v>
      </c>
    </row>
    <row r="50" spans="4:19" outlineLevel="1">
      <c r="D50" s="490" t="s">
        <v>99</v>
      </c>
      <c r="E50" s="170" t="s">
        <v>70</v>
      </c>
      <c r="F50" s="424">
        <v>68.56</v>
      </c>
      <c r="G50" s="424">
        <v>68.56</v>
      </c>
      <c r="H50" s="424">
        <v>68.56</v>
      </c>
      <c r="I50" s="424">
        <v>68.56</v>
      </c>
      <c r="J50" s="424">
        <v>68.56</v>
      </c>
      <c r="K50" s="424">
        <v>68.56</v>
      </c>
      <c r="N50" s="424">
        <v>68.56</v>
      </c>
      <c r="O50" s="424">
        <v>68.56</v>
      </c>
      <c r="R50" s="424">
        <v>68.56</v>
      </c>
      <c r="S50" s="424">
        <v>68.56</v>
      </c>
    </row>
    <row r="51" spans="4:19" outlineLevel="1">
      <c r="D51" s="490" t="s">
        <v>100</v>
      </c>
      <c r="E51" s="170" t="s">
        <v>70</v>
      </c>
      <c r="F51" s="424">
        <v>26.32</v>
      </c>
      <c r="G51" s="424">
        <v>26.32</v>
      </c>
      <c r="H51" s="424">
        <v>26.32</v>
      </c>
      <c r="I51" s="424">
        <v>26.32</v>
      </c>
      <c r="J51" s="424">
        <v>26.32</v>
      </c>
      <c r="K51" s="424">
        <v>26.32</v>
      </c>
      <c r="N51" s="424">
        <v>26.32</v>
      </c>
      <c r="O51" s="424">
        <v>26.32</v>
      </c>
      <c r="R51" s="424">
        <v>26.32</v>
      </c>
      <c r="S51" s="424">
        <v>26.32</v>
      </c>
    </row>
    <row r="52" spans="4:19" outlineLevel="1">
      <c r="D52" s="490" t="s">
        <v>101</v>
      </c>
      <c r="E52" s="170" t="s">
        <v>70</v>
      </c>
      <c r="F52" s="424">
        <v>59.01</v>
      </c>
      <c r="G52" s="424">
        <v>59.01</v>
      </c>
      <c r="H52" s="424">
        <v>59.01</v>
      </c>
      <c r="I52" s="424">
        <v>59.01</v>
      </c>
      <c r="J52" s="424">
        <v>59.01</v>
      </c>
      <c r="K52" s="424">
        <v>59.01</v>
      </c>
      <c r="N52" s="424">
        <v>59.01</v>
      </c>
      <c r="O52" s="424">
        <v>59.01</v>
      </c>
      <c r="R52" s="424">
        <v>59.01</v>
      </c>
      <c r="S52" s="424">
        <v>59.01</v>
      </c>
    </row>
    <row r="53" spans="4:19" outlineLevel="1">
      <c r="D53" s="490" t="s">
        <v>102</v>
      </c>
      <c r="E53" s="170" t="s">
        <v>70</v>
      </c>
      <c r="F53" s="424">
        <v>35.21</v>
      </c>
      <c r="G53" s="424">
        <v>35.21</v>
      </c>
      <c r="H53" s="424">
        <v>35.21</v>
      </c>
      <c r="I53" s="424">
        <v>35.21</v>
      </c>
      <c r="J53" s="424">
        <v>35.21</v>
      </c>
      <c r="K53" s="424">
        <v>35.21</v>
      </c>
      <c r="N53" s="424">
        <v>35.21</v>
      </c>
      <c r="O53" s="424">
        <v>35.21</v>
      </c>
      <c r="R53" s="424">
        <v>35.21</v>
      </c>
      <c r="S53" s="424">
        <v>35.21</v>
      </c>
    </row>
    <row r="54" spans="4:19" ht="26.4" outlineLevel="1">
      <c r="D54" s="490" t="s">
        <v>103</v>
      </c>
      <c r="E54" s="170" t="s">
        <v>70</v>
      </c>
      <c r="F54" s="424">
        <v>51.88</v>
      </c>
      <c r="G54" s="424">
        <v>51.88</v>
      </c>
      <c r="H54" s="424">
        <v>51.88</v>
      </c>
      <c r="I54" s="424">
        <v>51.88</v>
      </c>
      <c r="J54" s="424">
        <v>51.88</v>
      </c>
      <c r="K54" s="424">
        <v>51.88</v>
      </c>
      <c r="N54" s="424">
        <v>51.88</v>
      </c>
      <c r="O54" s="424">
        <v>51.88</v>
      </c>
      <c r="R54" s="424">
        <v>51.88</v>
      </c>
      <c r="S54" s="424">
        <v>51.88</v>
      </c>
    </row>
    <row r="55" spans="4:19" outlineLevel="1">
      <c r="D55" s="490" t="s">
        <v>104</v>
      </c>
      <c r="E55" s="170" t="s">
        <v>70</v>
      </c>
      <c r="F55" s="424">
        <v>28.08</v>
      </c>
      <c r="G55" s="424">
        <v>28.08</v>
      </c>
      <c r="H55" s="424">
        <v>28.08</v>
      </c>
      <c r="I55" s="424">
        <v>28.08</v>
      </c>
      <c r="J55" s="424">
        <v>28.08</v>
      </c>
      <c r="K55" s="424">
        <v>28.08</v>
      </c>
      <c r="N55" s="424">
        <v>28.08</v>
      </c>
      <c r="O55" s="424">
        <v>28.08</v>
      </c>
      <c r="R55" s="424">
        <v>28.08</v>
      </c>
      <c r="S55" s="424">
        <v>28.08</v>
      </c>
    </row>
    <row r="56" spans="4:19" outlineLevel="1">
      <c r="D56" s="490" t="s">
        <v>105</v>
      </c>
      <c r="E56" s="170" t="s">
        <v>70</v>
      </c>
      <c r="F56" s="424">
        <v>42.2</v>
      </c>
      <c r="G56" s="424">
        <v>42.2</v>
      </c>
      <c r="H56" s="424">
        <v>42.2</v>
      </c>
      <c r="I56" s="424">
        <v>42.2</v>
      </c>
      <c r="J56" s="424">
        <v>42.2</v>
      </c>
      <c r="K56" s="424">
        <v>42.2</v>
      </c>
      <c r="N56" s="424">
        <v>42.2</v>
      </c>
      <c r="O56" s="424">
        <v>42.2</v>
      </c>
      <c r="R56" s="424">
        <v>42.2</v>
      </c>
      <c r="S56" s="424">
        <v>42.2</v>
      </c>
    </row>
    <row r="57" spans="4:19" outlineLevel="1">
      <c r="D57" s="490" t="s">
        <v>106</v>
      </c>
      <c r="E57" s="170" t="s">
        <v>70</v>
      </c>
      <c r="F57" s="424">
        <v>47.44</v>
      </c>
      <c r="G57" s="424">
        <v>47.44</v>
      </c>
      <c r="H57" s="424">
        <v>47.44</v>
      </c>
      <c r="I57" s="424">
        <v>47.44</v>
      </c>
      <c r="J57" s="424">
        <v>47.44</v>
      </c>
      <c r="K57" s="424">
        <v>47.44</v>
      </c>
      <c r="N57" s="424">
        <v>47.44</v>
      </c>
      <c r="O57" s="424">
        <v>47.44</v>
      </c>
      <c r="R57" s="424">
        <v>47.44</v>
      </c>
      <c r="S57" s="424">
        <v>47.44</v>
      </c>
    </row>
    <row r="58" spans="4:19" outlineLevel="1">
      <c r="D58" s="490" t="s">
        <v>100</v>
      </c>
      <c r="E58" s="170" t="s">
        <v>70</v>
      </c>
      <c r="F58" s="424">
        <v>22.8</v>
      </c>
      <c r="G58" s="424">
        <v>22.8</v>
      </c>
      <c r="H58" s="424">
        <v>22.8</v>
      </c>
      <c r="I58" s="424">
        <v>22.8</v>
      </c>
      <c r="J58" s="424">
        <v>22.8</v>
      </c>
      <c r="K58" s="424">
        <v>22.8</v>
      </c>
      <c r="N58" s="424">
        <v>22.8</v>
      </c>
      <c r="O58" s="424">
        <v>22.8</v>
      </c>
      <c r="R58" s="424">
        <v>22.8</v>
      </c>
      <c r="S58" s="424">
        <v>22.8</v>
      </c>
    </row>
    <row r="59" spans="4:19" ht="26.4" outlineLevel="1">
      <c r="D59" s="490" t="s">
        <v>107</v>
      </c>
      <c r="E59" s="170" t="s">
        <v>70</v>
      </c>
      <c r="F59" s="424">
        <v>66.09</v>
      </c>
      <c r="G59" s="424">
        <v>66.09</v>
      </c>
      <c r="H59" s="424">
        <v>66.09</v>
      </c>
      <c r="I59" s="424">
        <v>66.09</v>
      </c>
      <c r="J59" s="424">
        <v>66.09</v>
      </c>
      <c r="K59" s="424">
        <v>66.09</v>
      </c>
      <c r="N59" s="424">
        <v>66.09</v>
      </c>
      <c r="O59" s="424">
        <v>66.09</v>
      </c>
      <c r="R59" s="424">
        <v>66.09</v>
      </c>
      <c r="S59" s="424">
        <v>66.09</v>
      </c>
    </row>
    <row r="60" spans="4:19" ht="26.4" outlineLevel="1">
      <c r="D60" s="490" t="s">
        <v>108</v>
      </c>
      <c r="E60" s="170" t="s">
        <v>70</v>
      </c>
      <c r="F60" s="424">
        <v>269.58</v>
      </c>
      <c r="G60" s="424">
        <v>269.58</v>
      </c>
      <c r="H60" s="424">
        <v>269.58</v>
      </c>
      <c r="I60" s="424">
        <v>269.58</v>
      </c>
      <c r="J60" s="424">
        <v>269.58</v>
      </c>
      <c r="K60" s="424">
        <v>269.58</v>
      </c>
      <c r="N60" s="424">
        <v>269.58</v>
      </c>
      <c r="O60" s="424">
        <v>269.58</v>
      </c>
      <c r="R60" s="424">
        <v>269.58</v>
      </c>
      <c r="S60" s="424">
        <v>269.58</v>
      </c>
    </row>
    <row r="61" spans="4:19" outlineLevel="1">
      <c r="D61" s="490" t="s">
        <v>109</v>
      </c>
      <c r="E61" s="170" t="s">
        <v>70</v>
      </c>
      <c r="F61" s="424">
        <v>485.71</v>
      </c>
      <c r="G61" s="424">
        <v>485.71</v>
      </c>
      <c r="H61" s="424">
        <v>485.71</v>
      </c>
      <c r="I61" s="424">
        <v>485.71</v>
      </c>
      <c r="J61" s="424">
        <v>485.71</v>
      </c>
      <c r="K61" s="424">
        <v>485.71</v>
      </c>
      <c r="N61" s="424">
        <v>485.71</v>
      </c>
      <c r="O61" s="424">
        <v>485.71</v>
      </c>
      <c r="R61" s="424">
        <v>485.71</v>
      </c>
      <c r="S61" s="424">
        <v>485.71</v>
      </c>
    </row>
    <row r="62" spans="4:19" ht="13.2" customHeight="1" outlineLevel="1">
      <c r="D62" s="286" t="s">
        <v>110</v>
      </c>
      <c r="E62" s="283"/>
      <c r="F62" s="401"/>
      <c r="G62" s="401"/>
      <c r="H62" s="401"/>
      <c r="I62" s="401"/>
      <c r="J62" s="401"/>
      <c r="K62" s="916"/>
      <c r="N62" s="915"/>
      <c r="O62" s="916"/>
      <c r="R62" s="915"/>
      <c r="S62" s="916"/>
    </row>
    <row r="63" spans="4:19" ht="13.2" customHeight="1" outlineLevel="1">
      <c r="D63" s="490" t="s">
        <v>111</v>
      </c>
      <c r="E63" s="170" t="s">
        <v>70</v>
      </c>
      <c r="F63" s="424">
        <v>4.01</v>
      </c>
      <c r="G63" s="424">
        <v>4.01</v>
      </c>
      <c r="H63" s="424">
        <v>4.01</v>
      </c>
      <c r="I63" s="424">
        <v>4.01</v>
      </c>
      <c r="J63" s="424">
        <v>4.01</v>
      </c>
      <c r="K63" s="424">
        <v>4.01</v>
      </c>
      <c r="N63" s="424">
        <v>4.01</v>
      </c>
      <c r="O63" s="424">
        <v>4.01</v>
      </c>
      <c r="R63" s="424">
        <v>4.01</v>
      </c>
      <c r="S63" s="424">
        <v>4.01</v>
      </c>
    </row>
    <row r="64" spans="4:19" ht="13.2" customHeight="1" outlineLevel="1">
      <c r="D64" s="490" t="s">
        <v>112</v>
      </c>
      <c r="E64" s="170" t="s">
        <v>70</v>
      </c>
      <c r="F64" s="424">
        <v>4.82</v>
      </c>
      <c r="G64" s="424">
        <v>4.82</v>
      </c>
      <c r="H64" s="424">
        <v>4.82</v>
      </c>
      <c r="I64" s="424">
        <v>4.82</v>
      </c>
      <c r="J64" s="424">
        <v>4.82</v>
      </c>
      <c r="K64" s="424">
        <v>4.82</v>
      </c>
      <c r="N64" s="424">
        <v>4.82</v>
      </c>
      <c r="O64" s="424">
        <v>4.82</v>
      </c>
      <c r="R64" s="424">
        <v>4.82</v>
      </c>
      <c r="S64" s="424">
        <v>4.82</v>
      </c>
    </row>
    <row r="65" spans="4:19" ht="13.2" customHeight="1" outlineLevel="1">
      <c r="D65" s="490" t="s">
        <v>113</v>
      </c>
      <c r="E65" s="170" t="s">
        <v>70</v>
      </c>
      <c r="F65" s="424">
        <v>6.32</v>
      </c>
      <c r="G65" s="424">
        <v>6.32</v>
      </c>
      <c r="H65" s="424">
        <v>6.32</v>
      </c>
      <c r="I65" s="424">
        <v>6.32</v>
      </c>
      <c r="J65" s="424">
        <v>6.32</v>
      </c>
      <c r="K65" s="424">
        <v>6.32</v>
      </c>
      <c r="N65" s="424">
        <v>6.32</v>
      </c>
      <c r="O65" s="424">
        <v>6.32</v>
      </c>
      <c r="R65" s="424">
        <v>6.32</v>
      </c>
      <c r="S65" s="424">
        <v>6.32</v>
      </c>
    </row>
    <row r="66" spans="4:19" outlineLevel="1">
      <c r="D66" s="490" t="s">
        <v>114</v>
      </c>
      <c r="E66" s="170" t="s">
        <v>70</v>
      </c>
      <c r="F66" s="424">
        <v>6.74</v>
      </c>
      <c r="G66" s="424">
        <v>6.74</v>
      </c>
      <c r="H66" s="424">
        <v>6.74</v>
      </c>
      <c r="I66" s="424">
        <v>6.74</v>
      </c>
      <c r="J66" s="424">
        <v>6.74</v>
      </c>
      <c r="K66" s="424">
        <v>6.74</v>
      </c>
      <c r="N66" s="424">
        <v>6.74</v>
      </c>
      <c r="O66" s="424">
        <v>6.74</v>
      </c>
      <c r="R66" s="424">
        <v>6.74</v>
      </c>
      <c r="S66" s="424">
        <v>6.74</v>
      </c>
    </row>
    <row r="67" spans="4:19" ht="13.2" customHeight="1" outlineLevel="1">
      <c r="D67" s="490" t="s">
        <v>115</v>
      </c>
      <c r="E67" s="170" t="s">
        <v>70</v>
      </c>
      <c r="F67" s="424">
        <v>6.74</v>
      </c>
      <c r="G67" s="424">
        <v>6.74</v>
      </c>
      <c r="H67" s="424">
        <v>6.74</v>
      </c>
      <c r="I67" s="424">
        <v>6.74</v>
      </c>
      <c r="J67" s="424">
        <v>6.74</v>
      </c>
      <c r="K67" s="424">
        <v>6.74</v>
      </c>
      <c r="N67" s="424">
        <v>6.74</v>
      </c>
      <c r="O67" s="424">
        <v>6.74</v>
      </c>
      <c r="R67" s="424">
        <v>6.74</v>
      </c>
      <c r="S67" s="424">
        <v>6.74</v>
      </c>
    </row>
    <row r="68" spans="4:19" outlineLevel="1">
      <c r="D68" s="490" t="s">
        <v>116</v>
      </c>
      <c r="E68" s="170" t="s">
        <v>70</v>
      </c>
      <c r="F68" s="424">
        <v>28.03</v>
      </c>
      <c r="G68" s="424">
        <v>28.03</v>
      </c>
      <c r="H68" s="424">
        <v>28.03</v>
      </c>
      <c r="I68" s="424">
        <v>28.03</v>
      </c>
      <c r="J68" s="424">
        <v>28.03</v>
      </c>
      <c r="K68" s="424">
        <v>28.03</v>
      </c>
      <c r="N68" s="424">
        <v>28.03</v>
      </c>
      <c r="O68" s="424">
        <v>28.03</v>
      </c>
      <c r="R68" s="424">
        <v>28.03</v>
      </c>
      <c r="S68" s="424">
        <v>28.03</v>
      </c>
    </row>
    <row r="69" spans="4:19" ht="25.2" customHeight="1" outlineLevel="1">
      <c r="D69" s="490" t="s">
        <v>117</v>
      </c>
      <c r="E69" s="170" t="s">
        <v>70</v>
      </c>
      <c r="F69" s="424">
        <v>2.76</v>
      </c>
      <c r="G69" s="424">
        <v>2.76</v>
      </c>
      <c r="H69" s="424">
        <v>2.76</v>
      </c>
      <c r="I69" s="424">
        <v>2.76</v>
      </c>
      <c r="J69" s="424">
        <v>2.76</v>
      </c>
      <c r="K69" s="424">
        <v>2.76</v>
      </c>
      <c r="N69" s="424">
        <v>2.76</v>
      </c>
      <c r="O69" s="424">
        <v>2.76</v>
      </c>
      <c r="R69" s="424">
        <v>2.76</v>
      </c>
      <c r="S69" s="424">
        <v>2.76</v>
      </c>
    </row>
    <row r="70" spans="4:19" outlineLevel="1">
      <c r="D70" s="490" t="s">
        <v>118</v>
      </c>
      <c r="E70" s="170" t="s">
        <v>70</v>
      </c>
      <c r="F70" s="424">
        <v>10.37</v>
      </c>
      <c r="G70" s="424">
        <v>10.37</v>
      </c>
      <c r="H70" s="424">
        <v>10.37</v>
      </c>
      <c r="I70" s="424">
        <v>10.37</v>
      </c>
      <c r="J70" s="424">
        <v>10.37</v>
      </c>
      <c r="K70" s="424">
        <v>10.37</v>
      </c>
      <c r="N70" s="424">
        <v>10.37</v>
      </c>
      <c r="O70" s="424">
        <v>10.37</v>
      </c>
      <c r="R70" s="424">
        <v>10.37</v>
      </c>
      <c r="S70" s="424">
        <v>10.37</v>
      </c>
    </row>
    <row r="71" spans="4:19" ht="13.2" customHeight="1" outlineLevel="1">
      <c r="D71" s="490" t="s">
        <v>119</v>
      </c>
      <c r="E71" s="170" t="s">
        <v>70</v>
      </c>
      <c r="F71" s="424">
        <v>9.6999999999999993</v>
      </c>
      <c r="G71" s="424">
        <v>9.6999999999999993</v>
      </c>
      <c r="H71" s="424">
        <v>9.6999999999999993</v>
      </c>
      <c r="I71" s="424">
        <v>9.6999999999999993</v>
      </c>
      <c r="J71" s="424">
        <v>9.6999999999999993</v>
      </c>
      <c r="K71" s="424">
        <v>9.6999999999999993</v>
      </c>
      <c r="N71" s="424">
        <v>9.6999999999999993</v>
      </c>
      <c r="O71" s="424">
        <v>9.6999999999999993</v>
      </c>
      <c r="R71" s="424">
        <v>9.6999999999999993</v>
      </c>
      <c r="S71" s="424">
        <v>9.6999999999999993</v>
      </c>
    </row>
    <row r="72" spans="4:19" outlineLevel="1">
      <c r="D72" s="490" t="s">
        <v>120</v>
      </c>
      <c r="E72" s="170" t="s">
        <v>70</v>
      </c>
      <c r="F72" s="424">
        <v>13.14</v>
      </c>
      <c r="G72" s="424">
        <v>13.14</v>
      </c>
      <c r="H72" s="424">
        <v>13.14</v>
      </c>
      <c r="I72" s="424">
        <v>13.14</v>
      </c>
      <c r="J72" s="424">
        <v>13.14</v>
      </c>
      <c r="K72" s="424">
        <v>13.14</v>
      </c>
      <c r="N72" s="424">
        <v>13.14</v>
      </c>
      <c r="O72" s="424">
        <v>13.14</v>
      </c>
      <c r="R72" s="424">
        <v>13.14</v>
      </c>
      <c r="S72" s="424">
        <v>13.14</v>
      </c>
    </row>
    <row r="73" spans="4:19" outlineLevel="1">
      <c r="D73" s="490" t="s">
        <v>121</v>
      </c>
      <c r="E73" s="170" t="s">
        <v>70</v>
      </c>
      <c r="F73" s="424">
        <v>8.31</v>
      </c>
      <c r="G73" s="424">
        <v>8.31</v>
      </c>
      <c r="H73" s="424">
        <v>8.31</v>
      </c>
      <c r="I73" s="424">
        <v>8.31</v>
      </c>
      <c r="J73" s="424">
        <v>8.31</v>
      </c>
      <c r="K73" s="424">
        <v>8.31</v>
      </c>
      <c r="N73" s="424">
        <v>8.31</v>
      </c>
      <c r="O73" s="424">
        <v>8.31</v>
      </c>
      <c r="R73" s="424">
        <v>8.31</v>
      </c>
      <c r="S73" s="424">
        <v>8.31</v>
      </c>
    </row>
    <row r="74" spans="4:19" outlineLevel="1">
      <c r="D74" s="490" t="s">
        <v>122</v>
      </c>
      <c r="E74" s="170" t="s">
        <v>70</v>
      </c>
      <c r="F74" s="424">
        <v>1.1399999999999999</v>
      </c>
      <c r="G74" s="424">
        <v>1.1399999999999999</v>
      </c>
      <c r="H74" s="424">
        <v>1.1399999999999999</v>
      </c>
      <c r="I74" s="424">
        <v>1.1399999999999999</v>
      </c>
      <c r="J74" s="424">
        <v>1.1399999999999999</v>
      </c>
      <c r="K74" s="424">
        <v>1.1399999999999999</v>
      </c>
      <c r="N74" s="424">
        <v>1.1399999999999999</v>
      </c>
      <c r="O74" s="424">
        <v>1.1399999999999999</v>
      </c>
      <c r="R74" s="424">
        <v>1.1399999999999999</v>
      </c>
      <c r="S74" s="424">
        <v>1.1399999999999999</v>
      </c>
    </row>
    <row r="75" spans="4:19" outlineLevel="1">
      <c r="D75" s="490" t="s">
        <v>123</v>
      </c>
      <c r="E75" s="170" t="s">
        <v>70</v>
      </c>
      <c r="F75" s="424">
        <v>25.14</v>
      </c>
      <c r="G75" s="424">
        <v>25.14</v>
      </c>
      <c r="H75" s="424">
        <v>25.14</v>
      </c>
      <c r="I75" s="424">
        <v>25.14</v>
      </c>
      <c r="J75" s="424">
        <v>25.14</v>
      </c>
      <c r="K75" s="424">
        <v>25.14</v>
      </c>
      <c r="N75" s="424">
        <v>25.14</v>
      </c>
      <c r="O75" s="424">
        <v>25.14</v>
      </c>
      <c r="R75" s="424">
        <v>25.14</v>
      </c>
      <c r="S75" s="424">
        <v>25.14</v>
      </c>
    </row>
    <row r="76" spans="4:19" outlineLevel="1">
      <c r="D76" s="490" t="s">
        <v>124</v>
      </c>
      <c r="E76" s="170" t="s">
        <v>70</v>
      </c>
      <c r="F76" s="424">
        <v>40.090000000000003</v>
      </c>
      <c r="G76" s="424">
        <v>40.090000000000003</v>
      </c>
      <c r="H76" s="424">
        <v>40.090000000000003</v>
      </c>
      <c r="I76" s="424">
        <v>40.090000000000003</v>
      </c>
      <c r="J76" s="424">
        <v>40.090000000000003</v>
      </c>
      <c r="K76" s="424">
        <v>40.090000000000003</v>
      </c>
      <c r="N76" s="424">
        <v>40.090000000000003</v>
      </c>
      <c r="O76" s="424">
        <v>40.090000000000003</v>
      </c>
      <c r="R76" s="424">
        <v>40.090000000000003</v>
      </c>
      <c r="S76" s="424">
        <v>40.090000000000003</v>
      </c>
    </row>
    <row r="77" spans="4:19" ht="13.2" customHeight="1" outlineLevel="1">
      <c r="D77" s="490" t="s">
        <v>125</v>
      </c>
      <c r="E77" s="170" t="s">
        <v>70</v>
      </c>
      <c r="F77" s="424">
        <v>120.71</v>
      </c>
      <c r="G77" s="424">
        <v>120.71</v>
      </c>
      <c r="H77" s="424">
        <v>120.71</v>
      </c>
      <c r="I77" s="424">
        <v>120.71</v>
      </c>
      <c r="J77" s="424">
        <v>120.71</v>
      </c>
      <c r="K77" s="424">
        <v>120.71</v>
      </c>
      <c r="N77" s="424">
        <v>120.71</v>
      </c>
      <c r="O77" s="424">
        <v>120.71</v>
      </c>
      <c r="R77" s="424">
        <v>120.71</v>
      </c>
      <c r="S77" s="424">
        <v>120.71</v>
      </c>
    </row>
    <row r="78" spans="4:19" ht="13.2" customHeight="1" outlineLevel="1">
      <c r="D78" s="490" t="s">
        <v>126</v>
      </c>
      <c r="E78" s="170" t="s">
        <v>70</v>
      </c>
      <c r="F78" s="424">
        <v>232.94</v>
      </c>
      <c r="G78" s="424">
        <v>232.94</v>
      </c>
      <c r="H78" s="424">
        <v>232.94</v>
      </c>
      <c r="I78" s="424">
        <v>232.94</v>
      </c>
      <c r="J78" s="424">
        <v>232.94</v>
      </c>
      <c r="K78" s="424">
        <v>232.94</v>
      </c>
      <c r="N78" s="424">
        <v>232.94</v>
      </c>
      <c r="O78" s="424">
        <v>232.94</v>
      </c>
      <c r="R78" s="424">
        <v>232.94</v>
      </c>
      <c r="S78" s="424">
        <v>232.94</v>
      </c>
    </row>
    <row r="79" spans="4:19" ht="13.2" customHeight="1" outlineLevel="1">
      <c r="D79" s="490" t="s">
        <v>127</v>
      </c>
      <c r="E79" s="170" t="s">
        <v>70</v>
      </c>
      <c r="F79" s="424">
        <v>324.83</v>
      </c>
      <c r="G79" s="424">
        <v>324.83</v>
      </c>
      <c r="H79" s="424">
        <v>324.83</v>
      </c>
      <c r="I79" s="424">
        <v>324.83</v>
      </c>
      <c r="J79" s="424">
        <v>324.83</v>
      </c>
      <c r="K79" s="424">
        <v>324.83</v>
      </c>
      <c r="N79" s="424">
        <v>324.83</v>
      </c>
      <c r="O79" s="424">
        <v>324.83</v>
      </c>
      <c r="R79" s="424">
        <v>324.83</v>
      </c>
      <c r="S79" s="424">
        <v>324.83</v>
      </c>
    </row>
    <row r="80" spans="4:19" ht="13.2" customHeight="1" outlineLevel="1">
      <c r="D80" s="490" t="s">
        <v>128</v>
      </c>
      <c r="E80" s="170" t="s">
        <v>70</v>
      </c>
      <c r="F80" s="424">
        <v>16.36</v>
      </c>
      <c r="G80" s="424">
        <v>16.36</v>
      </c>
      <c r="H80" s="424">
        <v>16.36</v>
      </c>
      <c r="I80" s="424">
        <v>16.36</v>
      </c>
      <c r="J80" s="424">
        <v>16.36</v>
      </c>
      <c r="K80" s="424">
        <v>16.36</v>
      </c>
      <c r="N80" s="424">
        <v>16.36</v>
      </c>
      <c r="O80" s="424">
        <v>16.36</v>
      </c>
      <c r="R80" s="424">
        <v>16.36</v>
      </c>
      <c r="S80" s="424">
        <v>16.36</v>
      </c>
    </row>
    <row r="81" spans="4:22" ht="13.2" customHeight="1" outlineLevel="1">
      <c r="D81" s="490" t="s">
        <v>129</v>
      </c>
      <c r="E81" s="170" t="s">
        <v>70</v>
      </c>
      <c r="F81" s="424">
        <v>5.99</v>
      </c>
      <c r="G81" s="424">
        <v>5.99</v>
      </c>
      <c r="H81" s="424">
        <v>5.99</v>
      </c>
      <c r="I81" s="424">
        <v>5.99</v>
      </c>
      <c r="J81" s="424">
        <v>5.99</v>
      </c>
      <c r="K81" s="424">
        <v>5.99</v>
      </c>
      <c r="N81" s="424">
        <v>5.99</v>
      </c>
      <c r="O81" s="424">
        <v>5.99</v>
      </c>
      <c r="R81" s="424">
        <v>5.99</v>
      </c>
      <c r="S81" s="424">
        <v>5.99</v>
      </c>
    </row>
    <row r="82" spans="4:22" ht="13.2" customHeight="1" outlineLevel="1">
      <c r="D82" s="490" t="s">
        <v>130</v>
      </c>
      <c r="E82" s="170" t="s">
        <v>70</v>
      </c>
      <c r="F82" s="424">
        <v>58.99</v>
      </c>
      <c r="G82" s="424">
        <v>58.99</v>
      </c>
      <c r="H82" s="424">
        <v>58.99</v>
      </c>
      <c r="I82" s="424">
        <v>58.99</v>
      </c>
      <c r="J82" s="424">
        <v>58.99</v>
      </c>
      <c r="K82" s="424">
        <v>58.99</v>
      </c>
      <c r="N82" s="424">
        <v>58.99</v>
      </c>
      <c r="O82" s="424">
        <v>58.99</v>
      </c>
      <c r="R82" s="424">
        <v>58.99</v>
      </c>
      <c r="S82" s="424">
        <v>58.99</v>
      </c>
    </row>
    <row r="83" spans="4:22" ht="13.2" customHeight="1" outlineLevel="1">
      <c r="D83" s="286" t="s">
        <v>131</v>
      </c>
      <c r="E83" s="283"/>
      <c r="F83" s="401"/>
      <c r="G83" s="401"/>
      <c r="H83" s="401"/>
      <c r="I83" s="401"/>
      <c r="J83" s="401"/>
      <c r="K83" s="916"/>
      <c r="N83" s="915"/>
      <c r="O83" s="916"/>
      <c r="R83" s="915"/>
      <c r="S83" s="916"/>
    </row>
    <row r="84" spans="4:22" outlineLevel="1">
      <c r="D84" s="490" t="s">
        <v>132</v>
      </c>
      <c r="E84" s="170" t="s">
        <v>70</v>
      </c>
      <c r="F84" s="424">
        <v>44.99</v>
      </c>
      <c r="G84" s="424">
        <v>44.99</v>
      </c>
      <c r="H84" s="424">
        <v>44.99</v>
      </c>
      <c r="I84" s="424">
        <v>44.99</v>
      </c>
      <c r="J84" s="424">
        <v>44.99</v>
      </c>
      <c r="K84" s="424">
        <v>44.99</v>
      </c>
      <c r="N84" s="424">
        <v>44.99</v>
      </c>
      <c r="O84" s="424">
        <v>44.99</v>
      </c>
      <c r="R84" s="424">
        <v>44.99</v>
      </c>
      <c r="S84" s="424">
        <v>44.99</v>
      </c>
      <c r="T84" s="106"/>
      <c r="U84" s="106"/>
      <c r="V84" s="106"/>
    </row>
    <row r="85" spans="4:22" outlineLevel="1">
      <c r="D85" s="490" t="s">
        <v>134</v>
      </c>
      <c r="E85" s="170" t="s">
        <v>70</v>
      </c>
      <c r="F85" s="424">
        <v>9.5</v>
      </c>
      <c r="G85" s="424">
        <v>9.5</v>
      </c>
      <c r="H85" s="424">
        <v>9.5</v>
      </c>
      <c r="I85" s="424">
        <v>9.5</v>
      </c>
      <c r="J85" s="424">
        <v>9.5</v>
      </c>
      <c r="K85" s="424">
        <v>9.5</v>
      </c>
      <c r="N85" s="424">
        <v>9.5</v>
      </c>
      <c r="O85" s="424">
        <v>9.5</v>
      </c>
      <c r="R85" s="424">
        <v>9.5</v>
      </c>
      <c r="S85" s="424">
        <v>9.5</v>
      </c>
      <c r="T85" s="106"/>
      <c r="U85" s="106"/>
      <c r="V85" s="106"/>
    </row>
    <row r="86" spans="4:22" outlineLevel="1">
      <c r="D86" s="490" t="s">
        <v>135</v>
      </c>
      <c r="E86" s="170" t="s">
        <v>70</v>
      </c>
      <c r="F86" s="424">
        <v>3.74</v>
      </c>
      <c r="G86" s="424">
        <v>3.74</v>
      </c>
      <c r="H86" s="424">
        <v>3.74</v>
      </c>
      <c r="I86" s="424">
        <v>3.74</v>
      </c>
      <c r="J86" s="424">
        <v>3.74</v>
      </c>
      <c r="K86" s="424">
        <v>3.74</v>
      </c>
      <c r="N86" s="424">
        <v>3.74</v>
      </c>
      <c r="O86" s="424">
        <v>3.74</v>
      </c>
      <c r="R86" s="424">
        <v>3.74</v>
      </c>
      <c r="S86" s="424">
        <v>3.74</v>
      </c>
      <c r="T86" s="106"/>
      <c r="U86" s="106"/>
      <c r="V86" s="106"/>
    </row>
    <row r="87" spans="4:22" outlineLevel="1">
      <c r="D87" s="490" t="s">
        <v>136</v>
      </c>
      <c r="E87" s="170" t="s">
        <v>70</v>
      </c>
      <c r="F87" s="424">
        <v>5.59</v>
      </c>
      <c r="G87" s="424">
        <v>5.59</v>
      </c>
      <c r="H87" s="424">
        <v>5.59</v>
      </c>
      <c r="I87" s="424">
        <v>5.59</v>
      </c>
      <c r="J87" s="424">
        <v>5.59</v>
      </c>
      <c r="K87" s="424">
        <v>5.59</v>
      </c>
      <c r="N87" s="424">
        <v>5.59</v>
      </c>
      <c r="O87" s="424">
        <v>5.59</v>
      </c>
      <c r="R87" s="424">
        <v>5.59</v>
      </c>
      <c r="S87" s="424">
        <v>5.59</v>
      </c>
      <c r="T87" s="106"/>
      <c r="U87" s="106"/>
      <c r="V87" s="106"/>
    </row>
    <row r="88" spans="4:22" outlineLevel="1">
      <c r="D88" s="490" t="s">
        <v>137</v>
      </c>
      <c r="E88" s="170" t="s">
        <v>70</v>
      </c>
      <c r="F88" s="424">
        <v>6.54</v>
      </c>
      <c r="G88" s="424">
        <v>6.54</v>
      </c>
      <c r="H88" s="424">
        <v>6.54</v>
      </c>
      <c r="I88" s="424">
        <v>6.54</v>
      </c>
      <c r="J88" s="424">
        <v>6.54</v>
      </c>
      <c r="K88" s="424">
        <v>6.54</v>
      </c>
      <c r="N88" s="424">
        <v>6.54</v>
      </c>
      <c r="O88" s="424">
        <v>6.54</v>
      </c>
      <c r="R88" s="424">
        <v>6.54</v>
      </c>
      <c r="S88" s="424">
        <v>6.54</v>
      </c>
      <c r="T88" s="106"/>
      <c r="U88" s="106"/>
      <c r="V88" s="106"/>
    </row>
    <row r="89" spans="4:22" outlineLevel="1">
      <c r="D89" s="490" t="s">
        <v>138</v>
      </c>
      <c r="E89" s="170" t="s">
        <v>70</v>
      </c>
      <c r="F89" s="424">
        <v>7.71</v>
      </c>
      <c r="G89" s="424">
        <v>7.71</v>
      </c>
      <c r="H89" s="424">
        <v>7.71</v>
      </c>
      <c r="I89" s="424">
        <v>7.71</v>
      </c>
      <c r="J89" s="424">
        <v>7.71</v>
      </c>
      <c r="K89" s="424">
        <v>7.71</v>
      </c>
      <c r="N89" s="424">
        <v>7.71</v>
      </c>
      <c r="O89" s="424">
        <v>7.71</v>
      </c>
      <c r="R89" s="424">
        <v>7.71</v>
      </c>
      <c r="S89" s="424">
        <v>7.71</v>
      </c>
      <c r="T89" s="106"/>
      <c r="U89" s="106"/>
      <c r="V89" s="106"/>
    </row>
    <row r="90" spans="4:22" outlineLevel="1">
      <c r="D90" s="490" t="s">
        <v>139</v>
      </c>
      <c r="E90" s="170" t="s">
        <v>70</v>
      </c>
      <c r="F90" s="424">
        <v>8.67</v>
      </c>
      <c r="G90" s="424">
        <v>8.67</v>
      </c>
      <c r="H90" s="424">
        <v>8.67</v>
      </c>
      <c r="I90" s="424">
        <v>8.67</v>
      </c>
      <c r="J90" s="424">
        <v>8.67</v>
      </c>
      <c r="K90" s="424">
        <v>8.67</v>
      </c>
      <c r="N90" s="424">
        <v>8.67</v>
      </c>
      <c r="O90" s="424">
        <v>8.67</v>
      </c>
      <c r="R90" s="424">
        <v>8.67</v>
      </c>
      <c r="S90" s="424">
        <v>8.67</v>
      </c>
      <c r="T90" s="106"/>
      <c r="U90" s="106"/>
      <c r="V90" s="106"/>
    </row>
    <row r="91" spans="4:22" outlineLevel="1">
      <c r="D91" s="490" t="s">
        <v>140</v>
      </c>
      <c r="E91" s="170" t="s">
        <v>70</v>
      </c>
      <c r="F91" s="424">
        <v>9.74</v>
      </c>
      <c r="G91" s="424">
        <v>9.74</v>
      </c>
      <c r="H91" s="424">
        <v>9.74</v>
      </c>
      <c r="I91" s="424">
        <v>9.74</v>
      </c>
      <c r="J91" s="424">
        <v>9.74</v>
      </c>
      <c r="K91" s="424">
        <v>9.74</v>
      </c>
      <c r="N91" s="424">
        <v>9.74</v>
      </c>
      <c r="O91" s="424">
        <v>9.74</v>
      </c>
      <c r="R91" s="424">
        <v>9.74</v>
      </c>
      <c r="S91" s="424">
        <v>9.74</v>
      </c>
      <c r="T91" s="106"/>
      <c r="U91" s="106"/>
      <c r="V91" s="106"/>
    </row>
    <row r="92" spans="4:22" outlineLevel="1">
      <c r="D92" s="490" t="s">
        <v>141</v>
      </c>
      <c r="E92" s="170" t="s">
        <v>70</v>
      </c>
      <c r="F92" s="424">
        <v>11.86</v>
      </c>
      <c r="G92" s="424">
        <v>11.86</v>
      </c>
      <c r="H92" s="424">
        <v>11.86</v>
      </c>
      <c r="I92" s="424">
        <v>11.86</v>
      </c>
      <c r="J92" s="424">
        <v>11.86</v>
      </c>
      <c r="K92" s="424">
        <v>11.86</v>
      </c>
      <c r="N92" s="424">
        <v>11.86</v>
      </c>
      <c r="O92" s="424">
        <v>11.86</v>
      </c>
      <c r="R92" s="424">
        <v>11.86</v>
      </c>
      <c r="S92" s="424">
        <v>11.86</v>
      </c>
      <c r="T92" s="106"/>
      <c r="U92" s="106"/>
      <c r="V92" s="106"/>
    </row>
    <row r="93" spans="4:22" outlineLevel="1">
      <c r="D93" s="490" t="s">
        <v>142</v>
      </c>
      <c r="E93" s="170" t="s">
        <v>70</v>
      </c>
      <c r="F93" s="424">
        <v>14.22</v>
      </c>
      <c r="G93" s="424">
        <v>14.22</v>
      </c>
      <c r="H93" s="424">
        <v>14.22</v>
      </c>
      <c r="I93" s="424">
        <v>14.22</v>
      </c>
      <c r="J93" s="424">
        <v>14.22</v>
      </c>
      <c r="K93" s="424">
        <v>14.22</v>
      </c>
      <c r="N93" s="424">
        <v>14.22</v>
      </c>
      <c r="O93" s="424">
        <v>14.22</v>
      </c>
      <c r="R93" s="424">
        <v>14.22</v>
      </c>
      <c r="S93" s="424">
        <v>14.22</v>
      </c>
      <c r="T93" s="106"/>
      <c r="U93" s="106"/>
      <c r="V93" s="106"/>
    </row>
    <row r="94" spans="4:22" outlineLevel="1">
      <c r="D94" s="490" t="s">
        <v>143</v>
      </c>
      <c r="E94" s="170" t="s">
        <v>70</v>
      </c>
      <c r="F94" s="424">
        <v>28.49</v>
      </c>
      <c r="G94" s="424">
        <v>28.49</v>
      </c>
      <c r="H94" s="424">
        <v>28.49</v>
      </c>
      <c r="I94" s="424">
        <v>28.49</v>
      </c>
      <c r="J94" s="424">
        <v>28.49</v>
      </c>
      <c r="K94" s="424">
        <v>28.49</v>
      </c>
      <c r="N94" s="424">
        <v>28.49</v>
      </c>
      <c r="O94" s="424">
        <v>28.49</v>
      </c>
      <c r="R94" s="424">
        <v>28.49</v>
      </c>
      <c r="S94" s="424">
        <v>28.49</v>
      </c>
      <c r="T94" s="106"/>
      <c r="U94" s="106"/>
      <c r="V94" s="106"/>
    </row>
    <row r="95" spans="4:22" outlineLevel="1">
      <c r="D95" s="490" t="s">
        <v>144</v>
      </c>
      <c r="E95" s="170" t="s">
        <v>70</v>
      </c>
      <c r="F95" s="424">
        <v>16.5</v>
      </c>
      <c r="G95" s="424">
        <v>16.5</v>
      </c>
      <c r="H95" s="424">
        <v>16.5</v>
      </c>
      <c r="I95" s="424">
        <v>16.5</v>
      </c>
      <c r="J95" s="424">
        <v>16.5</v>
      </c>
      <c r="K95" s="424">
        <v>16.5</v>
      </c>
      <c r="N95" s="424">
        <v>16.5</v>
      </c>
      <c r="O95" s="424">
        <v>16.5</v>
      </c>
      <c r="R95" s="424">
        <v>16.5</v>
      </c>
      <c r="S95" s="424">
        <v>16.5</v>
      </c>
      <c r="T95" s="106"/>
      <c r="U95" s="106"/>
      <c r="V95" s="106"/>
    </row>
    <row r="96" spans="4:22" outlineLevel="1">
      <c r="D96" s="490" t="s">
        <v>128</v>
      </c>
      <c r="E96" s="170" t="s">
        <v>70</v>
      </c>
      <c r="F96" s="424">
        <v>16.36</v>
      </c>
      <c r="G96" s="424">
        <v>16.36</v>
      </c>
      <c r="H96" s="424">
        <v>16.36</v>
      </c>
      <c r="I96" s="424">
        <v>16.36</v>
      </c>
      <c r="J96" s="424">
        <v>16.36</v>
      </c>
      <c r="K96" s="424">
        <v>16.36</v>
      </c>
      <c r="N96" s="424">
        <v>16.36</v>
      </c>
      <c r="O96" s="424">
        <v>16.36</v>
      </c>
      <c r="R96" s="424">
        <v>16.36</v>
      </c>
      <c r="S96" s="424">
        <v>16.36</v>
      </c>
      <c r="T96" s="106"/>
      <c r="U96" s="106"/>
      <c r="V96" s="106"/>
    </row>
    <row r="97" spans="1:22" outlineLevel="1">
      <c r="D97" s="490" t="s">
        <v>129</v>
      </c>
      <c r="E97" s="170" t="s">
        <v>70</v>
      </c>
      <c r="F97" s="424">
        <v>5.99</v>
      </c>
      <c r="G97" s="424">
        <v>5.99</v>
      </c>
      <c r="H97" s="424">
        <v>5.99</v>
      </c>
      <c r="I97" s="424">
        <v>5.99</v>
      </c>
      <c r="J97" s="424">
        <v>5.99</v>
      </c>
      <c r="K97" s="424">
        <v>5.99</v>
      </c>
      <c r="N97" s="424">
        <v>5.99</v>
      </c>
      <c r="O97" s="424">
        <v>5.99</v>
      </c>
      <c r="R97" s="424">
        <v>5.99</v>
      </c>
      <c r="S97" s="424">
        <v>5.99</v>
      </c>
      <c r="T97" s="106"/>
      <c r="U97" s="106"/>
      <c r="V97" s="106"/>
    </row>
    <row r="98" spans="1:22" outlineLevel="1">
      <c r="D98" s="490" t="s">
        <v>130</v>
      </c>
      <c r="E98" s="170" t="s">
        <v>70</v>
      </c>
      <c r="F98" s="424">
        <v>58.99</v>
      </c>
      <c r="G98" s="424">
        <v>58.99</v>
      </c>
      <c r="H98" s="424">
        <v>58.99</v>
      </c>
      <c r="I98" s="424">
        <v>58.99</v>
      </c>
      <c r="J98" s="424">
        <v>58.99</v>
      </c>
      <c r="K98" s="424">
        <v>58.99</v>
      </c>
      <c r="N98" s="424">
        <v>58.99</v>
      </c>
      <c r="O98" s="424">
        <v>58.99</v>
      </c>
      <c r="R98" s="424">
        <v>58.99</v>
      </c>
      <c r="S98" s="424">
        <v>58.99</v>
      </c>
      <c r="T98" s="106"/>
      <c r="U98" s="106"/>
      <c r="V98" s="106"/>
    </row>
    <row r="99" spans="1:22" ht="13.2" customHeight="1" outlineLevel="1">
      <c r="D99" s="286"/>
      <c r="E99" s="288"/>
      <c r="F99" s="401"/>
      <c r="G99" s="401"/>
      <c r="H99" s="401"/>
      <c r="I99" s="401"/>
      <c r="J99" s="401"/>
      <c r="K99" s="916"/>
      <c r="N99" s="915"/>
      <c r="O99" s="916"/>
      <c r="R99" s="915"/>
      <c r="S99" s="916"/>
    </row>
    <row r="100" spans="1:22" ht="13.2" customHeight="1" outlineLevel="1" thickBot="1"/>
    <row r="101" spans="1:22" ht="13.2" customHeight="1">
      <c r="A101" s="875">
        <v>2.2999999999999998</v>
      </c>
      <c r="B101" s="564" t="s">
        <v>719</v>
      </c>
      <c r="C101" s="684"/>
      <c r="D101" s="685"/>
      <c r="E101" s="686"/>
      <c r="F101" s="687"/>
      <c r="G101" s="687"/>
      <c r="H101" s="687"/>
      <c r="I101" s="687"/>
      <c r="J101" s="687"/>
      <c r="K101" s="687"/>
      <c r="N101" s="574"/>
      <c r="O101" s="575"/>
      <c r="R101" s="574"/>
      <c r="S101" s="575"/>
    </row>
    <row r="102" spans="1:22" ht="13.2" customHeight="1">
      <c r="A102" s="1"/>
      <c r="C102" s="304" t="s">
        <v>720</v>
      </c>
      <c r="D102" s="305"/>
      <c r="E102" s="306"/>
      <c r="F102" s="402"/>
      <c r="G102" s="402"/>
      <c r="H102" s="402"/>
      <c r="I102" s="402"/>
      <c r="J102" s="401"/>
      <c r="K102" s="916"/>
      <c r="N102" s="395"/>
      <c r="O102" s="396"/>
      <c r="R102" s="395"/>
      <c r="S102" s="396"/>
    </row>
    <row r="103" spans="1:22" ht="13.2" customHeight="1" outlineLevel="1">
      <c r="A103" s="171" t="s">
        <v>147</v>
      </c>
      <c r="D103" s="180" t="s">
        <v>148</v>
      </c>
      <c r="E103" s="281" t="s">
        <v>149</v>
      </c>
      <c r="F103" s="219"/>
      <c r="G103" s="219"/>
      <c r="H103" s="219"/>
      <c r="I103" s="219"/>
      <c r="J103" s="219"/>
      <c r="K103" s="219"/>
      <c r="L103" s="389"/>
      <c r="M103" s="389"/>
      <c r="N103" s="219"/>
      <c r="O103" s="219"/>
      <c r="P103" s="389"/>
      <c r="Q103" s="389"/>
      <c r="R103" s="219"/>
      <c r="S103" s="219"/>
    </row>
    <row r="104" spans="1:22" ht="13.2" customHeight="1">
      <c r="A104" s="171" t="s">
        <v>150</v>
      </c>
      <c r="C104" s="304" t="s">
        <v>151</v>
      </c>
      <c r="D104" s="305"/>
      <c r="E104" s="306"/>
      <c r="F104" s="402"/>
      <c r="G104" s="402"/>
      <c r="H104" s="402"/>
      <c r="I104" s="402"/>
      <c r="J104" s="401"/>
      <c r="K104" s="916"/>
      <c r="N104" s="395"/>
      <c r="O104" s="396"/>
      <c r="R104" s="395"/>
      <c r="S104" s="396"/>
    </row>
    <row r="105" spans="1:22" ht="13.2" customHeight="1" outlineLevel="1">
      <c r="D105" s="175" t="s">
        <v>152</v>
      </c>
      <c r="E105" s="170" t="s">
        <v>149</v>
      </c>
      <c r="F105" s="424">
        <v>36.75</v>
      </c>
      <c r="G105" s="424">
        <v>36.75</v>
      </c>
      <c r="H105" s="424">
        <v>36.75</v>
      </c>
      <c r="I105" s="424">
        <v>36.75</v>
      </c>
      <c r="J105" s="424">
        <v>36.75</v>
      </c>
      <c r="K105" s="424">
        <v>36.75</v>
      </c>
      <c r="N105" s="424">
        <v>36.75</v>
      </c>
      <c r="O105" s="424">
        <v>36.75</v>
      </c>
      <c r="R105" s="424">
        <v>36.75</v>
      </c>
      <c r="S105" s="424">
        <v>36.75</v>
      </c>
    </row>
    <row r="106" spans="1:22" ht="13.2" customHeight="1" outlineLevel="1">
      <c r="D106" s="175" t="s">
        <v>153</v>
      </c>
      <c r="E106" s="281" t="s">
        <v>149</v>
      </c>
      <c r="F106" s="219">
        <v>78.33</v>
      </c>
      <c r="G106" s="219">
        <v>78.33</v>
      </c>
      <c r="H106" s="219">
        <v>78.33</v>
      </c>
      <c r="I106" s="219">
        <v>78.33</v>
      </c>
      <c r="J106" s="219">
        <v>78.33</v>
      </c>
      <c r="K106" s="219">
        <v>78.33</v>
      </c>
      <c r="L106" s="389"/>
      <c r="M106" s="389"/>
      <c r="N106" s="219">
        <v>78.33</v>
      </c>
      <c r="O106" s="219">
        <v>78.33</v>
      </c>
      <c r="P106" s="389"/>
      <c r="Q106" s="389"/>
      <c r="R106" s="219">
        <v>78.33</v>
      </c>
      <c r="S106" s="219">
        <v>78.33</v>
      </c>
    </row>
    <row r="107" spans="1:22" ht="13.2" customHeight="1" outlineLevel="1">
      <c r="D107" s="175" t="s">
        <v>154</v>
      </c>
      <c r="E107" s="281" t="s">
        <v>149</v>
      </c>
      <c r="F107" s="219">
        <v>78.33</v>
      </c>
      <c r="G107" s="219">
        <v>78.33</v>
      </c>
      <c r="H107" s="219">
        <v>78.33</v>
      </c>
      <c r="I107" s="219">
        <v>78.33</v>
      </c>
      <c r="J107" s="219">
        <v>78.33</v>
      </c>
      <c r="K107" s="219">
        <v>78.33</v>
      </c>
      <c r="L107" s="389"/>
      <c r="M107" s="389"/>
      <c r="N107" s="219">
        <v>78.33</v>
      </c>
      <c r="O107" s="219">
        <v>78.33</v>
      </c>
      <c r="P107" s="389"/>
      <c r="Q107" s="389"/>
      <c r="R107" s="219">
        <v>78.33</v>
      </c>
      <c r="S107" s="219">
        <v>78.33</v>
      </c>
    </row>
    <row r="108" spans="1:22" ht="13.2" customHeight="1" outlineLevel="1">
      <c r="D108" s="175" t="s">
        <v>155</v>
      </c>
      <c r="E108" s="281" t="s">
        <v>149</v>
      </c>
      <c r="F108" s="219">
        <v>123.69</v>
      </c>
      <c r="G108" s="219">
        <v>123.69</v>
      </c>
      <c r="H108" s="219">
        <v>123.69</v>
      </c>
      <c r="I108" s="219">
        <v>123.69</v>
      </c>
      <c r="J108" s="219">
        <v>123.69</v>
      </c>
      <c r="K108" s="219">
        <v>123.69</v>
      </c>
      <c r="L108" s="389"/>
      <c r="M108" s="389"/>
      <c r="N108" s="219">
        <v>123.69</v>
      </c>
      <c r="O108" s="219">
        <v>123.69</v>
      </c>
      <c r="P108" s="389"/>
      <c r="Q108" s="389"/>
      <c r="R108" s="219">
        <v>123.69</v>
      </c>
      <c r="S108" s="219">
        <v>123.69</v>
      </c>
    </row>
    <row r="109" spans="1:22" ht="13.2" customHeight="1" outlineLevel="1">
      <c r="D109" s="175" t="s">
        <v>156</v>
      </c>
      <c r="E109" s="281" t="s">
        <v>149</v>
      </c>
      <c r="F109" s="219">
        <v>130</v>
      </c>
      <c r="G109" s="219">
        <v>130</v>
      </c>
      <c r="H109" s="219">
        <v>130</v>
      </c>
      <c r="I109" s="219">
        <v>130</v>
      </c>
      <c r="J109" s="219">
        <v>130</v>
      </c>
      <c r="K109" s="219">
        <v>130</v>
      </c>
      <c r="L109" s="389"/>
      <c r="M109" s="389"/>
      <c r="N109" s="219">
        <v>130</v>
      </c>
      <c r="O109" s="219">
        <v>130</v>
      </c>
      <c r="P109" s="389"/>
      <c r="Q109" s="389"/>
      <c r="R109" s="219">
        <v>130</v>
      </c>
      <c r="S109" s="219">
        <v>130</v>
      </c>
    </row>
    <row r="110" spans="1:22" ht="13.2" customHeight="1" outlineLevel="1">
      <c r="D110" s="175" t="s">
        <v>157</v>
      </c>
      <c r="E110" s="281" t="s">
        <v>149</v>
      </c>
      <c r="F110" s="219">
        <v>130</v>
      </c>
      <c r="G110" s="219">
        <v>130</v>
      </c>
      <c r="H110" s="219">
        <v>130</v>
      </c>
      <c r="I110" s="219">
        <v>130</v>
      </c>
      <c r="J110" s="219">
        <v>130</v>
      </c>
      <c r="K110" s="219">
        <v>130</v>
      </c>
      <c r="L110" s="389"/>
      <c r="M110" s="389"/>
      <c r="N110" s="219">
        <v>130</v>
      </c>
      <c r="O110" s="219">
        <v>130</v>
      </c>
      <c r="P110" s="389"/>
      <c r="Q110" s="389"/>
      <c r="R110" s="219">
        <v>130</v>
      </c>
      <c r="S110" s="219">
        <v>130</v>
      </c>
    </row>
    <row r="111" spans="1:22" ht="13.2" customHeight="1" outlineLevel="1">
      <c r="D111" s="175" t="s">
        <v>158</v>
      </c>
      <c r="E111" s="281" t="s">
        <v>149</v>
      </c>
      <c r="F111" s="219">
        <v>260</v>
      </c>
      <c r="G111" s="219">
        <v>260</v>
      </c>
      <c r="H111" s="219">
        <v>260</v>
      </c>
      <c r="I111" s="219">
        <v>260</v>
      </c>
      <c r="J111" s="219">
        <v>260</v>
      </c>
      <c r="K111" s="219">
        <v>260</v>
      </c>
      <c r="L111" s="389"/>
      <c r="M111" s="389"/>
      <c r="N111" s="219">
        <v>260</v>
      </c>
      <c r="O111" s="219">
        <v>260</v>
      </c>
      <c r="P111" s="389"/>
      <c r="Q111" s="389"/>
      <c r="R111" s="219">
        <v>260</v>
      </c>
      <c r="S111" s="219">
        <v>260</v>
      </c>
    </row>
    <row r="112" spans="1:22" ht="13.2" customHeight="1" outlineLevel="1">
      <c r="D112" s="175" t="s">
        <v>159</v>
      </c>
      <c r="E112" s="281" t="s">
        <v>149</v>
      </c>
      <c r="F112" s="219">
        <v>390</v>
      </c>
      <c r="G112" s="219">
        <v>390</v>
      </c>
      <c r="H112" s="219">
        <v>390</v>
      </c>
      <c r="I112" s="219">
        <v>390</v>
      </c>
      <c r="J112" s="219">
        <v>390</v>
      </c>
      <c r="K112" s="219">
        <v>390</v>
      </c>
      <c r="L112" s="389"/>
      <c r="M112" s="389"/>
      <c r="N112" s="219">
        <v>390</v>
      </c>
      <c r="O112" s="219">
        <v>390</v>
      </c>
      <c r="P112" s="389"/>
      <c r="Q112" s="389"/>
      <c r="R112" s="219">
        <v>390</v>
      </c>
      <c r="S112" s="219">
        <v>390</v>
      </c>
    </row>
    <row r="113" spans="4:19" ht="13.2" customHeight="1" outlineLevel="1">
      <c r="D113" s="175" t="s">
        <v>160</v>
      </c>
      <c r="E113" s="281" t="s">
        <v>149</v>
      </c>
      <c r="F113" s="219">
        <v>431.55</v>
      </c>
      <c r="G113" s="219">
        <v>431.55</v>
      </c>
      <c r="H113" s="219">
        <v>431.55</v>
      </c>
      <c r="I113" s="219">
        <v>431.55</v>
      </c>
      <c r="J113" s="219">
        <v>431.55</v>
      </c>
      <c r="K113" s="219">
        <v>431.55</v>
      </c>
      <c r="L113" s="389"/>
      <c r="M113" s="389"/>
      <c r="N113" s="219">
        <v>431.55</v>
      </c>
      <c r="O113" s="219">
        <v>431.55</v>
      </c>
      <c r="P113" s="389"/>
      <c r="Q113" s="389"/>
      <c r="R113" s="219">
        <v>431.55</v>
      </c>
      <c r="S113" s="219">
        <v>431.55</v>
      </c>
    </row>
    <row r="114" spans="4:19" ht="13.2" customHeight="1" outlineLevel="1">
      <c r="D114" s="175" t="s">
        <v>161</v>
      </c>
      <c r="E114" s="281" t="s">
        <v>149</v>
      </c>
      <c r="F114" s="219">
        <v>486.15</v>
      </c>
      <c r="G114" s="219">
        <v>486.15</v>
      </c>
      <c r="H114" s="219">
        <v>486.15</v>
      </c>
      <c r="I114" s="219">
        <v>486.15</v>
      </c>
      <c r="J114" s="219">
        <v>486.15</v>
      </c>
      <c r="K114" s="219">
        <v>486.15</v>
      </c>
      <c r="L114" s="389"/>
      <c r="M114" s="389"/>
      <c r="N114" s="219">
        <v>486.15</v>
      </c>
      <c r="O114" s="219">
        <v>486.15</v>
      </c>
      <c r="P114" s="389"/>
      <c r="Q114" s="389"/>
      <c r="R114" s="219">
        <v>486.15</v>
      </c>
      <c r="S114" s="219">
        <v>486.15</v>
      </c>
    </row>
    <row r="115" spans="4:19" ht="13.2" customHeight="1" outlineLevel="1">
      <c r="D115" s="175" t="s">
        <v>162</v>
      </c>
      <c r="E115" s="281" t="s">
        <v>149</v>
      </c>
      <c r="F115" s="219">
        <v>525</v>
      </c>
      <c r="G115" s="219">
        <v>525</v>
      </c>
      <c r="H115" s="219">
        <v>525</v>
      </c>
      <c r="I115" s="219">
        <v>525</v>
      </c>
      <c r="J115" s="219">
        <v>525</v>
      </c>
      <c r="K115" s="219">
        <v>525</v>
      </c>
      <c r="L115" s="389"/>
      <c r="M115" s="389"/>
      <c r="N115" s="219">
        <v>525</v>
      </c>
      <c r="O115" s="219">
        <v>525</v>
      </c>
      <c r="P115" s="389"/>
      <c r="Q115" s="389"/>
      <c r="R115" s="219">
        <v>525</v>
      </c>
      <c r="S115" s="219">
        <v>525</v>
      </c>
    </row>
    <row r="116" spans="4:19" ht="13.2" customHeight="1" outlineLevel="1">
      <c r="D116" s="175" t="s">
        <v>163</v>
      </c>
      <c r="E116" s="281" t="s">
        <v>149</v>
      </c>
      <c r="F116" s="219">
        <v>666.96</v>
      </c>
      <c r="G116" s="219">
        <v>666.96</v>
      </c>
      <c r="H116" s="219">
        <v>666.96</v>
      </c>
      <c r="I116" s="219">
        <v>666.96</v>
      </c>
      <c r="J116" s="219">
        <v>666.96</v>
      </c>
      <c r="K116" s="219">
        <v>666.96</v>
      </c>
      <c r="L116" s="389"/>
      <c r="M116" s="389"/>
      <c r="N116" s="219">
        <v>666.96</v>
      </c>
      <c r="O116" s="219">
        <v>666.96</v>
      </c>
      <c r="P116" s="389"/>
      <c r="Q116" s="389"/>
      <c r="R116" s="219">
        <v>666.96</v>
      </c>
      <c r="S116" s="219">
        <v>666.96</v>
      </c>
    </row>
    <row r="117" spans="4:19" ht="13.2" customHeight="1" outlineLevel="1">
      <c r="D117" s="175" t="s">
        <v>164</v>
      </c>
      <c r="E117" s="281" t="s">
        <v>149</v>
      </c>
      <c r="F117" s="219">
        <v>820.89</v>
      </c>
      <c r="G117" s="219">
        <v>820.89</v>
      </c>
      <c r="H117" s="219">
        <v>820.89</v>
      </c>
      <c r="I117" s="219">
        <v>820.89</v>
      </c>
      <c r="J117" s="219">
        <v>820.89</v>
      </c>
      <c r="K117" s="219">
        <v>820.89</v>
      </c>
      <c r="L117" s="389"/>
      <c r="M117" s="389"/>
      <c r="N117" s="219">
        <v>820.89</v>
      </c>
      <c r="O117" s="219">
        <v>820.89</v>
      </c>
      <c r="P117" s="389"/>
      <c r="Q117" s="389"/>
      <c r="R117" s="219">
        <v>820.89</v>
      </c>
      <c r="S117" s="219">
        <v>820.89</v>
      </c>
    </row>
    <row r="118" spans="4:19" ht="13.2" customHeight="1" outlineLevel="1">
      <c r="D118" s="175" t="s">
        <v>165</v>
      </c>
      <c r="E118" s="281" t="s">
        <v>149</v>
      </c>
      <c r="F118" s="219">
        <v>882</v>
      </c>
      <c r="G118" s="219">
        <v>882</v>
      </c>
      <c r="H118" s="219">
        <v>882</v>
      </c>
      <c r="I118" s="219">
        <v>882</v>
      </c>
      <c r="J118" s="219">
        <v>882</v>
      </c>
      <c r="K118" s="219">
        <v>882</v>
      </c>
      <c r="L118" s="389"/>
      <c r="M118" s="389"/>
      <c r="N118" s="219">
        <v>882</v>
      </c>
      <c r="O118" s="219">
        <v>882</v>
      </c>
      <c r="P118" s="389"/>
      <c r="Q118" s="389"/>
      <c r="R118" s="219">
        <v>882</v>
      </c>
      <c r="S118" s="219">
        <v>882</v>
      </c>
    </row>
    <row r="119" spans="4:19" ht="13.2" customHeight="1" outlineLevel="1">
      <c r="D119" s="175" t="s">
        <v>166</v>
      </c>
      <c r="E119" s="281" t="s">
        <v>149</v>
      </c>
      <c r="F119" s="219">
        <v>979.44</v>
      </c>
      <c r="G119" s="219">
        <v>979.44</v>
      </c>
      <c r="H119" s="219">
        <v>979.44</v>
      </c>
      <c r="I119" s="219">
        <v>979.44</v>
      </c>
      <c r="J119" s="219">
        <v>979.44</v>
      </c>
      <c r="K119" s="219">
        <v>979.44</v>
      </c>
      <c r="L119" s="389"/>
      <c r="M119" s="389"/>
      <c r="N119" s="219">
        <v>979.44</v>
      </c>
      <c r="O119" s="219">
        <v>979.44</v>
      </c>
      <c r="P119" s="389"/>
      <c r="R119" s="219">
        <v>979.44</v>
      </c>
      <c r="S119" s="219">
        <v>979.44</v>
      </c>
    </row>
    <row r="120" spans="4:19" ht="13.2" customHeight="1" outlineLevel="1">
      <c r="D120" s="175" t="s">
        <v>167</v>
      </c>
      <c r="E120" s="281" t="s">
        <v>149</v>
      </c>
      <c r="F120" s="219">
        <v>987.63</v>
      </c>
      <c r="G120" s="219">
        <v>987.63</v>
      </c>
      <c r="H120" s="219">
        <v>987.63</v>
      </c>
      <c r="I120" s="219">
        <v>987.63</v>
      </c>
      <c r="J120" s="219">
        <v>987.63</v>
      </c>
      <c r="K120" s="219">
        <v>987.63</v>
      </c>
      <c r="L120" s="389"/>
      <c r="M120" s="389"/>
      <c r="N120" s="219">
        <v>987.63</v>
      </c>
      <c r="O120" s="219">
        <v>987.63</v>
      </c>
      <c r="P120" s="389"/>
      <c r="R120" s="219">
        <v>987.63</v>
      </c>
      <c r="S120" s="219">
        <v>987.63</v>
      </c>
    </row>
    <row r="121" spans="4:19" ht="13.2" customHeight="1" outlineLevel="1">
      <c r="D121" s="175" t="s">
        <v>168</v>
      </c>
      <c r="E121" s="281" t="s">
        <v>149</v>
      </c>
      <c r="F121" s="219">
        <v>1056.93</v>
      </c>
      <c r="G121" s="219">
        <v>1056.93</v>
      </c>
      <c r="H121" s="219">
        <v>1056.93</v>
      </c>
      <c r="I121" s="219">
        <v>1056.93</v>
      </c>
      <c r="J121" s="219">
        <v>1056.93</v>
      </c>
      <c r="K121" s="219">
        <v>1056.93</v>
      </c>
      <c r="L121" s="389"/>
      <c r="M121" s="389"/>
      <c r="N121" s="219">
        <v>1056.93</v>
      </c>
      <c r="O121" s="219">
        <v>1056.93</v>
      </c>
      <c r="P121" s="389"/>
      <c r="R121" s="219">
        <v>1056.93</v>
      </c>
      <c r="S121" s="219">
        <v>1056.93</v>
      </c>
    </row>
    <row r="122" spans="4:19" ht="13.2" customHeight="1" outlineLevel="1">
      <c r="D122" s="175" t="s">
        <v>169</v>
      </c>
      <c r="E122" s="281" t="s">
        <v>149</v>
      </c>
      <c r="F122" s="219">
        <v>1522.08</v>
      </c>
      <c r="G122" s="219">
        <v>1522.08</v>
      </c>
      <c r="H122" s="219">
        <v>1522.08</v>
      </c>
      <c r="I122" s="219">
        <v>1522.08</v>
      </c>
      <c r="J122" s="219">
        <v>1522.08</v>
      </c>
      <c r="K122" s="219">
        <v>1522.08</v>
      </c>
      <c r="L122" s="389"/>
      <c r="M122" s="389"/>
      <c r="N122" s="219">
        <v>1522.08</v>
      </c>
      <c r="O122" s="219">
        <v>1522.08</v>
      </c>
      <c r="P122" s="389"/>
      <c r="R122" s="219">
        <v>1522.08</v>
      </c>
      <c r="S122" s="219">
        <v>1522.08</v>
      </c>
    </row>
    <row r="123" spans="4:19" ht="13.2" customHeight="1" outlineLevel="1">
      <c r="D123" s="175" t="s">
        <v>170</v>
      </c>
      <c r="E123" s="281" t="s">
        <v>149</v>
      </c>
      <c r="F123" s="219">
        <v>1761.9</v>
      </c>
      <c r="G123" s="219">
        <v>1761.9</v>
      </c>
      <c r="H123" s="219">
        <v>1761.9</v>
      </c>
      <c r="I123" s="219">
        <v>1761.9</v>
      </c>
      <c r="J123" s="219">
        <v>1761.9</v>
      </c>
      <c r="K123" s="219">
        <v>1761.9</v>
      </c>
      <c r="L123" s="389"/>
      <c r="M123" s="389"/>
      <c r="N123" s="219">
        <v>1761.9</v>
      </c>
      <c r="O123" s="219">
        <v>1761.9</v>
      </c>
      <c r="P123" s="389"/>
      <c r="R123" s="219">
        <v>1761.9</v>
      </c>
      <c r="S123" s="219">
        <v>1761.9</v>
      </c>
    </row>
    <row r="124" spans="4:19" ht="13.2" customHeight="1" outlineLevel="1">
      <c r="D124" s="175" t="s">
        <v>171</v>
      </c>
      <c r="E124" s="281" t="s">
        <v>149</v>
      </c>
      <c r="F124" s="219">
        <v>2677.5</v>
      </c>
      <c r="G124" s="219">
        <v>2677.5</v>
      </c>
      <c r="H124" s="219">
        <v>2677.5</v>
      </c>
      <c r="I124" s="219">
        <v>2677.5</v>
      </c>
      <c r="J124" s="219">
        <v>2677.5</v>
      </c>
      <c r="K124" s="219">
        <v>2677.5</v>
      </c>
      <c r="L124" s="389"/>
      <c r="M124" s="389"/>
      <c r="N124" s="219">
        <v>2677.5</v>
      </c>
      <c r="O124" s="219">
        <v>2677.5</v>
      </c>
      <c r="P124" s="389"/>
      <c r="R124" s="219">
        <v>2677.5</v>
      </c>
      <c r="S124" s="219">
        <v>2677.5</v>
      </c>
    </row>
    <row r="125" spans="4:19" ht="13.2" customHeight="1" outlineLevel="1">
      <c r="D125" s="175" t="s">
        <v>172</v>
      </c>
      <c r="E125" s="281" t="s">
        <v>149</v>
      </c>
      <c r="F125" s="219">
        <v>3220.98</v>
      </c>
      <c r="G125" s="219">
        <v>3220.98</v>
      </c>
      <c r="H125" s="219">
        <v>3220.98</v>
      </c>
      <c r="I125" s="219">
        <v>3220.98</v>
      </c>
      <c r="J125" s="219">
        <v>3220.98</v>
      </c>
      <c r="K125" s="219">
        <v>3220.98</v>
      </c>
      <c r="L125" s="389"/>
      <c r="M125" s="389"/>
      <c r="N125" s="219">
        <v>3220.98</v>
      </c>
      <c r="O125" s="219">
        <v>3220.98</v>
      </c>
      <c r="P125" s="389"/>
      <c r="R125" s="219">
        <v>3220.98</v>
      </c>
      <c r="S125" s="219">
        <v>3220.98</v>
      </c>
    </row>
    <row r="126" spans="4:19" ht="13.2" customHeight="1" outlineLevel="1">
      <c r="D126" s="175" t="s">
        <v>173</v>
      </c>
      <c r="E126" s="281" t="s">
        <v>149</v>
      </c>
      <c r="F126" s="219">
        <v>4861.71</v>
      </c>
      <c r="G126" s="219">
        <v>4861.71</v>
      </c>
      <c r="H126" s="219">
        <v>4861.71</v>
      </c>
      <c r="I126" s="219">
        <v>4861.71</v>
      </c>
      <c r="J126" s="219">
        <v>4861.71</v>
      </c>
      <c r="K126" s="219">
        <v>4861.71</v>
      </c>
      <c r="L126" s="389"/>
      <c r="M126" s="389"/>
      <c r="N126" s="219">
        <v>4861.71</v>
      </c>
      <c r="O126" s="219">
        <v>4861.71</v>
      </c>
      <c r="P126" s="389"/>
      <c r="R126" s="219">
        <v>4861.71</v>
      </c>
      <c r="S126" s="219">
        <v>4861.71</v>
      </c>
    </row>
    <row r="127" spans="4:19" ht="13.2" customHeight="1" outlineLevel="1">
      <c r="D127" s="175" t="s">
        <v>174</v>
      </c>
      <c r="E127" s="281" t="s">
        <v>149</v>
      </c>
      <c r="F127" s="219">
        <v>7046.13</v>
      </c>
      <c r="G127" s="219">
        <v>7046.13</v>
      </c>
      <c r="H127" s="219">
        <v>7046.13</v>
      </c>
      <c r="I127" s="219">
        <v>7046.13</v>
      </c>
      <c r="J127" s="219">
        <v>7046.13</v>
      </c>
      <c r="K127" s="219">
        <v>7046.13</v>
      </c>
      <c r="L127" s="389"/>
      <c r="M127" s="389"/>
      <c r="N127" s="219">
        <v>7046.13</v>
      </c>
      <c r="O127" s="219">
        <v>7046.13</v>
      </c>
      <c r="P127" s="389"/>
      <c r="R127" s="219">
        <v>7046.13</v>
      </c>
      <c r="S127" s="219">
        <v>7046.13</v>
      </c>
    </row>
    <row r="128" spans="4:19" ht="13.2" customHeight="1" outlineLevel="1">
      <c r="D128" s="175" t="s">
        <v>175</v>
      </c>
      <c r="E128" s="281" t="s">
        <v>149</v>
      </c>
      <c r="F128" s="219">
        <v>8433.81</v>
      </c>
      <c r="G128" s="219">
        <v>8433.81</v>
      </c>
      <c r="H128" s="219">
        <v>8433.81</v>
      </c>
      <c r="I128" s="219">
        <v>8433.81</v>
      </c>
      <c r="J128" s="219">
        <v>8433.81</v>
      </c>
      <c r="K128" s="219">
        <v>8433.81</v>
      </c>
      <c r="L128" s="389"/>
      <c r="M128" s="389"/>
      <c r="N128" s="219">
        <v>8433.81</v>
      </c>
      <c r="O128" s="219">
        <v>8433.81</v>
      </c>
      <c r="P128" s="389"/>
      <c r="R128" s="219">
        <v>8433.81</v>
      </c>
      <c r="S128" s="219">
        <v>8433.81</v>
      </c>
    </row>
    <row r="129" spans="4:19" ht="13.2" customHeight="1" outlineLevel="1">
      <c r="D129" s="175" t="s">
        <v>176</v>
      </c>
      <c r="E129" s="281" t="s">
        <v>149</v>
      </c>
      <c r="F129" s="219">
        <v>8641.08</v>
      </c>
      <c r="G129" s="219">
        <v>8641.08</v>
      </c>
      <c r="H129" s="219">
        <v>8641.08</v>
      </c>
      <c r="I129" s="219">
        <v>8641.08</v>
      </c>
      <c r="J129" s="219">
        <v>8641.08</v>
      </c>
      <c r="K129" s="219">
        <v>8641.08</v>
      </c>
      <c r="L129" s="389"/>
      <c r="M129" s="389"/>
      <c r="N129" s="219">
        <v>8641.08</v>
      </c>
      <c r="O129" s="219">
        <v>8641.08</v>
      </c>
      <c r="P129" s="389"/>
      <c r="R129" s="219">
        <v>8641.08</v>
      </c>
      <c r="S129" s="219">
        <v>8641.08</v>
      </c>
    </row>
    <row r="130" spans="4:19" ht="13.2" customHeight="1" outlineLevel="1">
      <c r="D130" s="180" t="s">
        <v>177</v>
      </c>
      <c r="E130" s="281" t="s">
        <v>149</v>
      </c>
      <c r="F130" s="219">
        <v>7627.3</v>
      </c>
      <c r="G130" s="219">
        <v>7627.3</v>
      </c>
      <c r="H130" s="219">
        <v>7627.3</v>
      </c>
      <c r="I130" s="219">
        <v>7627.3</v>
      </c>
      <c r="J130" s="219">
        <v>7627.3</v>
      </c>
      <c r="K130" s="219">
        <v>7627.3</v>
      </c>
      <c r="L130" s="389"/>
      <c r="M130" s="389"/>
      <c r="N130" s="219">
        <v>7627.3</v>
      </c>
      <c r="O130" s="219">
        <v>7627.3</v>
      </c>
      <c r="P130" s="389"/>
      <c r="R130" s="219">
        <v>7627.3</v>
      </c>
      <c r="S130" s="219">
        <v>7627.3</v>
      </c>
    </row>
    <row r="131" spans="4:19" ht="13.2" customHeight="1" outlineLevel="1">
      <c r="D131" s="175" t="s">
        <v>178</v>
      </c>
      <c r="E131" s="281" t="s">
        <v>149</v>
      </c>
      <c r="F131" s="219">
        <v>85</v>
      </c>
      <c r="G131" s="219">
        <v>85</v>
      </c>
      <c r="H131" s="219">
        <v>85</v>
      </c>
      <c r="I131" s="219">
        <v>85</v>
      </c>
      <c r="J131" s="219">
        <v>85</v>
      </c>
      <c r="K131" s="219">
        <v>85</v>
      </c>
      <c r="L131" s="389"/>
      <c r="M131" s="389"/>
      <c r="N131" s="219">
        <v>85</v>
      </c>
      <c r="O131" s="219">
        <v>85</v>
      </c>
      <c r="P131" s="389"/>
      <c r="R131" s="219">
        <v>85</v>
      </c>
      <c r="S131" s="219">
        <v>85</v>
      </c>
    </row>
    <row r="132" spans="4:19" ht="13.2" customHeight="1" outlineLevel="1">
      <c r="D132" s="175" t="s">
        <v>179</v>
      </c>
      <c r="E132" s="281" t="s">
        <v>149</v>
      </c>
      <c r="F132" s="219">
        <v>115</v>
      </c>
      <c r="G132" s="219">
        <v>115</v>
      </c>
      <c r="H132" s="219">
        <v>115</v>
      </c>
      <c r="I132" s="219">
        <v>115</v>
      </c>
      <c r="J132" s="219">
        <v>115</v>
      </c>
      <c r="K132" s="219">
        <v>115</v>
      </c>
      <c r="L132" s="389"/>
      <c r="M132" s="389"/>
      <c r="N132" s="1042">
        <v>67.5</v>
      </c>
      <c r="O132" s="1042">
        <v>67.5</v>
      </c>
      <c r="P132" s="389"/>
      <c r="R132" s="1042">
        <v>67.5</v>
      </c>
      <c r="S132" s="1042">
        <v>67.5</v>
      </c>
    </row>
    <row r="133" spans="4:19" ht="13.2" customHeight="1" outlineLevel="1">
      <c r="D133" s="175" t="s">
        <v>180</v>
      </c>
      <c r="E133" s="281" t="s">
        <v>149</v>
      </c>
      <c r="F133" s="219">
        <v>140</v>
      </c>
      <c r="G133" s="219">
        <v>140</v>
      </c>
      <c r="H133" s="219">
        <v>140</v>
      </c>
      <c r="I133" s="219">
        <v>140</v>
      </c>
      <c r="J133" s="219">
        <v>140</v>
      </c>
      <c r="K133" s="219">
        <v>140</v>
      </c>
      <c r="L133" s="389"/>
      <c r="M133" s="389"/>
      <c r="N133" s="1042">
        <v>82.5</v>
      </c>
      <c r="O133" s="1042">
        <v>82.5</v>
      </c>
      <c r="P133" s="389"/>
      <c r="R133" s="1042">
        <v>82.5</v>
      </c>
      <c r="S133" s="1042">
        <v>82.5</v>
      </c>
    </row>
    <row r="134" spans="4:19" ht="13.2" customHeight="1" outlineLevel="1">
      <c r="D134" s="175" t="s">
        <v>181</v>
      </c>
      <c r="E134" s="281" t="s">
        <v>149</v>
      </c>
      <c r="F134" s="219">
        <v>155</v>
      </c>
      <c r="G134" s="219">
        <v>155</v>
      </c>
      <c r="H134" s="219">
        <v>155</v>
      </c>
      <c r="I134" s="219">
        <v>155</v>
      </c>
      <c r="J134" s="219">
        <v>155</v>
      </c>
      <c r="K134" s="219">
        <v>155</v>
      </c>
      <c r="L134" s="389"/>
      <c r="M134" s="389"/>
      <c r="N134" s="1042">
        <v>95.1</v>
      </c>
      <c r="O134" s="1042">
        <v>95.1</v>
      </c>
      <c r="P134" s="389"/>
      <c r="R134" s="1042">
        <v>95.1</v>
      </c>
      <c r="S134" s="1042">
        <v>95.1</v>
      </c>
    </row>
    <row r="135" spans="4:19" ht="13.2" customHeight="1" outlineLevel="1">
      <c r="D135" s="175" t="s">
        <v>182</v>
      </c>
      <c r="E135" s="281" t="s">
        <v>149</v>
      </c>
      <c r="F135" s="219">
        <v>180</v>
      </c>
      <c r="G135" s="219">
        <v>180</v>
      </c>
      <c r="H135" s="219">
        <v>180</v>
      </c>
      <c r="I135" s="219">
        <v>180</v>
      </c>
      <c r="J135" s="219">
        <v>180</v>
      </c>
      <c r="K135" s="219">
        <v>180</v>
      </c>
      <c r="L135" s="389"/>
      <c r="M135" s="389"/>
      <c r="N135" s="1042">
        <v>99</v>
      </c>
      <c r="O135" s="1042">
        <v>99</v>
      </c>
      <c r="P135" s="389"/>
      <c r="R135" s="1042">
        <v>99</v>
      </c>
      <c r="S135" s="1042">
        <v>99</v>
      </c>
    </row>
    <row r="136" spans="4:19" ht="13.2" customHeight="1" outlineLevel="1">
      <c r="D136" s="175" t="s">
        <v>183</v>
      </c>
      <c r="E136" s="281" t="s">
        <v>149</v>
      </c>
      <c r="F136" s="219">
        <v>200</v>
      </c>
      <c r="G136" s="219">
        <v>200</v>
      </c>
      <c r="H136" s="219">
        <v>200</v>
      </c>
      <c r="I136" s="219">
        <v>200</v>
      </c>
      <c r="J136" s="219">
        <v>200</v>
      </c>
      <c r="K136" s="219">
        <v>200</v>
      </c>
      <c r="L136" s="389"/>
      <c r="M136" s="389"/>
      <c r="N136" s="1042">
        <v>111</v>
      </c>
      <c r="O136" s="1042">
        <v>111</v>
      </c>
      <c r="P136" s="389"/>
      <c r="R136" s="1042">
        <v>111</v>
      </c>
      <c r="S136" s="1042">
        <v>111</v>
      </c>
    </row>
    <row r="137" spans="4:19" ht="13.2" customHeight="1" outlineLevel="1">
      <c r="D137" s="175" t="s">
        <v>184</v>
      </c>
      <c r="E137" s="281" t="s">
        <v>149</v>
      </c>
      <c r="F137" s="219">
        <v>220</v>
      </c>
      <c r="G137" s="219">
        <v>220</v>
      </c>
      <c r="H137" s="219">
        <v>220</v>
      </c>
      <c r="I137" s="219">
        <v>220</v>
      </c>
      <c r="J137" s="219">
        <v>220</v>
      </c>
      <c r="K137" s="219">
        <v>220</v>
      </c>
      <c r="L137" s="389"/>
      <c r="M137" s="389"/>
      <c r="N137" s="1042">
        <v>123</v>
      </c>
      <c r="O137" s="1042">
        <v>123</v>
      </c>
      <c r="P137" s="389"/>
      <c r="R137" s="1042">
        <v>123</v>
      </c>
      <c r="S137" s="1042">
        <v>123</v>
      </c>
    </row>
    <row r="138" spans="4:19" ht="13.2" customHeight="1" outlineLevel="1">
      <c r="D138" s="175" t="s">
        <v>185</v>
      </c>
      <c r="E138" s="281" t="s">
        <v>149</v>
      </c>
      <c r="F138" s="219">
        <v>240</v>
      </c>
      <c r="G138" s="219">
        <v>240</v>
      </c>
      <c r="H138" s="219">
        <v>240</v>
      </c>
      <c r="I138" s="219">
        <v>240</v>
      </c>
      <c r="J138" s="219">
        <v>240</v>
      </c>
      <c r="K138" s="219">
        <v>240</v>
      </c>
      <c r="L138" s="389"/>
      <c r="M138" s="389"/>
      <c r="N138" s="1042">
        <v>130.5</v>
      </c>
      <c r="O138" s="1042">
        <v>130.5</v>
      </c>
      <c r="P138" s="389"/>
      <c r="R138" s="1042">
        <v>130.5</v>
      </c>
      <c r="S138" s="1042">
        <v>130.5</v>
      </c>
    </row>
    <row r="139" spans="4:19" ht="13.2" customHeight="1" outlineLevel="1">
      <c r="D139" s="175" t="s">
        <v>186</v>
      </c>
      <c r="E139" s="281" t="s">
        <v>149</v>
      </c>
      <c r="F139" s="219">
        <v>275</v>
      </c>
      <c r="G139" s="219">
        <v>275</v>
      </c>
      <c r="H139" s="219">
        <v>275</v>
      </c>
      <c r="I139" s="219">
        <v>275</v>
      </c>
      <c r="J139" s="219">
        <v>275</v>
      </c>
      <c r="K139" s="219">
        <v>275</v>
      </c>
      <c r="L139" s="389"/>
      <c r="M139" s="389"/>
      <c r="N139" s="1042">
        <v>135</v>
      </c>
      <c r="O139" s="1042">
        <v>135</v>
      </c>
      <c r="P139" s="389"/>
      <c r="R139" s="1042">
        <v>135</v>
      </c>
      <c r="S139" s="1042">
        <v>135</v>
      </c>
    </row>
    <row r="140" spans="4:19" ht="13.2" customHeight="1" outlineLevel="1">
      <c r="D140" s="175" t="s">
        <v>187</v>
      </c>
      <c r="E140" s="281" t="s">
        <v>149</v>
      </c>
      <c r="F140" s="219">
        <v>300</v>
      </c>
      <c r="G140" s="219">
        <v>300</v>
      </c>
      <c r="H140" s="219">
        <v>300</v>
      </c>
      <c r="I140" s="219">
        <v>300</v>
      </c>
      <c r="J140" s="219">
        <v>300</v>
      </c>
      <c r="K140" s="219">
        <v>300</v>
      </c>
      <c r="L140" s="389"/>
      <c r="M140" s="389"/>
      <c r="N140" s="1042">
        <v>180</v>
      </c>
      <c r="O140" s="1042">
        <v>180</v>
      </c>
      <c r="P140" s="389"/>
      <c r="R140" s="1042">
        <v>180</v>
      </c>
      <c r="S140" s="1042">
        <v>180</v>
      </c>
    </row>
    <row r="141" spans="4:19" ht="13.2" customHeight="1" outlineLevel="1">
      <c r="D141" s="175" t="s">
        <v>188</v>
      </c>
      <c r="E141" s="281" t="s">
        <v>149</v>
      </c>
      <c r="F141" s="219">
        <v>384</v>
      </c>
      <c r="G141" s="219">
        <v>384</v>
      </c>
      <c r="H141" s="219">
        <v>384</v>
      </c>
      <c r="I141" s="219">
        <v>384</v>
      </c>
      <c r="J141" s="219">
        <v>384</v>
      </c>
      <c r="K141" s="219">
        <v>384</v>
      </c>
      <c r="L141" s="389"/>
      <c r="M141" s="389"/>
      <c r="N141" s="1042">
        <v>210</v>
      </c>
      <c r="O141" s="1042">
        <v>210</v>
      </c>
      <c r="P141" s="389"/>
      <c r="R141" s="1042">
        <v>210</v>
      </c>
      <c r="S141" s="1042">
        <v>210</v>
      </c>
    </row>
    <row r="142" spans="4:19" ht="13.2" customHeight="1" outlineLevel="1">
      <c r="D142" s="175" t="s">
        <v>189</v>
      </c>
      <c r="E142" s="281" t="s">
        <v>149</v>
      </c>
      <c r="F142" s="219">
        <v>426</v>
      </c>
      <c r="G142" s="219">
        <v>426</v>
      </c>
      <c r="H142" s="219">
        <v>426</v>
      </c>
      <c r="I142" s="219">
        <v>426</v>
      </c>
      <c r="J142" s="219">
        <v>426</v>
      </c>
      <c r="K142" s="219">
        <v>426</v>
      </c>
      <c r="L142" s="389"/>
      <c r="M142" s="389"/>
      <c r="N142" s="1042">
        <v>232.5</v>
      </c>
      <c r="O142" s="1042">
        <v>232.5</v>
      </c>
      <c r="P142" s="389"/>
      <c r="R142" s="1042">
        <v>232.5</v>
      </c>
      <c r="S142" s="1042">
        <v>232.5</v>
      </c>
    </row>
    <row r="143" spans="4:19" ht="13.2" customHeight="1" outlineLevel="1">
      <c r="D143" s="175" t="s">
        <v>190</v>
      </c>
      <c r="E143" s="281" t="s">
        <v>149</v>
      </c>
      <c r="F143" s="219">
        <v>505</v>
      </c>
      <c r="G143" s="219">
        <v>505</v>
      </c>
      <c r="H143" s="219">
        <v>505</v>
      </c>
      <c r="I143" s="219">
        <v>505</v>
      </c>
      <c r="J143" s="219">
        <v>505</v>
      </c>
      <c r="K143" s="219">
        <v>505</v>
      </c>
      <c r="L143" s="389"/>
      <c r="M143" s="389"/>
      <c r="N143" s="1042">
        <v>237</v>
      </c>
      <c r="O143" s="1042">
        <v>237</v>
      </c>
      <c r="P143" s="389"/>
      <c r="R143" s="1042">
        <v>237</v>
      </c>
      <c r="S143" s="1042">
        <v>237</v>
      </c>
    </row>
    <row r="144" spans="4:19" ht="13.2" customHeight="1" outlineLevel="1">
      <c r="D144" s="175" t="s">
        <v>191</v>
      </c>
      <c r="E144" s="281" t="s">
        <v>149</v>
      </c>
      <c r="F144" s="219">
        <v>585</v>
      </c>
      <c r="G144" s="219">
        <v>585</v>
      </c>
      <c r="H144" s="219">
        <v>585</v>
      </c>
      <c r="I144" s="219">
        <v>585</v>
      </c>
      <c r="J144" s="219">
        <v>585</v>
      </c>
      <c r="K144" s="219">
        <v>585</v>
      </c>
      <c r="L144" s="389"/>
      <c r="M144" s="389"/>
      <c r="N144" s="1042">
        <v>240</v>
      </c>
      <c r="O144" s="1042">
        <v>240</v>
      </c>
      <c r="P144" s="389"/>
      <c r="R144" s="1042">
        <v>240</v>
      </c>
      <c r="S144" s="1042">
        <v>240</v>
      </c>
    </row>
    <row r="145" spans="4:19" ht="13.2" customHeight="1" outlineLevel="1">
      <c r="D145" s="175" t="s">
        <v>192</v>
      </c>
      <c r="E145" s="281" t="s">
        <v>149</v>
      </c>
      <c r="F145" s="219">
        <v>775</v>
      </c>
      <c r="G145" s="219">
        <v>775</v>
      </c>
      <c r="H145" s="219">
        <v>775</v>
      </c>
      <c r="I145" s="219">
        <v>775</v>
      </c>
      <c r="J145" s="219">
        <v>775</v>
      </c>
      <c r="K145" s="219">
        <v>775</v>
      </c>
      <c r="L145" s="389"/>
      <c r="M145" s="389"/>
      <c r="N145" s="1042">
        <v>267</v>
      </c>
      <c r="O145" s="1042">
        <v>267</v>
      </c>
      <c r="P145" s="389"/>
      <c r="R145" s="1042">
        <v>267</v>
      </c>
      <c r="S145" s="1042">
        <v>267</v>
      </c>
    </row>
    <row r="146" spans="4:19" ht="13.2" customHeight="1" outlineLevel="1">
      <c r="D146" s="175" t="s">
        <v>193</v>
      </c>
      <c r="E146" s="281" t="s">
        <v>149</v>
      </c>
      <c r="F146" s="219">
        <v>1135</v>
      </c>
      <c r="G146" s="219">
        <v>1135</v>
      </c>
      <c r="H146" s="219">
        <v>1135</v>
      </c>
      <c r="I146" s="219">
        <v>1135</v>
      </c>
      <c r="J146" s="219">
        <v>1135</v>
      </c>
      <c r="K146" s="219">
        <v>1135</v>
      </c>
      <c r="L146" s="389"/>
      <c r="M146" s="389"/>
      <c r="N146" s="1042">
        <v>277.5</v>
      </c>
      <c r="O146" s="1042">
        <v>277.5</v>
      </c>
      <c r="P146" s="389"/>
      <c r="R146" s="1042">
        <v>277.5</v>
      </c>
      <c r="S146" s="1042">
        <v>277.5</v>
      </c>
    </row>
    <row r="147" spans="4:19" ht="13.2" customHeight="1" outlineLevel="1">
      <c r="D147" s="175" t="s">
        <v>194</v>
      </c>
      <c r="E147" s="281" t="s">
        <v>149</v>
      </c>
      <c r="F147" s="219">
        <v>1585</v>
      </c>
      <c r="G147" s="219">
        <v>1585</v>
      </c>
      <c r="H147" s="219">
        <v>1585</v>
      </c>
      <c r="I147" s="219">
        <v>1585</v>
      </c>
      <c r="J147" s="219">
        <v>1585</v>
      </c>
      <c r="K147" s="219">
        <v>1585</v>
      </c>
      <c r="L147" s="389"/>
      <c r="M147" s="389"/>
      <c r="N147" s="1042">
        <v>390</v>
      </c>
      <c r="O147" s="1042">
        <v>390</v>
      </c>
      <c r="P147" s="389"/>
      <c r="R147" s="1042">
        <v>390</v>
      </c>
      <c r="S147" s="1042">
        <v>390</v>
      </c>
    </row>
    <row r="148" spans="4:19" ht="13.2" customHeight="1" outlineLevel="1">
      <c r="D148" s="175" t="s">
        <v>195</v>
      </c>
      <c r="E148" s="281" t="s">
        <v>149</v>
      </c>
      <c r="F148" s="219">
        <v>1585</v>
      </c>
      <c r="G148" s="219">
        <v>1585</v>
      </c>
      <c r="H148" s="219">
        <v>1585</v>
      </c>
      <c r="I148" s="219">
        <v>1585</v>
      </c>
      <c r="J148" s="219">
        <v>1585</v>
      </c>
      <c r="K148" s="219">
        <v>1585</v>
      </c>
      <c r="L148" s="389"/>
      <c r="M148" s="389"/>
      <c r="N148" s="1042">
        <v>465</v>
      </c>
      <c r="O148" s="1042">
        <v>465</v>
      </c>
      <c r="P148" s="389"/>
      <c r="R148" s="1042">
        <v>465</v>
      </c>
      <c r="S148" s="1042">
        <v>465</v>
      </c>
    </row>
    <row r="149" spans="4:19" ht="13.2" customHeight="1" outlineLevel="1">
      <c r="D149" s="175" t="s">
        <v>196</v>
      </c>
      <c r="E149" s="281" t="s">
        <v>149</v>
      </c>
      <c r="F149" s="219">
        <v>2135</v>
      </c>
      <c r="G149" s="219">
        <v>2135</v>
      </c>
      <c r="H149" s="219">
        <v>2135</v>
      </c>
      <c r="I149" s="219">
        <v>2135</v>
      </c>
      <c r="J149" s="219">
        <v>2135</v>
      </c>
      <c r="K149" s="219">
        <v>2135</v>
      </c>
      <c r="L149" s="389"/>
      <c r="M149" s="389"/>
      <c r="N149" s="1042">
        <v>585</v>
      </c>
      <c r="O149" s="1042">
        <v>585</v>
      </c>
      <c r="P149" s="389"/>
      <c r="R149" s="1042">
        <v>585</v>
      </c>
      <c r="S149" s="1042">
        <v>585</v>
      </c>
    </row>
    <row r="150" spans="4:19" ht="13.2" customHeight="1" outlineLevel="1">
      <c r="D150" s="175" t="s">
        <v>197</v>
      </c>
      <c r="E150" s="281" t="s">
        <v>149</v>
      </c>
      <c r="F150" s="219">
        <v>2515</v>
      </c>
      <c r="G150" s="219">
        <v>2515</v>
      </c>
      <c r="H150" s="219">
        <v>2515</v>
      </c>
      <c r="I150" s="219">
        <v>2515</v>
      </c>
      <c r="J150" s="219">
        <v>2515</v>
      </c>
      <c r="K150" s="219">
        <v>2515</v>
      </c>
      <c r="L150" s="389"/>
      <c r="M150" s="389"/>
      <c r="N150" s="1042">
        <v>676.5</v>
      </c>
      <c r="O150" s="1042">
        <v>676.5</v>
      </c>
      <c r="P150" s="389"/>
      <c r="R150" s="1042">
        <v>676.5</v>
      </c>
      <c r="S150" s="1042">
        <v>676.5</v>
      </c>
    </row>
    <row r="151" spans="4:19" ht="13.2" customHeight="1" outlineLevel="1">
      <c r="D151" s="175" t="s">
        <v>198</v>
      </c>
      <c r="E151" s="281" t="s">
        <v>149</v>
      </c>
      <c r="F151" s="219">
        <v>2850</v>
      </c>
      <c r="G151" s="219">
        <v>2850</v>
      </c>
      <c r="H151" s="219">
        <v>2850</v>
      </c>
      <c r="I151" s="219">
        <v>2850</v>
      </c>
      <c r="J151" s="219">
        <v>2850</v>
      </c>
      <c r="K151" s="219">
        <v>2850</v>
      </c>
      <c r="L151" s="389"/>
      <c r="M151" s="389"/>
      <c r="N151" s="1042">
        <v>678</v>
      </c>
      <c r="O151" s="1042">
        <v>678</v>
      </c>
      <c r="P151" s="389"/>
      <c r="R151" s="1042">
        <v>678</v>
      </c>
      <c r="S151" s="1042">
        <v>678</v>
      </c>
    </row>
    <row r="152" spans="4:19" ht="13.2" customHeight="1" outlineLevel="1">
      <c r="D152" s="175" t="s">
        <v>199</v>
      </c>
      <c r="E152" s="281" t="s">
        <v>149</v>
      </c>
      <c r="F152" s="219">
        <v>3105</v>
      </c>
      <c r="G152" s="219">
        <v>3105</v>
      </c>
      <c r="H152" s="219">
        <v>3105</v>
      </c>
      <c r="I152" s="219">
        <v>3105</v>
      </c>
      <c r="J152" s="219">
        <v>3105</v>
      </c>
      <c r="K152" s="219">
        <v>3105</v>
      </c>
      <c r="L152" s="389"/>
      <c r="M152" s="389"/>
      <c r="N152" s="1042">
        <v>684</v>
      </c>
      <c r="O152" s="1042">
        <v>684</v>
      </c>
      <c r="P152" s="389"/>
      <c r="R152" s="1042">
        <v>684</v>
      </c>
      <c r="S152" s="1042">
        <v>684</v>
      </c>
    </row>
    <row r="153" spans="4:19" ht="13.2" customHeight="1" outlineLevel="1">
      <c r="D153" s="175" t="s">
        <v>200</v>
      </c>
      <c r="E153" s="281" t="s">
        <v>149</v>
      </c>
      <c r="F153" s="219">
        <v>3515</v>
      </c>
      <c r="G153" s="219">
        <v>3515</v>
      </c>
      <c r="H153" s="219">
        <v>3515</v>
      </c>
      <c r="I153" s="219">
        <v>3515</v>
      </c>
      <c r="J153" s="219">
        <v>3515</v>
      </c>
      <c r="K153" s="219">
        <v>3515</v>
      </c>
      <c r="L153" s="389"/>
      <c r="M153" s="389"/>
      <c r="N153" s="1042">
        <v>687</v>
      </c>
      <c r="O153" s="1042">
        <v>687</v>
      </c>
      <c r="P153" s="389"/>
      <c r="R153" s="1042">
        <v>687</v>
      </c>
      <c r="S153" s="1042">
        <v>687</v>
      </c>
    </row>
    <row r="154" spans="4:19" ht="13.2" customHeight="1" outlineLevel="1">
      <c r="D154" s="175" t="s">
        <v>201</v>
      </c>
      <c r="E154" s="281" t="s">
        <v>149</v>
      </c>
      <c r="F154" s="219">
        <v>3850</v>
      </c>
      <c r="G154" s="219">
        <v>3850</v>
      </c>
      <c r="H154" s="219">
        <v>3850</v>
      </c>
      <c r="I154" s="219">
        <v>3850</v>
      </c>
      <c r="J154" s="219">
        <v>3850</v>
      </c>
      <c r="K154" s="219">
        <v>3850</v>
      </c>
      <c r="L154" s="389"/>
      <c r="M154" s="389"/>
      <c r="N154" s="1042">
        <v>690</v>
      </c>
      <c r="O154" s="1042">
        <v>690</v>
      </c>
      <c r="P154" s="389"/>
      <c r="R154" s="1042">
        <v>690</v>
      </c>
      <c r="S154" s="1042">
        <v>690</v>
      </c>
    </row>
    <row r="155" spans="4:19" ht="13.2" customHeight="1" outlineLevel="1">
      <c r="D155" s="175" t="s">
        <v>202</v>
      </c>
      <c r="E155" s="281" t="s">
        <v>149</v>
      </c>
      <c r="F155" s="219">
        <v>8083</v>
      </c>
      <c r="G155" s="219">
        <v>8083</v>
      </c>
      <c r="H155" s="219">
        <v>8083</v>
      </c>
      <c r="I155" s="219">
        <v>8083</v>
      </c>
      <c r="J155" s="219">
        <v>8083</v>
      </c>
      <c r="K155" s="219">
        <v>8083</v>
      </c>
      <c r="L155" s="389"/>
      <c r="M155" s="389"/>
      <c r="N155" s="1042">
        <v>840</v>
      </c>
      <c r="O155" s="1042">
        <v>840</v>
      </c>
      <c r="P155" s="389"/>
      <c r="R155" s="1042">
        <v>840</v>
      </c>
      <c r="S155" s="1042">
        <v>840</v>
      </c>
    </row>
    <row r="156" spans="4:19" ht="13.2" customHeight="1" outlineLevel="1">
      <c r="D156" s="175" t="s">
        <v>203</v>
      </c>
      <c r="E156" s="281" t="s">
        <v>149</v>
      </c>
      <c r="F156" s="219">
        <v>10584</v>
      </c>
      <c r="G156" s="219">
        <v>10584</v>
      </c>
      <c r="H156" s="219">
        <v>10584</v>
      </c>
      <c r="I156" s="219">
        <v>10584</v>
      </c>
      <c r="J156" s="219">
        <v>10584</v>
      </c>
      <c r="K156" s="219">
        <v>10584</v>
      </c>
      <c r="L156" s="389"/>
      <c r="M156" s="389"/>
      <c r="N156" s="1042">
        <v>990</v>
      </c>
      <c r="O156" s="1042">
        <v>990</v>
      </c>
      <c r="P156" s="389"/>
      <c r="R156" s="1042">
        <v>990</v>
      </c>
      <c r="S156" s="1042">
        <v>990</v>
      </c>
    </row>
    <row r="157" spans="4:19" ht="13.2" customHeight="1" outlineLevel="1">
      <c r="D157" s="175" t="s">
        <v>204</v>
      </c>
      <c r="E157" s="281" t="s">
        <v>149</v>
      </c>
      <c r="F157" s="219">
        <v>13039</v>
      </c>
      <c r="G157" s="219">
        <v>6500</v>
      </c>
      <c r="H157" s="219">
        <v>6500</v>
      </c>
      <c r="I157" s="219">
        <v>6500</v>
      </c>
      <c r="J157" s="219">
        <v>6500</v>
      </c>
      <c r="K157" s="219">
        <v>6500</v>
      </c>
      <c r="L157" s="389"/>
      <c r="M157" s="389"/>
      <c r="N157" s="1042">
        <v>1170</v>
      </c>
      <c r="O157" s="1042">
        <v>1170</v>
      </c>
      <c r="P157" s="389"/>
      <c r="R157" s="1042">
        <v>1170</v>
      </c>
      <c r="S157" s="1042">
        <v>1170</v>
      </c>
    </row>
    <row r="158" spans="4:19" ht="13.2" customHeight="1" outlineLevel="1">
      <c r="D158" s="175" t="s">
        <v>205</v>
      </c>
      <c r="E158" s="281" t="s">
        <v>149</v>
      </c>
      <c r="F158" s="219">
        <v>15348</v>
      </c>
      <c r="G158" s="219">
        <v>15348</v>
      </c>
      <c r="H158" s="219">
        <v>15348</v>
      </c>
      <c r="I158" s="219">
        <v>15348</v>
      </c>
      <c r="J158" s="219">
        <v>15348</v>
      </c>
      <c r="K158" s="219">
        <v>15348</v>
      </c>
      <c r="L158" s="389"/>
      <c r="M158" s="389"/>
      <c r="N158" s="1042">
        <v>1350</v>
      </c>
      <c r="O158" s="1042">
        <v>1350</v>
      </c>
      <c r="P158" s="389"/>
      <c r="R158" s="1042">
        <v>1350</v>
      </c>
      <c r="S158" s="1042">
        <v>1350</v>
      </c>
    </row>
    <row r="159" spans="4:19" ht="13.2" customHeight="1" outlineLevel="1">
      <c r="D159" s="175" t="s">
        <v>206</v>
      </c>
      <c r="E159" s="281" t="s">
        <v>149</v>
      </c>
      <c r="F159" s="219">
        <v>19674</v>
      </c>
      <c r="G159" s="219">
        <v>19674</v>
      </c>
      <c r="H159" s="219">
        <v>19674</v>
      </c>
      <c r="I159" s="219">
        <v>19674</v>
      </c>
      <c r="J159" s="219">
        <v>19674</v>
      </c>
      <c r="K159" s="219">
        <v>19674</v>
      </c>
      <c r="L159" s="389"/>
      <c r="M159" s="389"/>
      <c r="N159" s="1042">
        <v>1710</v>
      </c>
      <c r="O159" s="1042">
        <v>1710</v>
      </c>
      <c r="P159" s="389"/>
      <c r="R159" s="1042">
        <v>1710</v>
      </c>
      <c r="S159" s="1042">
        <v>1710</v>
      </c>
    </row>
    <row r="160" spans="4:19" ht="13.2" customHeight="1" outlineLevel="1">
      <c r="D160" s="175" t="s">
        <v>207</v>
      </c>
      <c r="E160" s="281" t="s">
        <v>149</v>
      </c>
      <c r="F160" s="219">
        <v>24202</v>
      </c>
      <c r="G160" s="219">
        <v>24202</v>
      </c>
      <c r="H160" s="219">
        <v>24202</v>
      </c>
      <c r="I160" s="219">
        <v>24202</v>
      </c>
      <c r="J160" s="219">
        <v>24202</v>
      </c>
      <c r="K160" s="219">
        <v>24202</v>
      </c>
      <c r="L160" s="389"/>
      <c r="M160" s="389"/>
      <c r="N160" s="1042">
        <v>2100</v>
      </c>
      <c r="O160" s="1042">
        <v>2100</v>
      </c>
      <c r="P160" s="389"/>
      <c r="R160" s="1042">
        <v>2100</v>
      </c>
      <c r="S160" s="1042">
        <v>2100</v>
      </c>
    </row>
    <row r="161" spans="1:19" ht="13.2" customHeight="1" outlineLevel="1">
      <c r="D161" s="175" t="s">
        <v>208</v>
      </c>
      <c r="E161" s="281" t="s">
        <v>149</v>
      </c>
      <c r="F161" s="219">
        <v>32043</v>
      </c>
      <c r="G161" s="219">
        <v>32043</v>
      </c>
      <c r="H161" s="219">
        <v>32043</v>
      </c>
      <c r="I161" s="219">
        <v>32043</v>
      </c>
      <c r="J161" s="219">
        <v>32043</v>
      </c>
      <c r="K161" s="219">
        <v>32043</v>
      </c>
      <c r="L161" s="389"/>
      <c r="M161" s="389"/>
      <c r="N161" s="1042">
        <v>2550</v>
      </c>
      <c r="O161" s="1042">
        <v>2550</v>
      </c>
      <c r="P161" s="389"/>
      <c r="R161" s="1042">
        <v>2550</v>
      </c>
      <c r="S161" s="1042">
        <v>2550</v>
      </c>
    </row>
    <row r="162" spans="1:19" ht="13.2" customHeight="1" outlineLevel="1">
      <c r="D162" s="175" t="s">
        <v>209</v>
      </c>
      <c r="E162" s="281" t="s">
        <v>149</v>
      </c>
      <c r="F162" s="219">
        <v>43463</v>
      </c>
      <c r="G162" s="219">
        <v>43463</v>
      </c>
      <c r="H162" s="219">
        <v>43463</v>
      </c>
      <c r="I162" s="219">
        <v>43463</v>
      </c>
      <c r="J162" s="219">
        <v>43463</v>
      </c>
      <c r="K162" s="219">
        <v>33000</v>
      </c>
      <c r="L162" s="389"/>
      <c r="M162" s="389"/>
      <c r="N162" s="1042">
        <v>2700</v>
      </c>
      <c r="O162" s="1042">
        <v>2700</v>
      </c>
      <c r="P162" s="389"/>
      <c r="R162" s="1042">
        <v>2700</v>
      </c>
      <c r="S162" s="1042">
        <v>2700</v>
      </c>
    </row>
    <row r="163" spans="1:19" outlineLevel="1">
      <c r="D163" s="292" t="s">
        <v>210</v>
      </c>
      <c r="E163" s="288"/>
      <c r="F163" s="401"/>
      <c r="G163" s="401"/>
      <c r="H163" s="401"/>
      <c r="I163" s="401"/>
      <c r="J163" s="401"/>
      <c r="K163" s="916"/>
      <c r="L163" s="389"/>
      <c r="M163" s="389"/>
      <c r="N163" s="915"/>
      <c r="O163" s="916"/>
      <c r="R163" s="915"/>
      <c r="S163" s="916"/>
    </row>
    <row r="164" spans="1:19" ht="13.2" customHeight="1" outlineLevel="1">
      <c r="D164" s="286"/>
      <c r="E164" s="288"/>
      <c r="F164" s="401"/>
      <c r="G164" s="401"/>
      <c r="H164" s="401"/>
      <c r="I164" s="401"/>
      <c r="J164" s="401"/>
      <c r="K164" s="916"/>
      <c r="L164" s="389"/>
      <c r="M164" s="389"/>
      <c r="N164" s="915"/>
      <c r="O164" s="916"/>
      <c r="R164" s="915"/>
      <c r="S164" s="916"/>
    </row>
    <row r="165" spans="1:19" ht="13.2" customHeight="1" outlineLevel="1"/>
    <row r="166" spans="1:19" ht="13.2" customHeight="1">
      <c r="A166" s="171" t="s">
        <v>212</v>
      </c>
      <c r="C166" s="310" t="s">
        <v>213</v>
      </c>
      <c r="D166" s="305"/>
      <c r="E166" s="306"/>
      <c r="F166" s="402"/>
      <c r="G166" s="402"/>
      <c r="H166" s="402"/>
      <c r="I166" s="402"/>
      <c r="J166" s="401"/>
      <c r="K166" s="916"/>
      <c r="N166" s="395"/>
      <c r="O166" s="396"/>
      <c r="R166" s="395"/>
      <c r="S166" s="396"/>
    </row>
    <row r="167" spans="1:19" ht="13.2" customHeight="1" outlineLevel="1">
      <c r="D167" s="175" t="s">
        <v>214</v>
      </c>
      <c r="E167" s="281" t="s">
        <v>215</v>
      </c>
      <c r="F167" s="425">
        <v>0</v>
      </c>
      <c r="G167" s="425">
        <v>0</v>
      </c>
      <c r="H167" s="425">
        <v>0</v>
      </c>
      <c r="I167" s="425">
        <v>0</v>
      </c>
      <c r="J167" s="425">
        <v>0</v>
      </c>
      <c r="K167" s="425">
        <v>0</v>
      </c>
      <c r="N167" s="425">
        <v>0</v>
      </c>
      <c r="O167" s="425">
        <v>0</v>
      </c>
      <c r="R167" s="425">
        <v>0</v>
      </c>
      <c r="S167" s="425">
        <v>0</v>
      </c>
    </row>
    <row r="168" spans="1:19" ht="13.2" customHeight="1" outlineLevel="1">
      <c r="D168" s="175" t="s">
        <v>216</v>
      </c>
      <c r="E168" s="281" t="s">
        <v>215</v>
      </c>
      <c r="F168" s="426">
        <v>6.51</v>
      </c>
      <c r="G168" s="426">
        <v>6.51</v>
      </c>
      <c r="H168" s="426">
        <v>6.51</v>
      </c>
      <c r="I168" s="426">
        <v>6.51</v>
      </c>
      <c r="J168" s="426">
        <v>6.51</v>
      </c>
      <c r="K168" s="426">
        <v>6.51</v>
      </c>
      <c r="N168" s="426">
        <v>6.51</v>
      </c>
      <c r="O168" s="426">
        <v>6.51</v>
      </c>
      <c r="R168" s="426">
        <v>6.51</v>
      </c>
      <c r="S168" s="426">
        <v>6.51</v>
      </c>
    </row>
    <row r="169" spans="1:19" ht="13.2" customHeight="1" outlineLevel="1">
      <c r="D169" s="175" t="s">
        <v>217</v>
      </c>
      <c r="E169" s="281" t="s">
        <v>215</v>
      </c>
      <c r="F169" s="426">
        <v>55.23</v>
      </c>
      <c r="G169" s="426">
        <v>55.23</v>
      </c>
      <c r="H169" s="426">
        <v>55.23</v>
      </c>
      <c r="I169" s="426">
        <v>55.23</v>
      </c>
      <c r="J169" s="426">
        <v>55.23</v>
      </c>
      <c r="K169" s="426">
        <v>55.23</v>
      </c>
      <c r="N169" s="426">
        <v>55.23</v>
      </c>
      <c r="O169" s="426">
        <v>55.23</v>
      </c>
      <c r="R169" s="426">
        <v>55.23</v>
      </c>
      <c r="S169" s="426">
        <v>55.23</v>
      </c>
    </row>
    <row r="170" spans="1:19" ht="13.2" customHeight="1" outlineLevel="1">
      <c r="D170" s="175" t="s">
        <v>218</v>
      </c>
      <c r="E170" s="281" t="s">
        <v>215</v>
      </c>
      <c r="F170" s="426">
        <v>92.19</v>
      </c>
      <c r="G170" s="426">
        <v>92.19</v>
      </c>
      <c r="H170" s="426">
        <v>92.19</v>
      </c>
      <c r="I170" s="426">
        <v>92.19</v>
      </c>
      <c r="J170" s="426">
        <v>92.19</v>
      </c>
      <c r="K170" s="426">
        <v>92.19</v>
      </c>
      <c r="N170" s="426">
        <v>92.19</v>
      </c>
      <c r="O170" s="426">
        <v>92.19</v>
      </c>
      <c r="R170" s="426">
        <v>92.19</v>
      </c>
      <c r="S170" s="426">
        <v>92.19</v>
      </c>
    </row>
    <row r="171" spans="1:19" ht="13.2" customHeight="1" outlineLevel="1">
      <c r="D171" s="175" t="s">
        <v>219</v>
      </c>
      <c r="E171" s="281" t="s">
        <v>215</v>
      </c>
      <c r="F171" s="426">
        <v>147.41999999999999</v>
      </c>
      <c r="G171" s="426">
        <v>147.41999999999999</v>
      </c>
      <c r="H171" s="426">
        <v>147.41999999999999</v>
      </c>
      <c r="I171" s="426">
        <v>147.41999999999999</v>
      </c>
      <c r="J171" s="426">
        <v>147.41999999999999</v>
      </c>
      <c r="K171" s="426">
        <v>147.41999999999999</v>
      </c>
      <c r="N171" s="426">
        <v>147.41999999999999</v>
      </c>
      <c r="O171" s="426">
        <v>147.41999999999999</v>
      </c>
      <c r="R171" s="426">
        <v>147.41999999999999</v>
      </c>
      <c r="S171" s="426">
        <v>147.41999999999999</v>
      </c>
    </row>
    <row r="172" spans="1:19" ht="13.2" customHeight="1" outlineLevel="1">
      <c r="D172" s="175" t="s">
        <v>220</v>
      </c>
      <c r="E172" s="281" t="s">
        <v>215</v>
      </c>
      <c r="F172" s="426">
        <v>230.58</v>
      </c>
      <c r="G172" s="426">
        <v>230.58</v>
      </c>
      <c r="H172" s="426">
        <v>230.58</v>
      </c>
      <c r="I172" s="426">
        <v>230.58</v>
      </c>
      <c r="J172" s="426">
        <v>230.58</v>
      </c>
      <c r="K172" s="426">
        <v>230.58</v>
      </c>
      <c r="N172" s="426">
        <v>230.58</v>
      </c>
      <c r="O172" s="426">
        <v>230.58</v>
      </c>
      <c r="R172" s="426">
        <v>230.58</v>
      </c>
      <c r="S172" s="426">
        <v>230.58</v>
      </c>
    </row>
    <row r="173" spans="1:19" ht="13.2" customHeight="1" outlineLevel="1">
      <c r="D173" s="175" t="s">
        <v>221</v>
      </c>
      <c r="E173" s="281" t="s">
        <v>215</v>
      </c>
      <c r="F173" s="426">
        <v>414.96</v>
      </c>
      <c r="G173" s="426">
        <v>414.96</v>
      </c>
      <c r="H173" s="426">
        <v>414.96</v>
      </c>
      <c r="I173" s="426">
        <v>414.96</v>
      </c>
      <c r="J173" s="426">
        <v>414.96</v>
      </c>
      <c r="K173" s="426">
        <v>414.96</v>
      </c>
      <c r="N173" s="426">
        <v>414.96</v>
      </c>
      <c r="O173" s="426">
        <v>414.96</v>
      </c>
      <c r="R173" s="426">
        <v>414.96</v>
      </c>
      <c r="S173" s="426">
        <v>414.96</v>
      </c>
    </row>
    <row r="174" spans="1:19" ht="13.2" customHeight="1" outlineLevel="1">
      <c r="D174" s="175" t="s">
        <v>222</v>
      </c>
      <c r="E174" s="281" t="s">
        <v>215</v>
      </c>
      <c r="F174" s="426">
        <v>599.34</v>
      </c>
      <c r="G174" s="426">
        <v>599.34</v>
      </c>
      <c r="H174" s="426">
        <v>599.34</v>
      </c>
      <c r="I174" s="426">
        <v>599.34</v>
      </c>
      <c r="J174" s="426">
        <v>599.34</v>
      </c>
      <c r="K174" s="426">
        <v>599.34</v>
      </c>
      <c r="N174" s="426">
        <v>599.34</v>
      </c>
      <c r="O174" s="426">
        <v>599.34</v>
      </c>
      <c r="R174" s="426">
        <v>599.34</v>
      </c>
      <c r="S174" s="426">
        <v>599.34</v>
      </c>
    </row>
    <row r="175" spans="1:19" ht="13.2" customHeight="1" outlineLevel="1">
      <c r="D175" s="175" t="s">
        <v>223</v>
      </c>
      <c r="E175" s="281" t="s">
        <v>215</v>
      </c>
      <c r="F175" s="426">
        <v>691.53</v>
      </c>
      <c r="G175" s="426">
        <v>691.53</v>
      </c>
      <c r="H175" s="426">
        <v>691.53</v>
      </c>
      <c r="I175" s="426">
        <v>691.53</v>
      </c>
      <c r="J175" s="426">
        <v>691.53</v>
      </c>
      <c r="K175" s="426">
        <v>691.53</v>
      </c>
      <c r="N175" s="426">
        <v>691.53</v>
      </c>
      <c r="O175" s="426">
        <v>691.53</v>
      </c>
      <c r="R175" s="426">
        <v>691.53</v>
      </c>
      <c r="S175" s="426">
        <v>691.53</v>
      </c>
    </row>
    <row r="176" spans="1:19" ht="13.2" customHeight="1" outlineLevel="1">
      <c r="D176" s="175" t="s">
        <v>224</v>
      </c>
      <c r="E176" s="281" t="s">
        <v>215</v>
      </c>
      <c r="F176" s="426">
        <v>1106.28</v>
      </c>
      <c r="G176" s="426">
        <v>1106.28</v>
      </c>
      <c r="H176" s="426">
        <v>1106.28</v>
      </c>
      <c r="I176" s="426">
        <v>1106.28</v>
      </c>
      <c r="J176" s="426">
        <v>1106.28</v>
      </c>
      <c r="K176" s="426">
        <v>1106.28</v>
      </c>
      <c r="N176" s="426">
        <v>1106.28</v>
      </c>
      <c r="O176" s="426">
        <v>1106.28</v>
      </c>
      <c r="R176" s="426">
        <v>1106.28</v>
      </c>
      <c r="S176" s="426">
        <v>1106.28</v>
      </c>
    </row>
    <row r="177" spans="1:21" ht="13.2" customHeight="1" outlineLevel="1">
      <c r="D177" s="175" t="s">
        <v>225</v>
      </c>
      <c r="E177" s="281" t="s">
        <v>215</v>
      </c>
      <c r="F177" s="426">
        <v>1211.6400000000001</v>
      </c>
      <c r="G177" s="426">
        <v>1211.6400000000001</v>
      </c>
      <c r="H177" s="426">
        <v>1211.6400000000001</v>
      </c>
      <c r="I177" s="426">
        <v>1211.6400000000001</v>
      </c>
      <c r="J177" s="426">
        <v>1211.6400000000001</v>
      </c>
      <c r="K177" s="426">
        <v>1211.6400000000001</v>
      </c>
      <c r="N177" s="426">
        <v>1211.6400000000001</v>
      </c>
      <c r="O177" s="426">
        <v>1211.6400000000001</v>
      </c>
      <c r="R177" s="426">
        <v>1211.6400000000001</v>
      </c>
      <c r="S177" s="426">
        <v>1211.6400000000001</v>
      </c>
    </row>
    <row r="178" spans="1:21" ht="13.2" customHeight="1" outlineLevel="1">
      <c r="D178" s="175" t="s">
        <v>226</v>
      </c>
      <c r="E178" s="281" t="s">
        <v>215</v>
      </c>
      <c r="F178" s="426">
        <v>2028.18</v>
      </c>
      <c r="G178" s="426">
        <v>2028.18</v>
      </c>
      <c r="H178" s="426">
        <v>2028.18</v>
      </c>
      <c r="I178" s="426">
        <v>2028.18</v>
      </c>
      <c r="J178" s="426">
        <v>2028.18</v>
      </c>
      <c r="K178" s="426">
        <v>2028.18</v>
      </c>
      <c r="N178" s="426">
        <v>2028.18</v>
      </c>
      <c r="O178" s="426">
        <v>2028.18</v>
      </c>
      <c r="R178" s="426">
        <v>2028.18</v>
      </c>
      <c r="S178" s="426">
        <v>2028.18</v>
      </c>
    </row>
    <row r="179" spans="1:21" ht="13.2" customHeight="1" outlineLevel="1">
      <c r="D179" s="175" t="s">
        <v>227</v>
      </c>
      <c r="E179" s="281" t="s">
        <v>215</v>
      </c>
      <c r="F179" s="426">
        <v>3134.46</v>
      </c>
      <c r="G179" s="426">
        <v>3134.46</v>
      </c>
      <c r="H179" s="426">
        <v>3134.46</v>
      </c>
      <c r="I179" s="426">
        <v>3134.46</v>
      </c>
      <c r="J179" s="426">
        <v>3134.46</v>
      </c>
      <c r="K179" s="426">
        <v>3134.46</v>
      </c>
      <c r="N179" s="426">
        <v>3134.46</v>
      </c>
      <c r="O179" s="426">
        <v>3134.46</v>
      </c>
      <c r="R179" s="426">
        <v>3134.46</v>
      </c>
      <c r="S179" s="426">
        <v>3134.46</v>
      </c>
    </row>
    <row r="180" spans="1:21" ht="13.2" customHeight="1" outlineLevel="1">
      <c r="D180" s="175" t="s">
        <v>228</v>
      </c>
      <c r="E180" s="281" t="s">
        <v>215</v>
      </c>
      <c r="F180" s="426">
        <v>4425.12</v>
      </c>
      <c r="G180" s="426">
        <v>4425.12</v>
      </c>
      <c r="H180" s="426">
        <v>4425.12</v>
      </c>
      <c r="I180" s="426">
        <v>4425.12</v>
      </c>
      <c r="J180" s="426">
        <v>4425.12</v>
      </c>
      <c r="K180" s="426">
        <v>4425.12</v>
      </c>
      <c r="N180" s="426">
        <v>4425.12</v>
      </c>
      <c r="O180" s="426">
        <v>4425.12</v>
      </c>
      <c r="R180" s="426">
        <v>4425.12</v>
      </c>
      <c r="S180" s="426">
        <v>4425.12</v>
      </c>
    </row>
    <row r="181" spans="1:21" ht="13.2" customHeight="1" outlineLevel="1">
      <c r="D181" s="175" t="s">
        <v>229</v>
      </c>
      <c r="E181" s="281" t="s">
        <v>215</v>
      </c>
      <c r="F181" s="426">
        <v>5531.04</v>
      </c>
      <c r="G181" s="426">
        <v>5531.04</v>
      </c>
      <c r="H181" s="426">
        <v>5531.04</v>
      </c>
      <c r="I181" s="426">
        <v>5531.04</v>
      </c>
      <c r="J181" s="426">
        <v>5531.04</v>
      </c>
      <c r="K181" s="426">
        <v>5531.04</v>
      </c>
      <c r="N181" s="426">
        <v>5531.04</v>
      </c>
      <c r="O181" s="426">
        <v>5531.04</v>
      </c>
      <c r="R181" s="426">
        <v>5531.04</v>
      </c>
      <c r="S181" s="426">
        <v>5531.04</v>
      </c>
    </row>
    <row r="182" spans="1:21" ht="13.2" customHeight="1" outlineLevel="1">
      <c r="D182" s="180" t="s">
        <v>230</v>
      </c>
      <c r="E182" s="281" t="s">
        <v>215</v>
      </c>
      <c r="F182" s="426">
        <v>7006.44</v>
      </c>
      <c r="G182" s="426">
        <v>7006.44</v>
      </c>
      <c r="H182" s="426">
        <v>7006.44</v>
      </c>
      <c r="I182" s="426">
        <v>7006.44</v>
      </c>
      <c r="J182" s="426">
        <v>7006.44</v>
      </c>
      <c r="K182" s="426">
        <v>7006.44</v>
      </c>
      <c r="N182" s="426">
        <v>7006.44</v>
      </c>
      <c r="O182" s="426">
        <v>7006.44</v>
      </c>
      <c r="R182" s="426">
        <v>7006.44</v>
      </c>
      <c r="S182" s="426">
        <v>7006.44</v>
      </c>
    </row>
    <row r="183" spans="1:21" ht="13.2" customHeight="1" outlineLevel="1">
      <c r="D183" s="180" t="s">
        <v>231</v>
      </c>
      <c r="E183" s="281" t="s">
        <v>215</v>
      </c>
      <c r="F183" s="426">
        <v>9034.6200000000008</v>
      </c>
      <c r="G183" s="426">
        <v>9034.6200000000008</v>
      </c>
      <c r="H183" s="426">
        <v>9034.6200000000008</v>
      </c>
      <c r="I183" s="426">
        <v>9034.6200000000008</v>
      </c>
      <c r="J183" s="426">
        <v>9034.6200000000008</v>
      </c>
      <c r="K183" s="426">
        <v>9034.6200000000008</v>
      </c>
      <c r="N183" s="426">
        <v>9034.6200000000008</v>
      </c>
      <c r="O183" s="426">
        <v>9034.6200000000008</v>
      </c>
      <c r="R183" s="426">
        <v>9034.6200000000008</v>
      </c>
      <c r="S183" s="426">
        <v>9034.6200000000008</v>
      </c>
    </row>
    <row r="184" spans="1:21" ht="13.2" customHeight="1" outlineLevel="1">
      <c r="D184" s="180" t="s">
        <v>232</v>
      </c>
      <c r="E184" s="281" t="s">
        <v>215</v>
      </c>
      <c r="F184" s="426">
        <v>10970.61</v>
      </c>
      <c r="G184" s="426">
        <v>10970.61</v>
      </c>
      <c r="H184" s="426">
        <v>10970.61</v>
      </c>
      <c r="I184" s="426">
        <v>10970.61</v>
      </c>
      <c r="J184" s="426">
        <v>10970.61</v>
      </c>
      <c r="K184" s="426">
        <v>10970.61</v>
      </c>
      <c r="L184" s="510"/>
      <c r="M184" s="511"/>
      <c r="N184" s="426">
        <v>10970.61</v>
      </c>
      <c r="O184" s="426">
        <v>10970.61</v>
      </c>
      <c r="P184" s="510"/>
      <c r="Q184" s="511"/>
      <c r="R184" s="426">
        <v>10970.61</v>
      </c>
      <c r="S184" s="426">
        <v>10970.61</v>
      </c>
    </row>
    <row r="185" spans="1:21" ht="13.2" customHeight="1" outlineLevel="1">
      <c r="D185" s="286"/>
      <c r="E185" s="288"/>
      <c r="F185" s="401"/>
      <c r="G185" s="401"/>
      <c r="H185" s="401"/>
      <c r="I185" s="401"/>
      <c r="J185" s="401"/>
      <c r="K185" s="916"/>
      <c r="N185" s="915"/>
      <c r="O185" s="916"/>
      <c r="R185" s="915"/>
      <c r="S185" s="916"/>
    </row>
    <row r="186" spans="1:21" ht="13.2" customHeight="1" outlineLevel="1">
      <c r="D186" s="179"/>
      <c r="F186" s="427"/>
      <c r="G186" s="427"/>
      <c r="H186" s="427"/>
      <c r="I186" s="427"/>
      <c r="J186" s="427"/>
      <c r="K186" s="427"/>
      <c r="N186" s="427"/>
      <c r="O186" s="427"/>
      <c r="R186" s="427"/>
      <c r="S186" s="427"/>
    </row>
    <row r="187" spans="1:21" ht="13.2" customHeight="1">
      <c r="C187" s="310" t="s">
        <v>721</v>
      </c>
      <c r="D187" s="305"/>
      <c r="E187" s="306"/>
      <c r="F187" s="402"/>
      <c r="G187" s="402"/>
      <c r="H187" s="402"/>
      <c r="I187" s="402"/>
      <c r="J187" s="401"/>
      <c r="K187" s="916"/>
      <c r="N187" s="395"/>
      <c r="O187" s="396"/>
      <c r="R187" s="395"/>
      <c r="S187" s="396"/>
    </row>
    <row r="188" spans="1:21" ht="13.2" customHeight="1" outlineLevel="1">
      <c r="A188" s="171" t="s">
        <v>234</v>
      </c>
      <c r="C188" s="135"/>
      <c r="D188" s="180" t="s">
        <v>233</v>
      </c>
      <c r="E188" s="170" t="s">
        <v>235</v>
      </c>
      <c r="F188" s="512"/>
      <c r="G188" s="512"/>
      <c r="H188" s="512"/>
      <c r="I188" s="512"/>
      <c r="J188" s="512"/>
      <c r="K188" s="512"/>
      <c r="N188" s="428"/>
      <c r="O188" s="428"/>
      <c r="R188" s="428"/>
      <c r="S188" s="428"/>
    </row>
    <row r="189" spans="1:21" ht="13.2" customHeight="1">
      <c r="A189" s="171" t="s">
        <v>236</v>
      </c>
      <c r="C189" s="310" t="s">
        <v>237</v>
      </c>
      <c r="D189" s="305"/>
      <c r="E189" s="306"/>
      <c r="F189" s="402"/>
      <c r="G189" s="402"/>
      <c r="H189" s="402"/>
      <c r="I189" s="402"/>
      <c r="J189" s="401"/>
      <c r="K189" s="916"/>
      <c r="N189" s="395"/>
      <c r="O189" s="396"/>
      <c r="R189" s="395"/>
      <c r="S189" s="396"/>
    </row>
    <row r="190" spans="1:21" ht="13.2" customHeight="1" outlineLevel="1">
      <c r="D190" s="286" t="s">
        <v>238</v>
      </c>
      <c r="E190" s="283"/>
      <c r="F190" s="401"/>
      <c r="G190" s="401"/>
      <c r="H190" s="401"/>
      <c r="I190" s="401"/>
      <c r="J190" s="401"/>
      <c r="K190" s="916"/>
      <c r="N190" s="915"/>
      <c r="O190" s="916"/>
      <c r="R190" s="915"/>
      <c r="S190" s="916"/>
      <c r="T190" s="103"/>
      <c r="U190" s="103"/>
    </row>
    <row r="191" spans="1:21" ht="13.2" customHeight="1" outlineLevel="1">
      <c r="D191" s="175" t="s">
        <v>157</v>
      </c>
      <c r="E191" s="175" t="s">
        <v>149</v>
      </c>
      <c r="F191" s="424">
        <v>120</v>
      </c>
      <c r="G191" s="424">
        <v>120</v>
      </c>
      <c r="H191" s="424">
        <v>120</v>
      </c>
      <c r="I191" s="424">
        <v>120</v>
      </c>
      <c r="J191" s="424">
        <v>120</v>
      </c>
      <c r="K191" s="424">
        <v>120</v>
      </c>
      <c r="N191" s="424">
        <v>120</v>
      </c>
      <c r="O191" s="424">
        <v>120</v>
      </c>
      <c r="R191" s="424">
        <v>120</v>
      </c>
      <c r="S191" s="424">
        <v>120</v>
      </c>
    </row>
    <row r="192" spans="1:21" ht="13.2" customHeight="1" outlineLevel="1">
      <c r="D192" s="175" t="s">
        <v>158</v>
      </c>
      <c r="E192" s="175" t="s">
        <v>149</v>
      </c>
      <c r="F192" s="424">
        <v>240</v>
      </c>
      <c r="G192" s="424">
        <v>240</v>
      </c>
      <c r="H192" s="424">
        <v>240</v>
      </c>
      <c r="I192" s="424">
        <v>240</v>
      </c>
      <c r="J192" s="424">
        <v>240</v>
      </c>
      <c r="K192" s="424">
        <v>240</v>
      </c>
      <c r="N192" s="424">
        <v>240</v>
      </c>
      <c r="O192" s="424">
        <v>240</v>
      </c>
      <c r="R192" s="424">
        <v>240</v>
      </c>
      <c r="S192" s="424">
        <v>240</v>
      </c>
    </row>
    <row r="193" spans="4:19" ht="13.2" customHeight="1" outlineLevel="1">
      <c r="D193" s="175" t="s">
        <v>159</v>
      </c>
      <c r="E193" s="175" t="s">
        <v>149</v>
      </c>
      <c r="F193" s="424">
        <v>285</v>
      </c>
      <c r="G193" s="424">
        <v>285</v>
      </c>
      <c r="H193" s="424">
        <v>285</v>
      </c>
      <c r="I193" s="424">
        <v>285</v>
      </c>
      <c r="J193" s="424">
        <v>285</v>
      </c>
      <c r="K193" s="424">
        <v>285</v>
      </c>
      <c r="N193" s="424">
        <v>285</v>
      </c>
      <c r="O193" s="424">
        <v>285</v>
      </c>
      <c r="R193" s="424">
        <v>285</v>
      </c>
      <c r="S193" s="424">
        <v>285</v>
      </c>
    </row>
    <row r="194" spans="4:19" ht="13.2" customHeight="1" outlineLevel="1">
      <c r="D194" s="175" t="s">
        <v>160</v>
      </c>
      <c r="E194" s="175" t="s">
        <v>149</v>
      </c>
      <c r="F194" s="424">
        <v>328</v>
      </c>
      <c r="G194" s="424">
        <v>328</v>
      </c>
      <c r="H194" s="424">
        <v>328</v>
      </c>
      <c r="I194" s="424">
        <v>328</v>
      </c>
      <c r="J194" s="424">
        <v>328</v>
      </c>
      <c r="K194" s="424">
        <v>328</v>
      </c>
      <c r="N194" s="424">
        <v>328</v>
      </c>
      <c r="O194" s="424">
        <v>328</v>
      </c>
      <c r="R194" s="424">
        <v>328</v>
      </c>
      <c r="S194" s="424">
        <v>328</v>
      </c>
    </row>
    <row r="195" spans="4:19" ht="13.2" customHeight="1" outlineLevel="1">
      <c r="D195" s="175" t="s">
        <v>167</v>
      </c>
      <c r="E195" s="175" t="s">
        <v>149</v>
      </c>
      <c r="F195" s="424">
        <v>1046</v>
      </c>
      <c r="G195" s="424">
        <v>1046</v>
      </c>
      <c r="H195" s="424">
        <v>1046</v>
      </c>
      <c r="I195" s="424">
        <v>1046</v>
      </c>
      <c r="J195" s="424">
        <v>1046</v>
      </c>
      <c r="K195" s="424">
        <v>1046</v>
      </c>
      <c r="N195" s="424">
        <v>1046</v>
      </c>
      <c r="O195" s="424">
        <v>1046</v>
      </c>
      <c r="R195" s="424">
        <v>1046</v>
      </c>
      <c r="S195" s="424">
        <v>1046</v>
      </c>
    </row>
    <row r="196" spans="4:19" ht="13.2" customHeight="1" outlineLevel="1">
      <c r="D196" s="175" t="s">
        <v>239</v>
      </c>
      <c r="E196" s="175" t="s">
        <v>149</v>
      </c>
      <c r="F196" s="424">
        <v>2290</v>
      </c>
      <c r="G196" s="424">
        <v>2290</v>
      </c>
      <c r="H196" s="424">
        <v>2290</v>
      </c>
      <c r="I196" s="424">
        <v>2290</v>
      </c>
      <c r="J196" s="424">
        <v>2290</v>
      </c>
      <c r="K196" s="424">
        <v>2290</v>
      </c>
      <c r="N196" s="424">
        <v>2290</v>
      </c>
      <c r="O196" s="424">
        <v>2290</v>
      </c>
      <c r="R196" s="424">
        <v>2290</v>
      </c>
      <c r="S196" s="424">
        <v>2290</v>
      </c>
    </row>
    <row r="197" spans="4:19" ht="13.2" customHeight="1" outlineLevel="1">
      <c r="D197" s="175" t="s">
        <v>240</v>
      </c>
      <c r="E197" s="175" t="s">
        <v>149</v>
      </c>
      <c r="F197" s="424">
        <v>5688</v>
      </c>
      <c r="G197" s="424">
        <v>5688</v>
      </c>
      <c r="H197" s="424">
        <v>5688</v>
      </c>
      <c r="I197" s="424">
        <v>5688</v>
      </c>
      <c r="J197" s="424">
        <v>5688</v>
      </c>
      <c r="K197" s="424">
        <v>5688</v>
      </c>
      <c r="N197" s="424">
        <v>5688</v>
      </c>
      <c r="O197" s="424">
        <v>5688</v>
      </c>
      <c r="R197" s="424">
        <v>5688</v>
      </c>
      <c r="S197" s="424">
        <v>5688</v>
      </c>
    </row>
    <row r="198" spans="4:19" ht="13.2" customHeight="1" outlineLevel="1">
      <c r="D198" s="175" t="s">
        <v>241</v>
      </c>
      <c r="E198" s="175" t="s">
        <v>149</v>
      </c>
      <c r="F198" s="424">
        <v>17796</v>
      </c>
      <c r="G198" s="424">
        <v>17796</v>
      </c>
      <c r="H198" s="424">
        <v>17796</v>
      </c>
      <c r="I198" s="424">
        <v>17796</v>
      </c>
      <c r="J198" s="424">
        <v>17796</v>
      </c>
      <c r="K198" s="424">
        <v>17796</v>
      </c>
      <c r="N198" s="424">
        <v>17796</v>
      </c>
      <c r="O198" s="424">
        <v>17796</v>
      </c>
      <c r="R198" s="424">
        <v>17796</v>
      </c>
      <c r="S198" s="424">
        <v>17796</v>
      </c>
    </row>
    <row r="199" spans="4:19" ht="13.2" customHeight="1" outlineLevel="1">
      <c r="D199" s="286" t="s">
        <v>242</v>
      </c>
      <c r="E199" s="288"/>
      <c r="F199" s="401" t="s">
        <v>400</v>
      </c>
      <c r="G199" s="401" t="s">
        <v>400</v>
      </c>
      <c r="H199" s="401" t="s">
        <v>400</v>
      </c>
      <c r="I199" s="401" t="s">
        <v>400</v>
      </c>
      <c r="J199" s="401"/>
      <c r="K199" s="916"/>
      <c r="N199" s="915" t="s">
        <v>400</v>
      </c>
      <c r="O199" s="916" t="s">
        <v>400</v>
      </c>
      <c r="R199" s="915" t="s">
        <v>400</v>
      </c>
      <c r="S199" s="916" t="s">
        <v>400</v>
      </c>
    </row>
    <row r="200" spans="4:19" ht="13.2" customHeight="1" outlineLevel="1">
      <c r="D200" s="175" t="s">
        <v>243</v>
      </c>
      <c r="E200" s="175" t="s">
        <v>149</v>
      </c>
      <c r="F200" s="424">
        <v>243</v>
      </c>
      <c r="G200" s="424">
        <v>243</v>
      </c>
      <c r="H200" s="424">
        <v>243</v>
      </c>
      <c r="I200" s="424">
        <v>243</v>
      </c>
      <c r="J200" s="424">
        <v>243</v>
      </c>
      <c r="K200" s="424">
        <v>243</v>
      </c>
      <c r="N200" s="424">
        <v>243</v>
      </c>
      <c r="O200" s="424">
        <v>243</v>
      </c>
      <c r="R200" s="424">
        <v>243</v>
      </c>
      <c r="S200" s="424">
        <v>243</v>
      </c>
    </row>
    <row r="201" spans="4:19" ht="13.2" customHeight="1" outlineLevel="1">
      <c r="D201" s="175" t="s">
        <v>244</v>
      </c>
      <c r="E201" s="175" t="s">
        <v>149</v>
      </c>
      <c r="F201" s="424">
        <v>286</v>
      </c>
      <c r="G201" s="424">
        <v>286</v>
      </c>
      <c r="H201" s="424">
        <v>286</v>
      </c>
      <c r="I201" s="424">
        <v>286</v>
      </c>
      <c r="J201" s="424">
        <v>286</v>
      </c>
      <c r="K201" s="424">
        <v>286</v>
      </c>
      <c r="N201" s="424">
        <v>286</v>
      </c>
      <c r="O201" s="424">
        <v>286</v>
      </c>
      <c r="R201" s="424">
        <v>286</v>
      </c>
      <c r="S201" s="424">
        <v>286</v>
      </c>
    </row>
    <row r="202" spans="4:19" ht="13.2" customHeight="1" outlineLevel="1">
      <c r="D202" s="175" t="s">
        <v>245</v>
      </c>
      <c r="E202" s="175" t="s">
        <v>149</v>
      </c>
      <c r="F202" s="424">
        <v>320</v>
      </c>
      <c r="G202" s="424">
        <v>320</v>
      </c>
      <c r="H202" s="424">
        <v>320</v>
      </c>
      <c r="I202" s="424">
        <v>320</v>
      </c>
      <c r="J202" s="424">
        <v>320</v>
      </c>
      <c r="K202" s="424">
        <v>320</v>
      </c>
      <c r="N202" s="424">
        <v>320</v>
      </c>
      <c r="O202" s="424">
        <v>320</v>
      </c>
      <c r="R202" s="424">
        <v>320</v>
      </c>
      <c r="S202" s="424">
        <v>320</v>
      </c>
    </row>
    <row r="203" spans="4:19" ht="13.2" customHeight="1" outlineLevel="1">
      <c r="D203" s="175" t="s">
        <v>246</v>
      </c>
      <c r="E203" s="175" t="s">
        <v>149</v>
      </c>
      <c r="F203" s="424">
        <v>391</v>
      </c>
      <c r="G203" s="424">
        <v>391</v>
      </c>
      <c r="H203" s="424">
        <v>391</v>
      </c>
      <c r="I203" s="424">
        <v>391</v>
      </c>
      <c r="J203" s="424">
        <v>391</v>
      </c>
      <c r="K203" s="424">
        <v>391</v>
      </c>
      <c r="N203" s="424">
        <v>391</v>
      </c>
      <c r="O203" s="424">
        <v>391</v>
      </c>
      <c r="R203" s="424">
        <v>391</v>
      </c>
      <c r="S203" s="424">
        <v>391</v>
      </c>
    </row>
    <row r="204" spans="4:19" ht="13.2" customHeight="1" outlineLevel="1">
      <c r="D204" s="175" t="s">
        <v>247</v>
      </c>
      <c r="E204" s="175" t="s">
        <v>149</v>
      </c>
      <c r="F204" s="424">
        <v>457</v>
      </c>
      <c r="G204" s="424">
        <v>457</v>
      </c>
      <c r="H204" s="424">
        <v>457</v>
      </c>
      <c r="I204" s="424">
        <v>457</v>
      </c>
      <c r="J204" s="424">
        <v>457</v>
      </c>
      <c r="K204" s="424">
        <v>457</v>
      </c>
      <c r="N204" s="424">
        <v>457</v>
      </c>
      <c r="O204" s="424">
        <v>457</v>
      </c>
      <c r="R204" s="424">
        <v>457</v>
      </c>
      <c r="S204" s="424">
        <v>457</v>
      </c>
    </row>
    <row r="205" spans="4:19" ht="13.2" customHeight="1" outlineLevel="1">
      <c r="D205" s="175" t="s">
        <v>248</v>
      </c>
      <c r="E205" s="175" t="s">
        <v>149</v>
      </c>
      <c r="F205" s="424">
        <v>597</v>
      </c>
      <c r="G205" s="424">
        <v>597</v>
      </c>
      <c r="H205" s="424">
        <v>597</v>
      </c>
      <c r="I205" s="424">
        <v>597</v>
      </c>
      <c r="J205" s="424">
        <v>597</v>
      </c>
      <c r="K205" s="424">
        <v>597</v>
      </c>
      <c r="N205" s="424">
        <v>597</v>
      </c>
      <c r="O205" s="424">
        <v>597</v>
      </c>
      <c r="R205" s="424">
        <v>597</v>
      </c>
      <c r="S205" s="424">
        <v>597</v>
      </c>
    </row>
    <row r="206" spans="4:19" ht="13.2" customHeight="1" outlineLevel="1">
      <c r="D206" s="175" t="s">
        <v>249</v>
      </c>
      <c r="E206" s="175" t="s">
        <v>149</v>
      </c>
      <c r="F206" s="424">
        <v>792</v>
      </c>
      <c r="G206" s="424">
        <v>792</v>
      </c>
      <c r="H206" s="424">
        <v>792</v>
      </c>
      <c r="I206" s="424">
        <v>792</v>
      </c>
      <c r="J206" s="424">
        <v>792</v>
      </c>
      <c r="K206" s="424">
        <v>792</v>
      </c>
      <c r="N206" s="424">
        <v>792</v>
      </c>
      <c r="O206" s="424">
        <v>792</v>
      </c>
      <c r="R206" s="424">
        <v>792</v>
      </c>
      <c r="S206" s="424">
        <v>792</v>
      </c>
    </row>
    <row r="207" spans="4:19" ht="13.2" customHeight="1" outlineLevel="1">
      <c r="D207" s="175" t="s">
        <v>250</v>
      </c>
      <c r="E207" s="175" t="s">
        <v>149</v>
      </c>
      <c r="F207" s="424">
        <v>1046</v>
      </c>
      <c r="G207" s="424">
        <v>1046</v>
      </c>
      <c r="H207" s="424">
        <v>1046</v>
      </c>
      <c r="I207" s="424">
        <v>1046</v>
      </c>
      <c r="J207" s="424">
        <v>1046</v>
      </c>
      <c r="K207" s="424">
        <v>1046</v>
      </c>
      <c r="N207" s="424">
        <v>1046</v>
      </c>
      <c r="O207" s="424">
        <v>1046</v>
      </c>
      <c r="R207" s="424">
        <v>1046</v>
      </c>
      <c r="S207" s="424">
        <v>1046</v>
      </c>
    </row>
    <row r="208" spans="4:19" ht="13.2" customHeight="1" outlineLevel="1">
      <c r="D208" s="286" t="s">
        <v>251</v>
      </c>
      <c r="E208" s="288"/>
      <c r="F208" s="401"/>
      <c r="G208" s="401"/>
      <c r="H208" s="401"/>
      <c r="I208" s="401"/>
      <c r="J208" s="401"/>
      <c r="K208" s="916"/>
      <c r="N208" s="915"/>
      <c r="O208" s="916"/>
      <c r="R208" s="915"/>
      <c r="S208" s="916"/>
    </row>
    <row r="209" spans="4:19" ht="13.2" customHeight="1" outlineLevel="1">
      <c r="D209" s="175" t="s">
        <v>179</v>
      </c>
      <c r="E209" s="175" t="s">
        <v>149</v>
      </c>
      <c r="F209" s="424">
        <v>100</v>
      </c>
      <c r="G209" s="424">
        <v>100</v>
      </c>
      <c r="H209" s="424">
        <v>100</v>
      </c>
      <c r="I209" s="424">
        <v>100</v>
      </c>
      <c r="J209" s="424">
        <v>100</v>
      </c>
      <c r="K209" s="424">
        <v>100</v>
      </c>
      <c r="N209" s="1043">
        <v>61.25</v>
      </c>
      <c r="O209" s="1043">
        <v>61.25</v>
      </c>
      <c r="R209" s="1043">
        <v>61.25</v>
      </c>
      <c r="S209" s="1043">
        <v>61.25</v>
      </c>
    </row>
    <row r="210" spans="4:19" ht="13.2" customHeight="1" outlineLevel="1">
      <c r="D210" s="175" t="s">
        <v>180</v>
      </c>
      <c r="E210" s="175" t="s">
        <v>149</v>
      </c>
      <c r="F210" s="424">
        <v>136</v>
      </c>
      <c r="G210" s="424">
        <v>136</v>
      </c>
      <c r="H210" s="424">
        <v>136</v>
      </c>
      <c r="I210" s="424">
        <v>136</v>
      </c>
      <c r="J210" s="424">
        <v>136</v>
      </c>
      <c r="K210" s="424">
        <v>136</v>
      </c>
      <c r="N210" s="1043">
        <v>61.25</v>
      </c>
      <c r="O210" s="1043">
        <v>61.25</v>
      </c>
      <c r="R210" s="1043">
        <v>61.25</v>
      </c>
      <c r="S210" s="1043">
        <v>61.25</v>
      </c>
    </row>
    <row r="211" spans="4:19" ht="13.2" customHeight="1" outlineLevel="1">
      <c r="D211" s="175" t="s">
        <v>181</v>
      </c>
      <c r="E211" s="175" t="s">
        <v>149</v>
      </c>
      <c r="F211" s="424">
        <v>145.19999999999999</v>
      </c>
      <c r="G211" s="424">
        <v>145.19999999999999</v>
      </c>
      <c r="H211" s="424">
        <v>145.19999999999999</v>
      </c>
      <c r="I211" s="424">
        <v>145.19999999999999</v>
      </c>
      <c r="J211" s="424">
        <v>145.19999999999999</v>
      </c>
      <c r="K211" s="424">
        <v>145.19999999999999</v>
      </c>
      <c r="N211" s="1043">
        <v>61.25</v>
      </c>
      <c r="O211" s="1043">
        <v>61.25</v>
      </c>
      <c r="R211" s="1043">
        <v>61.25</v>
      </c>
      <c r="S211" s="1043">
        <v>61.25</v>
      </c>
    </row>
    <row r="212" spans="4:19" ht="13.2" customHeight="1" outlineLevel="1">
      <c r="D212" s="175" t="s">
        <v>182</v>
      </c>
      <c r="E212" s="175" t="s">
        <v>149</v>
      </c>
      <c r="F212" s="424">
        <v>154</v>
      </c>
      <c r="G212" s="424">
        <v>154</v>
      </c>
      <c r="H212" s="424">
        <v>154</v>
      </c>
      <c r="I212" s="424">
        <v>154</v>
      </c>
      <c r="J212" s="424">
        <v>154</v>
      </c>
      <c r="K212" s="424">
        <v>154</v>
      </c>
      <c r="N212" s="1043">
        <v>61.25</v>
      </c>
      <c r="O212" s="1043">
        <v>61.25</v>
      </c>
      <c r="R212" s="1043">
        <v>61.25</v>
      </c>
      <c r="S212" s="1043">
        <v>61.25</v>
      </c>
    </row>
    <row r="213" spans="4:19" ht="13.2" customHeight="1" outlineLevel="1">
      <c r="D213" s="175" t="s">
        <v>185</v>
      </c>
      <c r="E213" s="175" t="s">
        <v>149</v>
      </c>
      <c r="F213" s="424">
        <v>155.19999999999999</v>
      </c>
      <c r="G213" s="424">
        <v>155.19999999999999</v>
      </c>
      <c r="H213" s="424">
        <v>155.19999999999999</v>
      </c>
      <c r="I213" s="424">
        <v>155.19999999999999</v>
      </c>
      <c r="J213" s="424">
        <v>155.19999999999999</v>
      </c>
      <c r="K213" s="424">
        <v>155.19999999999999</v>
      </c>
      <c r="N213" s="1043">
        <v>64.75</v>
      </c>
      <c r="O213" s="1043">
        <v>64.75</v>
      </c>
      <c r="R213" s="1043">
        <v>64.75</v>
      </c>
      <c r="S213" s="1043">
        <v>64.75</v>
      </c>
    </row>
    <row r="214" spans="4:19" ht="13.2" customHeight="1" outlineLevel="1">
      <c r="D214" s="175" t="s">
        <v>186</v>
      </c>
      <c r="E214" s="175" t="s">
        <v>149</v>
      </c>
      <c r="F214" s="424">
        <v>250</v>
      </c>
      <c r="G214" s="424">
        <v>250</v>
      </c>
      <c r="H214" s="424">
        <v>250</v>
      </c>
      <c r="I214" s="424">
        <v>250</v>
      </c>
      <c r="J214" s="424">
        <v>250</v>
      </c>
      <c r="K214" s="424">
        <v>250</v>
      </c>
      <c r="N214" s="1043">
        <v>64.75</v>
      </c>
      <c r="O214" s="1043">
        <v>64.75</v>
      </c>
      <c r="R214" s="1043">
        <v>64.75</v>
      </c>
      <c r="S214" s="1043">
        <v>64.75</v>
      </c>
    </row>
    <row r="215" spans="4:19" ht="13.2" customHeight="1" outlineLevel="1">
      <c r="D215" s="175" t="s">
        <v>188</v>
      </c>
      <c r="E215" s="175" t="s">
        <v>149</v>
      </c>
      <c r="F215" s="424">
        <v>345</v>
      </c>
      <c r="G215" s="424">
        <v>345</v>
      </c>
      <c r="H215" s="424">
        <v>345</v>
      </c>
      <c r="I215" s="424">
        <v>345</v>
      </c>
      <c r="J215" s="424">
        <v>345</v>
      </c>
      <c r="K215" s="424">
        <v>345</v>
      </c>
      <c r="N215" s="1043">
        <v>87.5</v>
      </c>
      <c r="O215" s="1043">
        <v>87.5</v>
      </c>
      <c r="R215" s="1043">
        <v>87.5</v>
      </c>
      <c r="S215" s="1043">
        <v>87.5</v>
      </c>
    </row>
    <row r="216" spans="4:19" ht="13.2" customHeight="1" outlineLevel="1">
      <c r="D216" s="175" t="s">
        <v>189</v>
      </c>
      <c r="E216" s="175" t="s">
        <v>149</v>
      </c>
      <c r="F216" s="424">
        <v>405</v>
      </c>
      <c r="G216" s="424">
        <v>405</v>
      </c>
      <c r="H216" s="424">
        <v>405</v>
      </c>
      <c r="I216" s="424">
        <v>405</v>
      </c>
      <c r="J216" s="424">
        <v>405</v>
      </c>
      <c r="K216" s="424">
        <v>405</v>
      </c>
      <c r="N216" s="1043">
        <v>113.75</v>
      </c>
      <c r="O216" s="1043">
        <v>113.75</v>
      </c>
      <c r="R216" s="1043">
        <v>113.75</v>
      </c>
      <c r="S216" s="1043">
        <v>113.75</v>
      </c>
    </row>
    <row r="217" spans="4:19" ht="13.2" customHeight="1" outlineLevel="1">
      <c r="D217" s="175" t="s">
        <v>190</v>
      </c>
      <c r="E217" s="175" t="s">
        <v>149</v>
      </c>
      <c r="F217" s="424">
        <v>455</v>
      </c>
      <c r="G217" s="424">
        <v>455</v>
      </c>
      <c r="H217" s="424">
        <v>455</v>
      </c>
      <c r="I217" s="424">
        <v>455</v>
      </c>
      <c r="J217" s="424">
        <v>455</v>
      </c>
      <c r="K217" s="424">
        <v>455</v>
      </c>
      <c r="N217" s="1043">
        <v>113.75</v>
      </c>
      <c r="O217" s="1043">
        <v>113.75</v>
      </c>
      <c r="R217" s="1043">
        <v>113.75</v>
      </c>
      <c r="S217" s="1043">
        <v>113.75</v>
      </c>
    </row>
    <row r="218" spans="4:19" ht="13.2" customHeight="1" outlineLevel="1">
      <c r="D218" s="175" t="s">
        <v>191</v>
      </c>
      <c r="E218" s="175" t="s">
        <v>149</v>
      </c>
      <c r="F218" s="424">
        <v>530</v>
      </c>
      <c r="G218" s="424">
        <v>530</v>
      </c>
      <c r="H218" s="424">
        <v>530</v>
      </c>
      <c r="I218" s="424">
        <v>530</v>
      </c>
      <c r="J218" s="424">
        <v>530</v>
      </c>
      <c r="K218" s="424">
        <v>530</v>
      </c>
      <c r="N218" s="1043">
        <v>113.75</v>
      </c>
      <c r="O218" s="1043">
        <v>113.75</v>
      </c>
      <c r="R218" s="1043">
        <v>113.75</v>
      </c>
      <c r="S218" s="1043">
        <v>113.75</v>
      </c>
    </row>
    <row r="219" spans="4:19" ht="13.2" customHeight="1" outlineLevel="1">
      <c r="D219" s="175" t="s">
        <v>193</v>
      </c>
      <c r="E219" s="175" t="s">
        <v>149</v>
      </c>
      <c r="F219" s="424">
        <v>1030</v>
      </c>
      <c r="G219" s="424">
        <v>1030</v>
      </c>
      <c r="H219" s="424">
        <v>1030</v>
      </c>
      <c r="I219" s="424">
        <v>1030</v>
      </c>
      <c r="J219" s="424">
        <v>1030</v>
      </c>
      <c r="K219" s="424">
        <v>1030</v>
      </c>
      <c r="N219" s="1043">
        <v>145.9</v>
      </c>
      <c r="O219" s="1043">
        <v>145.9</v>
      </c>
      <c r="R219" s="1043">
        <v>145.9</v>
      </c>
      <c r="S219" s="1043">
        <v>145.9</v>
      </c>
    </row>
    <row r="220" spans="4:19" ht="13.2" customHeight="1" outlineLevel="1">
      <c r="D220" s="175" t="s">
        <v>195</v>
      </c>
      <c r="E220" s="175" t="s">
        <v>149</v>
      </c>
      <c r="F220" s="424">
        <v>1525</v>
      </c>
      <c r="G220" s="424">
        <v>1525</v>
      </c>
      <c r="H220" s="424">
        <v>1525</v>
      </c>
      <c r="I220" s="424">
        <v>1525</v>
      </c>
      <c r="J220" s="424">
        <v>1525</v>
      </c>
      <c r="K220" s="424">
        <v>1525</v>
      </c>
      <c r="N220" s="1043">
        <v>262.5</v>
      </c>
      <c r="O220" s="1043">
        <v>262.5</v>
      </c>
      <c r="R220" s="1043">
        <v>262.5</v>
      </c>
      <c r="S220" s="1043">
        <v>262.5</v>
      </c>
    </row>
    <row r="221" spans="4:19" ht="13.2" customHeight="1" outlineLevel="1">
      <c r="D221" s="175" t="s">
        <v>196</v>
      </c>
      <c r="E221" s="175" t="s">
        <v>149</v>
      </c>
      <c r="F221" s="424">
        <v>1940</v>
      </c>
      <c r="G221" s="424">
        <v>1940</v>
      </c>
      <c r="H221" s="424">
        <v>1940</v>
      </c>
      <c r="I221" s="424">
        <v>1940</v>
      </c>
      <c r="J221" s="424">
        <v>1940</v>
      </c>
      <c r="K221" s="424">
        <v>1940</v>
      </c>
      <c r="N221" s="1043">
        <v>332.5</v>
      </c>
      <c r="O221" s="1043">
        <v>332.5</v>
      </c>
      <c r="R221" s="1043">
        <v>332.5</v>
      </c>
      <c r="S221" s="1043">
        <v>332.5</v>
      </c>
    </row>
    <row r="222" spans="4:19" ht="13.2" customHeight="1" outlineLevel="1">
      <c r="D222" s="175" t="s">
        <v>197</v>
      </c>
      <c r="E222" s="175" t="s">
        <v>149</v>
      </c>
      <c r="F222" s="424">
        <v>2290</v>
      </c>
      <c r="G222" s="424">
        <v>2290</v>
      </c>
      <c r="H222" s="424">
        <v>2290</v>
      </c>
      <c r="I222" s="424">
        <v>2290</v>
      </c>
      <c r="J222" s="424">
        <v>2290</v>
      </c>
      <c r="K222" s="424">
        <v>2290</v>
      </c>
      <c r="N222" s="1043">
        <v>332.5</v>
      </c>
      <c r="O222" s="1043">
        <v>332.5</v>
      </c>
      <c r="R222" s="1043">
        <v>332.5</v>
      </c>
      <c r="S222" s="1043">
        <v>332.5</v>
      </c>
    </row>
    <row r="223" spans="4:19" ht="13.2" customHeight="1" outlineLevel="1">
      <c r="D223" s="175" t="s">
        <v>198</v>
      </c>
      <c r="E223" s="175" t="s">
        <v>149</v>
      </c>
      <c r="F223" s="424">
        <v>2590</v>
      </c>
      <c r="G223" s="424">
        <v>2590</v>
      </c>
      <c r="H223" s="424">
        <v>2590</v>
      </c>
      <c r="I223" s="424">
        <v>2590</v>
      </c>
      <c r="J223" s="424">
        <v>2590</v>
      </c>
      <c r="K223" s="424">
        <v>2590</v>
      </c>
      <c r="N223" s="1043">
        <v>332.5</v>
      </c>
      <c r="O223" s="1043">
        <v>332.5</v>
      </c>
      <c r="R223" s="1043">
        <v>332.5</v>
      </c>
      <c r="S223" s="1043">
        <v>332.5</v>
      </c>
    </row>
    <row r="224" spans="4:19" ht="13.2" customHeight="1" outlineLevel="1">
      <c r="D224" s="175" t="s">
        <v>199</v>
      </c>
      <c r="E224" s="175" t="s">
        <v>149</v>
      </c>
      <c r="F224" s="424">
        <v>2820</v>
      </c>
      <c r="G224" s="424">
        <v>2820</v>
      </c>
      <c r="H224" s="424">
        <v>2820</v>
      </c>
      <c r="I224" s="424">
        <v>2820</v>
      </c>
      <c r="J224" s="424">
        <v>2820</v>
      </c>
      <c r="K224" s="424">
        <v>2820</v>
      </c>
      <c r="N224" s="1043">
        <v>385</v>
      </c>
      <c r="O224" s="1043">
        <v>385</v>
      </c>
      <c r="R224" s="1043">
        <v>385</v>
      </c>
      <c r="S224" s="1043">
        <v>385</v>
      </c>
    </row>
    <row r="225" spans="1:19" ht="13.2" customHeight="1" outlineLevel="1">
      <c r="D225" s="175" t="s">
        <v>252</v>
      </c>
      <c r="E225" s="175" t="s">
        <v>149</v>
      </c>
      <c r="F225" s="424">
        <v>3025</v>
      </c>
      <c r="G225" s="424">
        <v>3025</v>
      </c>
      <c r="H225" s="424">
        <v>3025</v>
      </c>
      <c r="I225" s="424">
        <v>3025</v>
      </c>
      <c r="J225" s="424">
        <v>3025</v>
      </c>
      <c r="K225" s="424">
        <v>3025</v>
      </c>
      <c r="N225" s="1043">
        <v>385</v>
      </c>
      <c r="O225" s="1043">
        <v>385</v>
      </c>
      <c r="R225" s="1043">
        <v>385</v>
      </c>
      <c r="S225" s="1043">
        <v>385</v>
      </c>
    </row>
    <row r="226" spans="1:19" ht="13.2" customHeight="1" outlineLevel="1">
      <c r="D226" s="175" t="s">
        <v>201</v>
      </c>
      <c r="E226" s="175" t="s">
        <v>149</v>
      </c>
      <c r="F226" s="424">
        <v>3500</v>
      </c>
      <c r="G226" s="424">
        <v>3500</v>
      </c>
      <c r="H226" s="424">
        <v>3500</v>
      </c>
      <c r="I226" s="424">
        <v>3500</v>
      </c>
      <c r="J226" s="424">
        <v>3500</v>
      </c>
      <c r="K226" s="424">
        <v>3500</v>
      </c>
      <c r="N226" s="1043">
        <v>385</v>
      </c>
      <c r="O226" s="1043">
        <v>385</v>
      </c>
      <c r="R226" s="1043">
        <v>385</v>
      </c>
      <c r="S226" s="1043">
        <v>385</v>
      </c>
    </row>
    <row r="227" spans="1:19" ht="13.2" customHeight="1" outlineLevel="1">
      <c r="D227" s="175" t="s">
        <v>203</v>
      </c>
      <c r="E227" s="175" t="s">
        <v>149</v>
      </c>
      <c r="F227" s="424">
        <v>4000</v>
      </c>
      <c r="G227" s="424">
        <v>4000</v>
      </c>
      <c r="H227" s="424">
        <v>4000</v>
      </c>
      <c r="I227" s="424">
        <v>4000</v>
      </c>
      <c r="J227" s="424">
        <v>4000</v>
      </c>
      <c r="K227" s="424">
        <v>4000</v>
      </c>
      <c r="N227" s="1043">
        <v>700</v>
      </c>
      <c r="O227" s="1043">
        <v>700</v>
      </c>
      <c r="R227" s="1043">
        <v>700</v>
      </c>
      <c r="S227" s="1043">
        <v>700</v>
      </c>
    </row>
    <row r="228" spans="1:19" ht="13.2" customHeight="1" outlineLevel="1">
      <c r="D228" s="175" t="s">
        <v>204</v>
      </c>
      <c r="E228" s="175" t="s">
        <v>149</v>
      </c>
      <c r="F228" s="424">
        <v>4500</v>
      </c>
      <c r="G228" s="424">
        <v>4500</v>
      </c>
      <c r="H228" s="424">
        <v>4500</v>
      </c>
      <c r="I228" s="424">
        <v>4500</v>
      </c>
      <c r="J228" s="424">
        <v>4500</v>
      </c>
      <c r="K228" s="424">
        <v>4500</v>
      </c>
      <c r="N228" s="1043">
        <v>875</v>
      </c>
      <c r="O228" s="1043">
        <v>875</v>
      </c>
      <c r="R228" s="1043">
        <v>875</v>
      </c>
      <c r="S228" s="1043">
        <v>875</v>
      </c>
    </row>
    <row r="229" spans="1:19" ht="13.2" customHeight="1" outlineLevel="1">
      <c r="D229" s="175" t="s">
        <v>205</v>
      </c>
      <c r="E229" s="175" t="s">
        <v>149</v>
      </c>
      <c r="F229" s="424">
        <v>5000</v>
      </c>
      <c r="G229" s="424">
        <v>5000</v>
      </c>
      <c r="H229" s="424">
        <v>5000</v>
      </c>
      <c r="I229" s="424">
        <v>5000</v>
      </c>
      <c r="J229" s="424">
        <v>5000</v>
      </c>
      <c r="K229" s="424">
        <v>5000</v>
      </c>
      <c r="N229" s="1043">
        <v>875</v>
      </c>
      <c r="O229" s="1043">
        <v>875</v>
      </c>
      <c r="R229" s="1043">
        <v>875</v>
      </c>
      <c r="S229" s="1043">
        <v>875</v>
      </c>
    </row>
    <row r="230" spans="1:19" ht="13.2" customHeight="1" outlineLevel="1">
      <c r="D230" s="175" t="s">
        <v>206</v>
      </c>
      <c r="E230" s="175" t="s">
        <v>149</v>
      </c>
      <c r="F230" s="424">
        <v>5500</v>
      </c>
      <c r="G230" s="424">
        <v>5500</v>
      </c>
      <c r="H230" s="424">
        <v>5500</v>
      </c>
      <c r="I230" s="424">
        <v>5500</v>
      </c>
      <c r="J230" s="424">
        <v>5500</v>
      </c>
      <c r="K230" s="424">
        <v>5500</v>
      </c>
      <c r="N230" s="1043">
        <v>1050</v>
      </c>
      <c r="O230" s="1043">
        <v>1050</v>
      </c>
      <c r="R230" s="1043">
        <v>1050</v>
      </c>
      <c r="S230" s="1043">
        <v>1050</v>
      </c>
    </row>
    <row r="231" spans="1:19" ht="13.2" customHeight="1" outlineLevel="1">
      <c r="D231" s="175" t="s">
        <v>207</v>
      </c>
      <c r="E231" s="175" t="s">
        <v>149</v>
      </c>
      <c r="F231" s="424">
        <v>6000</v>
      </c>
      <c r="G231" s="424">
        <v>6000</v>
      </c>
      <c r="H231" s="424">
        <v>6000</v>
      </c>
      <c r="I231" s="424">
        <v>6000</v>
      </c>
      <c r="J231" s="424">
        <v>6000</v>
      </c>
      <c r="K231" s="424">
        <v>6000</v>
      </c>
      <c r="N231" s="1043">
        <v>1050</v>
      </c>
      <c r="O231" s="1043">
        <v>1050</v>
      </c>
      <c r="R231" s="1043">
        <v>1050</v>
      </c>
      <c r="S231" s="1043">
        <v>1050</v>
      </c>
    </row>
    <row r="232" spans="1:19" ht="13.2" customHeight="1" outlineLevel="1">
      <c r="D232" s="175" t="s">
        <v>253</v>
      </c>
      <c r="E232" s="175" t="s">
        <v>149</v>
      </c>
      <c r="F232" s="424">
        <v>7000</v>
      </c>
      <c r="G232" s="424">
        <v>7000</v>
      </c>
      <c r="H232" s="424">
        <v>7000</v>
      </c>
      <c r="I232" s="424">
        <v>7000</v>
      </c>
      <c r="J232" s="424">
        <v>7000</v>
      </c>
      <c r="K232" s="424">
        <v>7000</v>
      </c>
      <c r="N232" s="1043">
        <v>1400</v>
      </c>
      <c r="O232" s="1043">
        <v>1400</v>
      </c>
      <c r="R232" s="1043">
        <v>1400</v>
      </c>
      <c r="S232" s="1043">
        <v>1400</v>
      </c>
    </row>
    <row r="233" spans="1:19" ht="13.2" customHeight="1" outlineLevel="1">
      <c r="D233" s="175" t="s">
        <v>254</v>
      </c>
      <c r="E233" s="175" t="s">
        <v>149</v>
      </c>
      <c r="F233" s="424">
        <v>8500</v>
      </c>
      <c r="G233" s="424">
        <v>8500</v>
      </c>
      <c r="H233" s="424">
        <v>8500</v>
      </c>
      <c r="I233" s="424">
        <v>8500</v>
      </c>
      <c r="J233" s="424">
        <v>8500</v>
      </c>
      <c r="K233" s="424">
        <v>8500</v>
      </c>
      <c r="N233" s="1043">
        <v>1400</v>
      </c>
      <c r="O233" s="1043">
        <v>1400</v>
      </c>
      <c r="R233" s="1043">
        <v>1400</v>
      </c>
      <c r="S233" s="1043">
        <v>1400</v>
      </c>
    </row>
    <row r="234" spans="1:19" ht="13.2" customHeight="1" outlineLevel="1">
      <c r="D234" s="175" t="s">
        <v>209</v>
      </c>
      <c r="E234" s="175" t="s">
        <v>149</v>
      </c>
      <c r="F234" s="424">
        <v>9500</v>
      </c>
      <c r="G234" s="424">
        <v>9500</v>
      </c>
      <c r="H234" s="424">
        <v>9500</v>
      </c>
      <c r="I234" s="424">
        <v>9500</v>
      </c>
      <c r="J234" s="424">
        <v>9500</v>
      </c>
      <c r="K234" s="424">
        <v>9500</v>
      </c>
      <c r="N234" s="1043">
        <v>1400</v>
      </c>
      <c r="O234" s="1043">
        <v>1400</v>
      </c>
      <c r="R234" s="1043">
        <v>1400</v>
      </c>
      <c r="S234" s="1043">
        <v>1400</v>
      </c>
    </row>
    <row r="235" spans="1:19" ht="13.2" customHeight="1" outlineLevel="1">
      <c r="D235" s="292" t="s">
        <v>255</v>
      </c>
      <c r="E235" s="288"/>
      <c r="F235" s="401"/>
      <c r="G235" s="401"/>
      <c r="H235" s="401"/>
      <c r="I235" s="401"/>
      <c r="J235" s="401"/>
      <c r="K235" s="916"/>
      <c r="N235" s="915"/>
      <c r="O235" s="916"/>
      <c r="R235" s="915"/>
      <c r="S235" s="916"/>
    </row>
    <row r="236" spans="1:19" ht="13.2" customHeight="1" outlineLevel="1">
      <c r="D236" s="286"/>
      <c r="E236" s="288"/>
      <c r="F236" s="401"/>
      <c r="G236" s="401"/>
      <c r="H236" s="401"/>
      <c r="I236" s="401"/>
      <c r="J236" s="401"/>
      <c r="K236" s="916"/>
      <c r="N236" s="915"/>
      <c r="O236" s="916"/>
      <c r="R236" s="915"/>
      <c r="S236" s="916"/>
    </row>
    <row r="237" spans="1:19" ht="13.2" customHeight="1" outlineLevel="1"/>
    <row r="238" spans="1:19" ht="13.2" customHeight="1">
      <c r="A238" s="171" t="s">
        <v>257</v>
      </c>
      <c r="C238" s="310" t="s">
        <v>722</v>
      </c>
      <c r="D238" s="305"/>
      <c r="E238" s="306"/>
      <c r="F238" s="402"/>
      <c r="G238" s="402"/>
      <c r="H238" s="402"/>
      <c r="I238" s="402"/>
      <c r="J238" s="401"/>
      <c r="K238" s="916"/>
      <c r="N238" s="395"/>
      <c r="O238" s="396"/>
      <c r="R238" s="395"/>
      <c r="S238" s="396"/>
    </row>
    <row r="239" spans="1:19" ht="13.2" customHeight="1" outlineLevel="1">
      <c r="C239" s="341"/>
      <c r="D239" s="286" t="s">
        <v>259</v>
      </c>
      <c r="E239" s="343"/>
      <c r="F239" s="513"/>
      <c r="G239" s="513"/>
      <c r="H239" s="513"/>
      <c r="I239" s="513"/>
      <c r="J239" s="401"/>
      <c r="K239" s="916"/>
      <c r="N239" s="434"/>
      <c r="O239" s="435"/>
      <c r="R239" s="434"/>
      <c r="S239" s="435"/>
    </row>
    <row r="240" spans="1:19" ht="13.2" customHeight="1" outlineLevel="1">
      <c r="D240" s="175" t="s">
        <v>260</v>
      </c>
      <c r="E240" s="175" t="s">
        <v>261</v>
      </c>
      <c r="F240" s="424">
        <v>470</v>
      </c>
      <c r="G240" s="424">
        <v>470</v>
      </c>
      <c r="H240" s="424">
        <v>470</v>
      </c>
      <c r="I240" s="424">
        <v>470</v>
      </c>
      <c r="J240" s="424">
        <v>470</v>
      </c>
      <c r="K240" s="424">
        <v>470</v>
      </c>
      <c r="N240" s="424">
        <v>470</v>
      </c>
      <c r="O240" s="424">
        <v>470</v>
      </c>
      <c r="R240" s="424">
        <v>470</v>
      </c>
      <c r="S240" s="424">
        <v>470</v>
      </c>
    </row>
    <row r="241" spans="3:19" ht="13.2" customHeight="1" outlineLevel="1">
      <c r="D241" s="175" t="s">
        <v>262</v>
      </c>
      <c r="E241" s="175" t="s">
        <v>263</v>
      </c>
      <c r="F241" s="424">
        <v>1034</v>
      </c>
      <c r="G241" s="424">
        <v>1034</v>
      </c>
      <c r="H241" s="424">
        <v>1034</v>
      </c>
      <c r="I241" s="424">
        <v>1034</v>
      </c>
      <c r="J241" s="424">
        <v>1034</v>
      </c>
      <c r="K241" s="424">
        <v>1034</v>
      </c>
      <c r="N241" s="424">
        <v>1034</v>
      </c>
      <c r="O241" s="424">
        <v>1034</v>
      </c>
      <c r="R241" s="424">
        <v>1034</v>
      </c>
      <c r="S241" s="424">
        <v>1034</v>
      </c>
    </row>
    <row r="242" spans="3:19" ht="13.2" customHeight="1" outlineLevel="1">
      <c r="D242" s="175" t="s">
        <v>264</v>
      </c>
      <c r="E242" s="175" t="s">
        <v>265</v>
      </c>
      <c r="F242" s="424">
        <v>1880</v>
      </c>
      <c r="G242" s="424">
        <v>1880</v>
      </c>
      <c r="H242" s="424">
        <v>1880</v>
      </c>
      <c r="I242" s="424">
        <v>1880</v>
      </c>
      <c r="J242" s="424">
        <v>1880</v>
      </c>
      <c r="K242" s="424">
        <v>1880</v>
      </c>
      <c r="N242" s="424">
        <v>1880</v>
      </c>
      <c r="O242" s="424">
        <v>1880</v>
      </c>
      <c r="R242" s="424">
        <v>1880</v>
      </c>
      <c r="S242" s="424">
        <v>1880</v>
      </c>
    </row>
    <row r="243" spans="3:19" ht="13.2" customHeight="1" outlineLevel="1">
      <c r="D243" s="175" t="s">
        <v>266</v>
      </c>
      <c r="E243" s="175" t="s">
        <v>267</v>
      </c>
      <c r="F243" s="424">
        <v>4544</v>
      </c>
      <c r="G243" s="424">
        <v>4544</v>
      </c>
      <c r="H243" s="424">
        <v>4544</v>
      </c>
      <c r="I243" s="424">
        <v>4544</v>
      </c>
      <c r="J243" s="424">
        <v>4544</v>
      </c>
      <c r="K243" s="424">
        <v>4544</v>
      </c>
      <c r="N243" s="424">
        <v>4544</v>
      </c>
      <c r="O243" s="424">
        <v>4544</v>
      </c>
      <c r="R243" s="424">
        <v>4544</v>
      </c>
      <c r="S243" s="424">
        <v>4544</v>
      </c>
    </row>
    <row r="244" spans="3:19" ht="13.2" customHeight="1" outlineLevel="1">
      <c r="D244" s="175" t="s">
        <v>268</v>
      </c>
      <c r="E244" s="175" t="s">
        <v>269</v>
      </c>
      <c r="F244" s="424">
        <v>5327</v>
      </c>
      <c r="G244" s="424">
        <v>5327</v>
      </c>
      <c r="H244" s="424">
        <v>5327</v>
      </c>
      <c r="I244" s="424">
        <v>5327</v>
      </c>
      <c r="J244" s="424">
        <v>5327</v>
      </c>
      <c r="K244" s="424">
        <v>5327</v>
      </c>
      <c r="N244" s="424">
        <v>5327</v>
      </c>
      <c r="O244" s="424">
        <v>5327</v>
      </c>
      <c r="R244" s="424">
        <v>5327</v>
      </c>
      <c r="S244" s="424">
        <v>5327</v>
      </c>
    </row>
    <row r="245" spans="3:19" ht="13.2" customHeight="1" outlineLevel="1">
      <c r="D245" s="175" t="s">
        <v>270</v>
      </c>
      <c r="E245" s="175" t="s">
        <v>271</v>
      </c>
      <c r="F245" s="424">
        <v>9518</v>
      </c>
      <c r="G245" s="424">
        <v>9518</v>
      </c>
      <c r="H245" s="424">
        <v>9518</v>
      </c>
      <c r="I245" s="424">
        <v>9518</v>
      </c>
      <c r="J245" s="424">
        <v>9518</v>
      </c>
      <c r="K245" s="424">
        <v>9518</v>
      </c>
      <c r="N245" s="424">
        <v>9518</v>
      </c>
      <c r="O245" s="424">
        <v>9518</v>
      </c>
      <c r="R245" s="424">
        <v>9518</v>
      </c>
      <c r="S245" s="424">
        <v>9518</v>
      </c>
    </row>
    <row r="246" spans="3:19" ht="13.2" customHeight="1" outlineLevel="1">
      <c r="D246" s="175" t="s">
        <v>272</v>
      </c>
      <c r="E246" s="175" t="s">
        <v>273</v>
      </c>
      <c r="F246" s="424">
        <v>13572</v>
      </c>
      <c r="G246" s="424">
        <v>13572</v>
      </c>
      <c r="H246" s="424">
        <v>13572</v>
      </c>
      <c r="I246" s="424">
        <v>13572</v>
      </c>
      <c r="J246" s="424">
        <v>13572</v>
      </c>
      <c r="K246" s="424">
        <v>13572</v>
      </c>
      <c r="N246" s="424">
        <v>13572</v>
      </c>
      <c r="O246" s="424">
        <v>13572</v>
      </c>
      <c r="R246" s="424">
        <v>13572</v>
      </c>
      <c r="S246" s="424">
        <v>13572</v>
      </c>
    </row>
    <row r="247" spans="3:19" ht="13.2" customHeight="1" outlineLevel="1">
      <c r="D247" s="175" t="s">
        <v>274</v>
      </c>
      <c r="E247" s="175" t="s">
        <v>275</v>
      </c>
      <c r="F247" s="424">
        <v>25733</v>
      </c>
      <c r="G247" s="424">
        <v>25733</v>
      </c>
      <c r="H247" s="424">
        <v>25733</v>
      </c>
      <c r="I247" s="424">
        <v>25733</v>
      </c>
      <c r="J247" s="424">
        <v>25733</v>
      </c>
      <c r="K247" s="424">
        <v>25733</v>
      </c>
      <c r="N247" s="424">
        <v>25733</v>
      </c>
      <c r="O247" s="424">
        <v>25733</v>
      </c>
      <c r="R247" s="424">
        <v>25733</v>
      </c>
      <c r="S247" s="424">
        <v>25733</v>
      </c>
    </row>
    <row r="248" spans="3:19" ht="13.2" customHeight="1" outlineLevel="1">
      <c r="D248" s="175" t="s">
        <v>276</v>
      </c>
      <c r="E248" s="175" t="s">
        <v>277</v>
      </c>
      <c r="F248" s="424">
        <v>40538</v>
      </c>
      <c r="G248" s="424">
        <v>40538</v>
      </c>
      <c r="H248" s="424">
        <v>40538</v>
      </c>
      <c r="I248" s="424">
        <v>40538</v>
      </c>
      <c r="J248" s="424">
        <v>40538</v>
      </c>
      <c r="K248" s="424">
        <v>40538</v>
      </c>
      <c r="N248" s="424">
        <v>40538</v>
      </c>
      <c r="O248" s="424">
        <v>40538</v>
      </c>
      <c r="R248" s="424">
        <v>40538</v>
      </c>
      <c r="S248" s="424">
        <v>40538</v>
      </c>
    </row>
    <row r="249" spans="3:19" ht="13.2" customHeight="1" outlineLevel="1">
      <c r="D249" s="175" t="s">
        <v>278</v>
      </c>
      <c r="E249" s="175" t="s">
        <v>279</v>
      </c>
      <c r="F249" s="424">
        <v>53463</v>
      </c>
      <c r="G249" s="424">
        <v>53463</v>
      </c>
      <c r="H249" s="424">
        <v>53463</v>
      </c>
      <c r="I249" s="424">
        <v>53463</v>
      </c>
      <c r="J249" s="424">
        <v>53463</v>
      </c>
      <c r="K249" s="424">
        <v>53463</v>
      </c>
      <c r="N249" s="424">
        <v>53463</v>
      </c>
      <c r="O249" s="424">
        <v>53463</v>
      </c>
      <c r="R249" s="424">
        <v>53463</v>
      </c>
      <c r="S249" s="424">
        <v>53463</v>
      </c>
    </row>
    <row r="250" spans="3:19" ht="13.2" customHeight="1" outlineLevel="1">
      <c r="D250" s="175" t="s">
        <v>280</v>
      </c>
      <c r="E250" s="175" t="s">
        <v>281</v>
      </c>
      <c r="F250" s="424">
        <v>71675</v>
      </c>
      <c r="G250" s="424">
        <v>71675</v>
      </c>
      <c r="H250" s="424">
        <v>71675</v>
      </c>
      <c r="I250" s="424">
        <v>71675</v>
      </c>
      <c r="J250" s="424">
        <v>71675</v>
      </c>
      <c r="K250" s="424">
        <v>71675</v>
      </c>
      <c r="N250" s="424">
        <v>71675</v>
      </c>
      <c r="O250" s="424">
        <v>71675</v>
      </c>
      <c r="R250" s="424">
        <v>71675</v>
      </c>
      <c r="S250" s="424">
        <v>71675</v>
      </c>
    </row>
    <row r="251" spans="3:19" ht="13.2" customHeight="1" outlineLevel="1">
      <c r="C251" s="341"/>
      <c r="D251" s="286" t="s">
        <v>282</v>
      </c>
      <c r="E251" s="343"/>
      <c r="F251" s="513"/>
      <c r="G251" s="513"/>
      <c r="H251" s="513"/>
      <c r="I251" s="513"/>
      <c r="J251" s="401"/>
      <c r="K251" s="916"/>
      <c r="N251" s="434"/>
      <c r="O251" s="435"/>
      <c r="R251" s="434"/>
      <c r="S251" s="435"/>
    </row>
    <row r="252" spans="3:19" ht="13.2" customHeight="1" outlineLevel="1">
      <c r="D252" s="175" t="s">
        <v>260</v>
      </c>
      <c r="E252" s="175" t="s">
        <v>261</v>
      </c>
      <c r="F252" s="424">
        <v>564</v>
      </c>
      <c r="G252" s="424">
        <v>564</v>
      </c>
      <c r="H252" s="424">
        <v>564</v>
      </c>
      <c r="I252" s="424">
        <v>564</v>
      </c>
      <c r="J252" s="424">
        <v>564</v>
      </c>
      <c r="K252" s="424">
        <v>564</v>
      </c>
      <c r="N252" s="424">
        <v>564</v>
      </c>
      <c r="O252" s="424">
        <v>564</v>
      </c>
      <c r="R252" s="424">
        <v>564</v>
      </c>
      <c r="S252" s="424">
        <v>564</v>
      </c>
    </row>
    <row r="253" spans="3:19" ht="13.2" customHeight="1" outlineLevel="1">
      <c r="D253" s="175" t="s">
        <v>262</v>
      </c>
      <c r="E253" s="175" t="s">
        <v>263</v>
      </c>
      <c r="F253" s="424">
        <v>1241</v>
      </c>
      <c r="G253" s="424">
        <v>1241</v>
      </c>
      <c r="H253" s="424">
        <v>1241</v>
      </c>
      <c r="I253" s="424">
        <v>1241</v>
      </c>
      <c r="J253" s="424">
        <v>1241</v>
      </c>
      <c r="K253" s="424">
        <v>1241</v>
      </c>
      <c r="N253" s="424">
        <v>1241</v>
      </c>
      <c r="O253" s="424">
        <v>1241</v>
      </c>
      <c r="R253" s="424">
        <v>1241</v>
      </c>
      <c r="S253" s="424">
        <v>1241</v>
      </c>
    </row>
    <row r="254" spans="3:19" ht="13.2" customHeight="1" outlineLevel="1">
      <c r="D254" s="175" t="s">
        <v>264</v>
      </c>
      <c r="E254" s="175" t="s">
        <v>265</v>
      </c>
      <c r="F254" s="424">
        <v>2256</v>
      </c>
      <c r="G254" s="424">
        <v>2256</v>
      </c>
      <c r="H254" s="424">
        <v>2256</v>
      </c>
      <c r="I254" s="424">
        <v>2256</v>
      </c>
      <c r="J254" s="424">
        <v>2256</v>
      </c>
      <c r="K254" s="424">
        <v>2256</v>
      </c>
      <c r="N254" s="424">
        <v>2256</v>
      </c>
      <c r="O254" s="424">
        <v>2256</v>
      </c>
      <c r="R254" s="424">
        <v>2256</v>
      </c>
      <c r="S254" s="424">
        <v>2256</v>
      </c>
    </row>
    <row r="255" spans="3:19" ht="13.2" customHeight="1" outlineLevel="1">
      <c r="D255" s="175" t="s">
        <v>266</v>
      </c>
      <c r="E255" s="175" t="s">
        <v>267</v>
      </c>
      <c r="F255" s="424">
        <v>5452</v>
      </c>
      <c r="G255" s="424">
        <v>5452</v>
      </c>
      <c r="H255" s="424">
        <v>5452</v>
      </c>
      <c r="I255" s="424">
        <v>5452</v>
      </c>
      <c r="J255" s="424">
        <v>5452</v>
      </c>
      <c r="K255" s="424">
        <v>5452</v>
      </c>
      <c r="N255" s="424">
        <v>5452</v>
      </c>
      <c r="O255" s="424">
        <v>5452</v>
      </c>
      <c r="R255" s="424">
        <v>5452</v>
      </c>
      <c r="S255" s="424">
        <v>5452</v>
      </c>
    </row>
    <row r="256" spans="3:19" ht="13.2" customHeight="1" outlineLevel="1">
      <c r="D256" s="175" t="s">
        <v>268</v>
      </c>
      <c r="E256" s="175" t="s">
        <v>269</v>
      </c>
      <c r="F256" s="424">
        <v>6392</v>
      </c>
      <c r="G256" s="424">
        <v>6392</v>
      </c>
      <c r="H256" s="424">
        <v>6392</v>
      </c>
      <c r="I256" s="424">
        <v>6392</v>
      </c>
      <c r="J256" s="424">
        <v>6392</v>
      </c>
      <c r="K256" s="424">
        <v>6392</v>
      </c>
      <c r="N256" s="424">
        <v>6392</v>
      </c>
      <c r="O256" s="424">
        <v>6392</v>
      </c>
      <c r="R256" s="424">
        <v>6392</v>
      </c>
      <c r="S256" s="424">
        <v>6392</v>
      </c>
    </row>
    <row r="257" spans="1:21" ht="13.2" customHeight="1" outlineLevel="1">
      <c r="D257" s="175" t="s">
        <v>270</v>
      </c>
      <c r="E257" s="175" t="s">
        <v>271</v>
      </c>
      <c r="F257" s="424">
        <v>13325</v>
      </c>
      <c r="G257" s="424">
        <v>13325</v>
      </c>
      <c r="H257" s="424">
        <v>13325</v>
      </c>
      <c r="I257" s="424">
        <v>13325</v>
      </c>
      <c r="J257" s="424">
        <v>13325</v>
      </c>
      <c r="K257" s="424">
        <v>13325</v>
      </c>
      <c r="N257" s="424">
        <v>13325</v>
      </c>
      <c r="O257" s="424">
        <v>13325</v>
      </c>
      <c r="R257" s="424">
        <v>13325</v>
      </c>
      <c r="S257" s="424">
        <v>13325</v>
      </c>
    </row>
    <row r="258" spans="1:21" ht="13.2" customHeight="1" outlineLevel="1">
      <c r="D258" s="175" t="s">
        <v>272</v>
      </c>
      <c r="E258" s="175" t="s">
        <v>273</v>
      </c>
      <c r="F258" s="424">
        <v>19000</v>
      </c>
      <c r="G258" s="424">
        <v>19000</v>
      </c>
      <c r="H258" s="424">
        <v>19000</v>
      </c>
      <c r="I258" s="424">
        <v>19000</v>
      </c>
      <c r="J258" s="424">
        <v>19000</v>
      </c>
      <c r="K258" s="424">
        <v>19000</v>
      </c>
      <c r="N258" s="424">
        <v>19000</v>
      </c>
      <c r="O258" s="424">
        <v>19000</v>
      </c>
      <c r="R258" s="424">
        <v>19000</v>
      </c>
      <c r="S258" s="424">
        <v>19000</v>
      </c>
    </row>
    <row r="259" spans="1:21" ht="13.2" customHeight="1" outlineLevel="1">
      <c r="D259" s="175" t="s">
        <v>274</v>
      </c>
      <c r="E259" s="175" t="s">
        <v>275</v>
      </c>
      <c r="F259" s="424">
        <v>36026</v>
      </c>
      <c r="G259" s="424">
        <v>36026</v>
      </c>
      <c r="H259" s="424">
        <v>36026</v>
      </c>
      <c r="I259" s="424">
        <v>36026</v>
      </c>
      <c r="J259" s="424">
        <v>36026</v>
      </c>
      <c r="K259" s="424">
        <v>36026</v>
      </c>
      <c r="N259" s="424">
        <v>36026</v>
      </c>
      <c r="O259" s="424">
        <v>36026</v>
      </c>
      <c r="R259" s="424">
        <v>36026</v>
      </c>
      <c r="S259" s="424">
        <v>36026</v>
      </c>
    </row>
    <row r="260" spans="1:21" ht="13.2" customHeight="1" outlineLevel="1">
      <c r="D260" s="175" t="s">
        <v>276</v>
      </c>
      <c r="E260" s="175" t="s">
        <v>277</v>
      </c>
      <c r="F260" s="424">
        <v>56753</v>
      </c>
      <c r="G260" s="424">
        <v>56753</v>
      </c>
      <c r="H260" s="424">
        <v>56753</v>
      </c>
      <c r="I260" s="424">
        <v>56753</v>
      </c>
      <c r="J260" s="424">
        <v>56753</v>
      </c>
      <c r="K260" s="424">
        <v>56753</v>
      </c>
      <c r="N260" s="424">
        <v>56753</v>
      </c>
      <c r="O260" s="424">
        <v>56753</v>
      </c>
      <c r="R260" s="424">
        <v>56753</v>
      </c>
      <c r="S260" s="424">
        <v>56753</v>
      </c>
    </row>
    <row r="261" spans="1:21" ht="13.2" customHeight="1" outlineLevel="1">
      <c r="D261" s="175" t="s">
        <v>278</v>
      </c>
      <c r="E261" s="175" t="s">
        <v>279</v>
      </c>
      <c r="F261" s="424">
        <v>74848</v>
      </c>
      <c r="G261" s="424">
        <v>74848</v>
      </c>
      <c r="H261" s="424">
        <v>74848</v>
      </c>
      <c r="I261" s="424">
        <v>74848</v>
      </c>
      <c r="J261" s="424">
        <v>74848</v>
      </c>
      <c r="K261" s="424">
        <v>74848</v>
      </c>
      <c r="N261" s="424">
        <v>74848</v>
      </c>
      <c r="O261" s="424">
        <v>74848</v>
      </c>
      <c r="R261" s="424">
        <v>74848</v>
      </c>
      <c r="S261" s="424">
        <v>74848</v>
      </c>
    </row>
    <row r="262" spans="1:21" ht="13.2" customHeight="1" outlineLevel="1">
      <c r="D262" s="175" t="s">
        <v>280</v>
      </c>
      <c r="E262" s="175" t="s">
        <v>281</v>
      </c>
      <c r="F262" s="424">
        <v>100345</v>
      </c>
      <c r="G262" s="424">
        <v>100345</v>
      </c>
      <c r="H262" s="424">
        <v>100345</v>
      </c>
      <c r="I262" s="424">
        <v>100345</v>
      </c>
      <c r="J262" s="424">
        <v>100345</v>
      </c>
      <c r="K262" s="424">
        <v>100345</v>
      </c>
      <c r="N262" s="424">
        <v>100345</v>
      </c>
      <c r="O262" s="424">
        <v>100345</v>
      </c>
      <c r="R262" s="424">
        <v>100345</v>
      </c>
      <c r="S262" s="424">
        <v>100345</v>
      </c>
    </row>
    <row r="263" spans="1:21" ht="13.2" customHeight="1" outlineLevel="1">
      <c r="D263" s="286"/>
      <c r="E263" s="288"/>
      <c r="F263" s="401"/>
      <c r="G263" s="401"/>
      <c r="H263" s="401"/>
      <c r="I263" s="401"/>
      <c r="J263" s="401"/>
      <c r="K263" s="916"/>
      <c r="N263" s="915"/>
      <c r="O263" s="916"/>
      <c r="R263" s="915"/>
      <c r="S263" s="916"/>
    </row>
    <row r="264" spans="1:21" ht="13.2" customHeight="1" outlineLevel="1"/>
    <row r="265" spans="1:21" ht="13.2" customHeight="1">
      <c r="C265" s="310" t="s">
        <v>283</v>
      </c>
      <c r="D265" s="305"/>
      <c r="E265" s="306"/>
      <c r="F265" s="402"/>
      <c r="G265" s="402"/>
      <c r="H265" s="402"/>
      <c r="I265" s="402"/>
      <c r="J265" s="401"/>
      <c r="K265" s="916"/>
      <c r="N265" s="395"/>
      <c r="O265" s="396"/>
      <c r="R265" s="395"/>
      <c r="S265" s="396"/>
    </row>
    <row r="266" spans="1:21" ht="13.2" customHeight="1" outlineLevel="1">
      <c r="A266" s="171" t="s">
        <v>284</v>
      </c>
      <c r="D266" s="286" t="s">
        <v>285</v>
      </c>
      <c r="E266" s="288"/>
      <c r="F266" s="401"/>
      <c r="G266" s="401"/>
      <c r="H266" s="401"/>
      <c r="I266" s="401"/>
      <c r="J266" s="401"/>
      <c r="K266" s="916"/>
      <c r="N266" s="915"/>
      <c r="O266" s="916"/>
      <c r="R266" s="915"/>
      <c r="S266" s="916"/>
      <c r="T266" s="199"/>
      <c r="U266" s="139"/>
    </row>
    <row r="267" spans="1:21" ht="13.2" customHeight="1" outlineLevel="1">
      <c r="D267" s="175" t="s">
        <v>286</v>
      </c>
      <c r="E267" s="175" t="s">
        <v>215</v>
      </c>
      <c r="F267" s="219">
        <v>150</v>
      </c>
      <c r="G267" s="219">
        <v>150</v>
      </c>
      <c r="H267" s="219">
        <v>150</v>
      </c>
      <c r="I267" s="219">
        <v>150</v>
      </c>
      <c r="J267" s="219">
        <v>150</v>
      </c>
      <c r="K267" s="219">
        <v>150</v>
      </c>
      <c r="N267" s="424">
        <v>150</v>
      </c>
      <c r="O267" s="424">
        <v>150</v>
      </c>
      <c r="R267" s="424">
        <v>150</v>
      </c>
      <c r="S267" s="424">
        <v>150</v>
      </c>
    </row>
    <row r="268" spans="1:21" ht="13.2" customHeight="1" outlineLevel="1">
      <c r="D268" s="175" t="s">
        <v>287</v>
      </c>
      <c r="E268" s="175" t="s">
        <v>215</v>
      </c>
      <c r="F268" s="219">
        <v>1600</v>
      </c>
      <c r="G268" s="219">
        <v>1600</v>
      </c>
      <c r="H268" s="219">
        <v>1600</v>
      </c>
      <c r="I268" s="219">
        <v>1600</v>
      </c>
      <c r="J268" s="219">
        <v>1600</v>
      </c>
      <c r="K268" s="219">
        <v>1600</v>
      </c>
      <c r="N268" s="424">
        <v>1600</v>
      </c>
      <c r="O268" s="424">
        <v>1600</v>
      </c>
      <c r="R268" s="424">
        <v>1600</v>
      </c>
      <c r="S268" s="424">
        <v>1600</v>
      </c>
    </row>
    <row r="269" spans="1:21" ht="13.2" customHeight="1" outlineLevel="1">
      <c r="D269" s="175" t="s">
        <v>288</v>
      </c>
      <c r="E269" s="175" t="s">
        <v>215</v>
      </c>
      <c r="F269" s="219">
        <v>5760</v>
      </c>
      <c r="G269" s="219">
        <v>5760</v>
      </c>
      <c r="H269" s="219">
        <v>5760</v>
      </c>
      <c r="I269" s="219">
        <v>5760</v>
      </c>
      <c r="J269" s="219">
        <v>5760</v>
      </c>
      <c r="K269" s="219">
        <v>5760</v>
      </c>
      <c r="N269" s="424">
        <v>5760</v>
      </c>
      <c r="O269" s="424">
        <v>5760</v>
      </c>
      <c r="R269" s="424">
        <v>5760</v>
      </c>
      <c r="S269" s="424">
        <v>5760</v>
      </c>
    </row>
    <row r="270" spans="1:21" ht="13.2" customHeight="1" outlineLevel="1">
      <c r="A270" s="171" t="s">
        <v>289</v>
      </c>
      <c r="D270" s="286" t="s">
        <v>290</v>
      </c>
      <c r="E270" s="288"/>
      <c r="F270" s="401"/>
      <c r="G270" s="401"/>
      <c r="H270" s="401"/>
      <c r="I270" s="401"/>
      <c r="J270" s="401"/>
      <c r="K270" s="916"/>
      <c r="N270" s="915"/>
      <c r="O270" s="916"/>
      <c r="R270" s="915"/>
      <c r="S270" s="916"/>
      <c r="T270" s="199"/>
      <c r="U270" s="139"/>
    </row>
    <row r="271" spans="1:21" ht="13.2" customHeight="1" outlineLevel="1">
      <c r="D271" s="175" t="s">
        <v>291</v>
      </c>
      <c r="E271" s="175" t="s">
        <v>215</v>
      </c>
      <c r="F271" s="219">
        <v>350</v>
      </c>
      <c r="G271" s="219">
        <v>350</v>
      </c>
      <c r="H271" s="219">
        <v>350</v>
      </c>
      <c r="I271" s="219">
        <v>350</v>
      </c>
      <c r="J271" s="219">
        <v>350</v>
      </c>
      <c r="K271" s="219">
        <v>350</v>
      </c>
      <c r="N271" s="1042">
        <v>122.5</v>
      </c>
      <c r="O271" s="1042">
        <v>122.5</v>
      </c>
      <c r="P271" s="423"/>
      <c r="Q271" s="423"/>
      <c r="R271" s="1042">
        <v>122.5</v>
      </c>
      <c r="S271" s="1042">
        <v>122.5</v>
      </c>
    </row>
    <row r="272" spans="1:21" ht="13.2" customHeight="1" outlineLevel="1">
      <c r="D272" s="175" t="s">
        <v>292</v>
      </c>
      <c r="E272" s="175" t="s">
        <v>215</v>
      </c>
      <c r="F272" s="219">
        <v>352</v>
      </c>
      <c r="G272" s="219">
        <v>352</v>
      </c>
      <c r="H272" s="219">
        <v>352</v>
      </c>
      <c r="I272" s="219">
        <v>352</v>
      </c>
      <c r="J272" s="219">
        <v>352</v>
      </c>
      <c r="K272" s="219">
        <v>352</v>
      </c>
      <c r="N272" s="1042">
        <v>205.5</v>
      </c>
      <c r="O272" s="1042">
        <v>205.5</v>
      </c>
      <c r="P272" s="423"/>
      <c r="Q272" s="423"/>
      <c r="R272" s="1042">
        <v>205.5</v>
      </c>
      <c r="S272" s="1042">
        <v>205.5</v>
      </c>
    </row>
    <row r="273" spans="4:19" ht="13.2" customHeight="1" outlineLevel="1">
      <c r="D273" s="175" t="s">
        <v>293</v>
      </c>
      <c r="E273" s="175" t="s">
        <v>215</v>
      </c>
      <c r="F273" s="219">
        <v>354</v>
      </c>
      <c r="G273" s="219">
        <v>354</v>
      </c>
      <c r="H273" s="219">
        <v>354</v>
      </c>
      <c r="I273" s="219">
        <v>354</v>
      </c>
      <c r="J273" s="219">
        <v>354</v>
      </c>
      <c r="K273" s="219">
        <v>354</v>
      </c>
      <c r="N273" s="1042">
        <v>207.9</v>
      </c>
      <c r="O273" s="1042">
        <v>207.9</v>
      </c>
      <c r="P273" s="423"/>
      <c r="Q273" s="423"/>
      <c r="R273" s="1042">
        <v>207.9</v>
      </c>
      <c r="S273" s="1042">
        <v>207.9</v>
      </c>
    </row>
    <row r="274" spans="4:19" ht="13.2" customHeight="1" outlineLevel="1">
      <c r="D274" s="175" t="s">
        <v>294</v>
      </c>
      <c r="E274" s="175" t="s">
        <v>215</v>
      </c>
      <c r="F274" s="219">
        <v>357</v>
      </c>
      <c r="G274" s="219">
        <v>357</v>
      </c>
      <c r="H274" s="219">
        <v>357</v>
      </c>
      <c r="I274" s="219">
        <v>357</v>
      </c>
      <c r="J274" s="219">
        <v>357</v>
      </c>
      <c r="K274" s="219">
        <v>357</v>
      </c>
      <c r="N274" s="1042">
        <v>218.75</v>
      </c>
      <c r="O274" s="1042">
        <v>218.75</v>
      </c>
      <c r="P274" s="423"/>
      <c r="Q274" s="423"/>
      <c r="R274" s="1042">
        <v>218.75</v>
      </c>
      <c r="S274" s="1042">
        <v>218.75</v>
      </c>
    </row>
    <row r="275" spans="4:19" ht="13.2" customHeight="1" outlineLevel="1">
      <c r="D275" s="175" t="s">
        <v>295</v>
      </c>
      <c r="E275" s="175" t="s">
        <v>215</v>
      </c>
      <c r="F275" s="219">
        <v>360</v>
      </c>
      <c r="G275" s="219">
        <v>360</v>
      </c>
      <c r="H275" s="219">
        <v>360</v>
      </c>
      <c r="I275" s="219">
        <v>360</v>
      </c>
      <c r="J275" s="219">
        <v>360</v>
      </c>
      <c r="K275" s="219">
        <v>360</v>
      </c>
      <c r="N275" s="1042">
        <v>267.05</v>
      </c>
      <c r="O275" s="1042">
        <v>267.05</v>
      </c>
      <c r="P275" s="423"/>
      <c r="Q275" s="423"/>
      <c r="R275" s="1042">
        <v>267.05</v>
      </c>
      <c r="S275" s="1042">
        <v>267.05</v>
      </c>
    </row>
    <row r="276" spans="4:19" ht="13.2" customHeight="1" outlineLevel="1">
      <c r="D276" s="175" t="s">
        <v>296</v>
      </c>
      <c r="E276" s="175" t="s">
        <v>215</v>
      </c>
      <c r="F276" s="219">
        <v>363</v>
      </c>
      <c r="G276" s="219">
        <v>363</v>
      </c>
      <c r="H276" s="219">
        <v>363</v>
      </c>
      <c r="I276" s="219">
        <v>363</v>
      </c>
      <c r="J276" s="219">
        <v>363</v>
      </c>
      <c r="K276" s="219">
        <v>363</v>
      </c>
      <c r="N276" s="1042">
        <v>275.05</v>
      </c>
      <c r="O276" s="1042">
        <v>275.05</v>
      </c>
      <c r="P276" s="423"/>
      <c r="Q276" s="423"/>
      <c r="R276" s="1042">
        <v>275.05</v>
      </c>
      <c r="S276" s="1042">
        <v>275.05</v>
      </c>
    </row>
    <row r="277" spans="4:19" ht="13.2" customHeight="1" outlineLevel="1">
      <c r="D277" s="175" t="s">
        <v>297</v>
      </c>
      <c r="E277" s="175" t="s">
        <v>215</v>
      </c>
      <c r="F277" s="219">
        <v>365</v>
      </c>
      <c r="G277" s="219">
        <v>365</v>
      </c>
      <c r="H277" s="219">
        <v>365</v>
      </c>
      <c r="I277" s="219">
        <v>365</v>
      </c>
      <c r="J277" s="219">
        <v>365</v>
      </c>
      <c r="K277" s="219">
        <v>365</v>
      </c>
      <c r="N277" s="1042">
        <v>287.75</v>
      </c>
      <c r="O277" s="1042">
        <v>287.75</v>
      </c>
      <c r="P277" s="423"/>
      <c r="Q277" s="423"/>
      <c r="R277" s="1042">
        <v>287.75</v>
      </c>
      <c r="S277" s="1042">
        <v>287.75</v>
      </c>
    </row>
    <row r="278" spans="4:19" ht="13.2" customHeight="1" outlineLevel="1">
      <c r="D278" s="175" t="s">
        <v>299</v>
      </c>
      <c r="E278" s="175" t="s">
        <v>215</v>
      </c>
      <c r="F278" s="219">
        <v>370</v>
      </c>
      <c r="G278" s="219">
        <v>370</v>
      </c>
      <c r="H278" s="219">
        <v>370</v>
      </c>
      <c r="I278" s="219">
        <v>370</v>
      </c>
      <c r="J278" s="219">
        <v>370</v>
      </c>
      <c r="K278" s="219">
        <v>370</v>
      </c>
      <c r="N278" s="1042">
        <v>232.75</v>
      </c>
      <c r="O278" s="1042">
        <v>232.75</v>
      </c>
      <c r="P278" s="423"/>
      <c r="Q278" s="423"/>
      <c r="R278" s="1042">
        <v>232.75</v>
      </c>
      <c r="S278" s="1042">
        <v>232.75</v>
      </c>
    </row>
    <row r="279" spans="4:19" ht="13.2" customHeight="1" outlineLevel="1">
      <c r="D279" s="175" t="s">
        <v>300</v>
      </c>
      <c r="E279" s="175" t="s">
        <v>215</v>
      </c>
      <c r="F279" s="219">
        <v>421</v>
      </c>
      <c r="G279" s="219">
        <v>421</v>
      </c>
      <c r="H279" s="219">
        <v>421</v>
      </c>
      <c r="I279" s="219">
        <v>421</v>
      </c>
      <c r="J279" s="219">
        <v>421</v>
      </c>
      <c r="K279" s="219">
        <v>421</v>
      </c>
      <c r="N279" s="1042">
        <v>287</v>
      </c>
      <c r="O279" s="1042">
        <v>287</v>
      </c>
      <c r="P279" s="423"/>
      <c r="Q279" s="423"/>
      <c r="R279" s="1042">
        <v>287</v>
      </c>
      <c r="S279" s="1042">
        <v>287</v>
      </c>
    </row>
    <row r="280" spans="4:19" ht="13.2" customHeight="1" outlineLevel="1">
      <c r="D280" s="175" t="s">
        <v>301</v>
      </c>
      <c r="E280" s="175" t="s">
        <v>215</v>
      </c>
      <c r="F280" s="219">
        <v>497</v>
      </c>
      <c r="G280" s="219">
        <v>497</v>
      </c>
      <c r="H280" s="219">
        <v>497</v>
      </c>
      <c r="I280" s="219">
        <v>497</v>
      </c>
      <c r="J280" s="219">
        <v>497</v>
      </c>
      <c r="K280" s="219">
        <v>497</v>
      </c>
      <c r="N280" s="1042">
        <v>310</v>
      </c>
      <c r="O280" s="1042">
        <v>310</v>
      </c>
      <c r="P280" s="423"/>
      <c r="Q280" s="423"/>
      <c r="R280" s="1042">
        <v>310</v>
      </c>
      <c r="S280" s="1042">
        <v>310</v>
      </c>
    </row>
    <row r="281" spans="4:19" ht="13.2" customHeight="1" outlineLevel="1">
      <c r="D281" s="175" t="s">
        <v>302</v>
      </c>
      <c r="E281" s="175" t="s">
        <v>215</v>
      </c>
      <c r="F281" s="219">
        <v>574</v>
      </c>
      <c r="G281" s="219">
        <v>574</v>
      </c>
      <c r="H281" s="219">
        <v>574</v>
      </c>
      <c r="I281" s="219">
        <v>574</v>
      </c>
      <c r="J281" s="219">
        <v>574</v>
      </c>
      <c r="K281" s="219">
        <v>574</v>
      </c>
      <c r="N281" s="1042">
        <v>334.25</v>
      </c>
      <c r="O281" s="1042">
        <v>334.25</v>
      </c>
      <c r="P281" s="423"/>
      <c r="Q281" s="423"/>
      <c r="R281" s="1042">
        <v>334.25</v>
      </c>
      <c r="S281" s="1042">
        <v>334.25</v>
      </c>
    </row>
    <row r="282" spans="4:19" ht="13.2" customHeight="1" outlineLevel="1">
      <c r="D282" s="175" t="s">
        <v>303</v>
      </c>
      <c r="E282" s="175" t="s">
        <v>215</v>
      </c>
      <c r="F282" s="219">
        <v>655</v>
      </c>
      <c r="G282" s="219">
        <v>655</v>
      </c>
      <c r="H282" s="219">
        <v>655</v>
      </c>
      <c r="I282" s="219">
        <v>655</v>
      </c>
      <c r="J282" s="219">
        <v>655</v>
      </c>
      <c r="K282" s="219">
        <v>655</v>
      </c>
      <c r="N282" s="1042">
        <v>358.05</v>
      </c>
      <c r="O282" s="1042">
        <v>358.05</v>
      </c>
      <c r="P282" s="423"/>
      <c r="Q282" s="423"/>
      <c r="R282" s="1042">
        <v>358.05</v>
      </c>
      <c r="S282" s="1042">
        <v>358.05</v>
      </c>
    </row>
    <row r="283" spans="4:19" ht="13.2" customHeight="1" outlineLevel="1">
      <c r="D283" s="175" t="s">
        <v>304</v>
      </c>
      <c r="E283" s="175" t="s">
        <v>215</v>
      </c>
      <c r="F283" s="219">
        <v>822.99</v>
      </c>
      <c r="G283" s="219">
        <v>822.99</v>
      </c>
      <c r="H283" s="219">
        <v>822.99</v>
      </c>
      <c r="I283" s="219">
        <v>822.99</v>
      </c>
      <c r="J283" s="219">
        <v>822.99</v>
      </c>
      <c r="K283" s="219">
        <v>822.99</v>
      </c>
      <c r="N283" s="1042">
        <v>430.45</v>
      </c>
      <c r="O283" s="1042">
        <v>430.45</v>
      </c>
      <c r="P283" s="423"/>
      <c r="Q283" s="423"/>
      <c r="R283" s="1042">
        <v>430.45</v>
      </c>
      <c r="S283" s="1042">
        <v>430.45</v>
      </c>
    </row>
    <row r="284" spans="4:19" ht="13.2" customHeight="1" outlineLevel="1">
      <c r="D284" s="175" t="s">
        <v>305</v>
      </c>
      <c r="E284" s="175" t="s">
        <v>215</v>
      </c>
      <c r="F284" s="219">
        <v>892.5</v>
      </c>
      <c r="G284" s="219">
        <v>892.5</v>
      </c>
      <c r="H284" s="219">
        <v>892.5</v>
      </c>
      <c r="I284" s="219">
        <v>892.5</v>
      </c>
      <c r="J284" s="219">
        <v>892.5</v>
      </c>
      <c r="K284" s="219">
        <v>892.5</v>
      </c>
      <c r="N284" s="1042">
        <v>465.5</v>
      </c>
      <c r="O284" s="1042">
        <v>465.5</v>
      </c>
      <c r="P284" s="423"/>
      <c r="Q284" s="423"/>
      <c r="R284" s="1042">
        <v>465.5</v>
      </c>
      <c r="S284" s="1042">
        <v>465.5</v>
      </c>
    </row>
    <row r="285" spans="4:19" ht="13.2" customHeight="1" outlineLevel="1">
      <c r="D285" s="175" t="s">
        <v>306</v>
      </c>
      <c r="E285" s="175" t="s">
        <v>215</v>
      </c>
      <c r="F285" s="219">
        <v>956.25</v>
      </c>
      <c r="G285" s="219">
        <v>956.25</v>
      </c>
      <c r="H285" s="219">
        <v>956.25</v>
      </c>
      <c r="I285" s="219">
        <v>956.25</v>
      </c>
      <c r="J285" s="219">
        <v>956.25</v>
      </c>
      <c r="K285" s="219">
        <v>956.25</v>
      </c>
      <c r="N285" s="1042">
        <v>478.8</v>
      </c>
      <c r="O285" s="1042">
        <v>478.8</v>
      </c>
      <c r="P285" s="423"/>
      <c r="Q285" s="423"/>
      <c r="R285" s="1042">
        <v>478.8</v>
      </c>
      <c r="S285" s="1042">
        <v>478.8</v>
      </c>
    </row>
    <row r="286" spans="4:19" ht="13.2" customHeight="1" outlineLevel="1">
      <c r="D286" s="175" t="s">
        <v>307</v>
      </c>
      <c r="E286" s="175" t="s">
        <v>215</v>
      </c>
      <c r="F286" s="219">
        <v>1020</v>
      </c>
      <c r="G286" s="219">
        <v>1020</v>
      </c>
      <c r="H286" s="219">
        <v>1020</v>
      </c>
      <c r="I286" s="219">
        <v>1020</v>
      </c>
      <c r="J286" s="219">
        <v>1020</v>
      </c>
      <c r="K286" s="219">
        <v>1020</v>
      </c>
      <c r="N286" s="1042">
        <v>489.35</v>
      </c>
      <c r="O286" s="1042">
        <v>489.35</v>
      </c>
      <c r="P286" s="423"/>
      <c r="Q286" s="423"/>
      <c r="R286" s="1042">
        <v>489.35</v>
      </c>
      <c r="S286" s="1042">
        <v>489.35</v>
      </c>
    </row>
    <row r="287" spans="4:19" ht="13.2" customHeight="1" outlineLevel="1">
      <c r="D287" s="175" t="s">
        <v>308</v>
      </c>
      <c r="E287" s="175" t="s">
        <v>215</v>
      </c>
      <c r="F287" s="219">
        <v>1062.5</v>
      </c>
      <c r="G287" s="219">
        <v>1062.5</v>
      </c>
      <c r="H287" s="219">
        <v>1062.5</v>
      </c>
      <c r="I287" s="219">
        <v>1062.5</v>
      </c>
      <c r="J287" s="219">
        <v>1062.5</v>
      </c>
      <c r="K287" s="219">
        <v>1062.5</v>
      </c>
      <c r="N287" s="1042">
        <v>519.75</v>
      </c>
      <c r="O287" s="1042">
        <v>519.75</v>
      </c>
      <c r="P287" s="423"/>
      <c r="Q287" s="423"/>
      <c r="R287" s="1042">
        <v>519.75</v>
      </c>
      <c r="S287" s="1042">
        <v>519.75</v>
      </c>
    </row>
    <row r="288" spans="4:19" ht="13.2" customHeight="1" outlineLevel="1">
      <c r="D288" s="175" t="s">
        <v>309</v>
      </c>
      <c r="E288" s="175" t="s">
        <v>215</v>
      </c>
      <c r="F288" s="219">
        <v>1402.5</v>
      </c>
      <c r="G288" s="219">
        <v>1402.5</v>
      </c>
      <c r="H288" s="219">
        <v>1402.5</v>
      </c>
      <c r="I288" s="219">
        <v>1402.5</v>
      </c>
      <c r="J288" s="219">
        <v>1402.5</v>
      </c>
      <c r="K288" s="219">
        <v>1402.5</v>
      </c>
      <c r="N288" s="1042">
        <v>543.54999999999995</v>
      </c>
      <c r="O288" s="1042">
        <v>543.54999999999995</v>
      </c>
      <c r="P288" s="423"/>
      <c r="Q288" s="423"/>
      <c r="R288" s="1042">
        <v>543.54999999999995</v>
      </c>
      <c r="S288" s="1042">
        <v>543.54999999999995</v>
      </c>
    </row>
    <row r="289" spans="1:19" ht="13.2" customHeight="1" outlineLevel="1">
      <c r="D289" s="175" t="s">
        <v>310</v>
      </c>
      <c r="E289" s="175" t="s">
        <v>215</v>
      </c>
      <c r="F289" s="219">
        <v>1402.5</v>
      </c>
      <c r="G289" s="219">
        <v>1402.5</v>
      </c>
      <c r="H289" s="219">
        <v>1402.5</v>
      </c>
      <c r="I289" s="219">
        <v>1402.5</v>
      </c>
      <c r="J289" s="219">
        <v>1402.5</v>
      </c>
      <c r="K289" s="219">
        <v>1402.5</v>
      </c>
      <c r="N289" s="1042">
        <v>543.54999999999995</v>
      </c>
      <c r="O289" s="1042">
        <v>543.54999999999995</v>
      </c>
      <c r="P289" s="423"/>
      <c r="Q289" s="423"/>
      <c r="R289" s="1042">
        <v>543.54999999999995</v>
      </c>
      <c r="S289" s="1042">
        <v>543.54999999999995</v>
      </c>
    </row>
    <row r="290" spans="1:19" ht="13.2" customHeight="1" outlineLevel="1">
      <c r="D290" s="175" t="s">
        <v>311</v>
      </c>
      <c r="E290" s="175" t="s">
        <v>215</v>
      </c>
      <c r="F290" s="219">
        <v>1700</v>
      </c>
      <c r="G290" s="219">
        <v>1700</v>
      </c>
      <c r="H290" s="219">
        <v>1700</v>
      </c>
      <c r="I290" s="219">
        <v>1700</v>
      </c>
      <c r="J290" s="219">
        <v>1700</v>
      </c>
      <c r="K290" s="219">
        <v>1700</v>
      </c>
      <c r="N290" s="1042">
        <v>648.29999999999995</v>
      </c>
      <c r="O290" s="1042">
        <v>648.29999999999995</v>
      </c>
      <c r="P290" s="423"/>
      <c r="Q290" s="423"/>
      <c r="R290" s="1042">
        <v>648.29999999999995</v>
      </c>
      <c r="S290" s="1042">
        <v>648.29999999999995</v>
      </c>
    </row>
    <row r="291" spans="1:19" ht="13.2" customHeight="1" outlineLevel="1">
      <c r="D291" s="175" t="s">
        <v>312</v>
      </c>
      <c r="E291" s="175" t="s">
        <v>215</v>
      </c>
      <c r="F291" s="219">
        <v>1955</v>
      </c>
      <c r="G291" s="219">
        <v>1955</v>
      </c>
      <c r="H291" s="219">
        <v>1955</v>
      </c>
      <c r="I291" s="219">
        <v>1955</v>
      </c>
      <c r="J291" s="219">
        <v>1955</v>
      </c>
      <c r="K291" s="219">
        <v>1955</v>
      </c>
      <c r="N291" s="1042">
        <v>689.75</v>
      </c>
      <c r="O291" s="1042">
        <v>689.75</v>
      </c>
      <c r="P291" s="423"/>
      <c r="Q291" s="423"/>
      <c r="R291" s="1042">
        <v>689.75</v>
      </c>
      <c r="S291" s="1042">
        <v>689.75</v>
      </c>
    </row>
    <row r="292" spans="1:19" ht="13.2" customHeight="1" outlineLevel="1">
      <c r="D292" s="175" t="s">
        <v>313</v>
      </c>
      <c r="E292" s="175" t="s">
        <v>215</v>
      </c>
      <c r="F292" s="219">
        <v>2210</v>
      </c>
      <c r="G292" s="219">
        <v>2210</v>
      </c>
      <c r="H292" s="219">
        <v>2210</v>
      </c>
      <c r="I292" s="219">
        <v>2210</v>
      </c>
      <c r="J292" s="219">
        <v>2210</v>
      </c>
      <c r="K292" s="219">
        <v>2210</v>
      </c>
      <c r="N292" s="1042">
        <v>1453.55</v>
      </c>
      <c r="O292" s="1042">
        <v>1453.55</v>
      </c>
      <c r="P292" s="423"/>
      <c r="Q292" s="423"/>
      <c r="R292" s="1042">
        <v>1453.55</v>
      </c>
      <c r="S292" s="1042">
        <v>1453.55</v>
      </c>
    </row>
    <row r="293" spans="1:19" ht="13.2" customHeight="1" outlineLevel="1">
      <c r="D293" s="175" t="s">
        <v>314</v>
      </c>
      <c r="E293" s="175" t="s">
        <v>215</v>
      </c>
      <c r="F293" s="219">
        <v>2465</v>
      </c>
      <c r="G293" s="219">
        <v>2465</v>
      </c>
      <c r="H293" s="219">
        <v>2465</v>
      </c>
      <c r="I293" s="219">
        <v>2465</v>
      </c>
      <c r="J293" s="219">
        <v>2465</v>
      </c>
      <c r="K293" s="219">
        <v>2465</v>
      </c>
      <c r="N293" s="1042">
        <v>1562.75</v>
      </c>
      <c r="O293" s="1042">
        <v>1562.75</v>
      </c>
      <c r="P293" s="423"/>
      <c r="Q293" s="423"/>
      <c r="R293" s="1042">
        <v>1562.75</v>
      </c>
      <c r="S293" s="1042">
        <v>1562.75</v>
      </c>
    </row>
    <row r="294" spans="1:19" ht="13.2" customHeight="1" outlineLevel="1">
      <c r="D294" s="175" t="s">
        <v>318</v>
      </c>
      <c r="E294" s="175" t="s">
        <v>215</v>
      </c>
      <c r="F294" s="426">
        <v>3400</v>
      </c>
      <c r="G294" s="426">
        <v>3400</v>
      </c>
      <c r="H294" s="426">
        <v>3400</v>
      </c>
      <c r="I294" s="426">
        <v>3400</v>
      </c>
      <c r="J294" s="426">
        <v>3400</v>
      </c>
      <c r="K294" s="426">
        <v>3400</v>
      </c>
      <c r="N294" s="1044">
        <v>1900</v>
      </c>
      <c r="O294" s="1044">
        <v>1900</v>
      </c>
      <c r="P294" s="423"/>
      <c r="Q294" s="423"/>
      <c r="R294" s="1044">
        <v>1900</v>
      </c>
      <c r="S294" s="1044">
        <v>1900</v>
      </c>
    </row>
    <row r="295" spans="1:19" s="71" customFormat="1" ht="13.2" customHeight="1" outlineLevel="1">
      <c r="A295" s="179"/>
      <c r="D295" s="292" t="s">
        <v>319</v>
      </c>
      <c r="E295" s="288"/>
      <c r="F295" s="429"/>
      <c r="G295" s="429"/>
      <c r="H295" s="429"/>
      <c r="I295" s="429"/>
      <c r="J295" s="401"/>
      <c r="K295" s="916"/>
      <c r="L295" s="394"/>
      <c r="M295" s="394"/>
      <c r="N295" s="431"/>
      <c r="O295" s="430"/>
      <c r="P295" s="423"/>
      <c r="Q295" s="423"/>
      <c r="R295" s="431"/>
      <c r="S295" s="430"/>
    </row>
    <row r="296" spans="1:19" s="71" customFormat="1" ht="41.55" customHeight="1" outlineLevel="1">
      <c r="A296" s="179"/>
      <c r="D296" s="965" t="s">
        <v>723</v>
      </c>
      <c r="E296" s="966"/>
      <c r="F296" s="966"/>
      <c r="G296" s="966"/>
      <c r="H296" s="966"/>
      <c r="I296" s="966"/>
      <c r="J296" s="966"/>
      <c r="K296" s="967"/>
      <c r="L296" s="423"/>
      <c r="M296" s="423"/>
      <c r="N296" s="431"/>
      <c r="O296" s="430"/>
      <c r="P296" s="423"/>
      <c r="Q296" s="423"/>
      <c r="R296" s="431"/>
      <c r="S296" s="430"/>
    </row>
    <row r="297" spans="1:19" ht="13.2" customHeight="1" outlineLevel="1">
      <c r="D297" s="292"/>
      <c r="E297" s="288"/>
      <c r="F297" s="401"/>
      <c r="G297" s="401"/>
      <c r="H297" s="401"/>
      <c r="I297" s="401"/>
      <c r="J297" s="401"/>
      <c r="K297" s="916"/>
      <c r="N297" s="915"/>
      <c r="O297" s="916"/>
      <c r="R297" s="915"/>
      <c r="S297" s="916"/>
    </row>
    <row r="298" spans="1:19" ht="13.2" customHeight="1" outlineLevel="1"/>
    <row r="299" spans="1:19" ht="13.2" customHeight="1">
      <c r="C299" s="310" t="s">
        <v>724</v>
      </c>
      <c r="D299" s="305"/>
      <c r="E299" s="306"/>
      <c r="F299" s="402"/>
      <c r="G299" s="402"/>
      <c r="H299" s="402"/>
      <c r="I299" s="402"/>
      <c r="J299" s="401"/>
      <c r="K299" s="916"/>
      <c r="N299" s="395"/>
      <c r="O299" s="396"/>
      <c r="R299" s="395"/>
      <c r="S299" s="396"/>
    </row>
    <row r="300" spans="1:19" ht="13.2" customHeight="1" outlineLevel="1">
      <c r="A300" s="171" t="s">
        <v>322</v>
      </c>
      <c r="D300" s="286" t="s">
        <v>323</v>
      </c>
      <c r="E300" s="288"/>
      <c r="F300" s="401"/>
      <c r="G300" s="401"/>
      <c r="H300" s="401"/>
      <c r="I300" s="401"/>
      <c r="J300" s="401"/>
      <c r="K300" s="916"/>
      <c r="N300" s="915"/>
      <c r="O300" s="916"/>
      <c r="R300" s="915"/>
      <c r="S300" s="916"/>
    </row>
    <row r="301" spans="1:19" ht="13.2" customHeight="1" outlineLevel="1">
      <c r="D301" s="175" t="s">
        <v>324</v>
      </c>
      <c r="E301" s="567" t="s">
        <v>149</v>
      </c>
      <c r="F301" s="219">
        <v>0</v>
      </c>
      <c r="G301" s="219">
        <v>0</v>
      </c>
      <c r="H301" s="219">
        <v>0</v>
      </c>
      <c r="I301" s="219">
        <v>0</v>
      </c>
      <c r="J301" s="219">
        <v>0</v>
      </c>
      <c r="K301" s="219">
        <v>0</v>
      </c>
      <c r="N301" s="219">
        <v>0</v>
      </c>
      <c r="O301" s="219">
        <v>0</v>
      </c>
      <c r="R301" s="219">
        <v>0</v>
      </c>
      <c r="S301" s="219">
        <v>0</v>
      </c>
    </row>
    <row r="302" spans="1:19" ht="13.2" customHeight="1" outlineLevel="1">
      <c r="D302" s="175" t="s">
        <v>325</v>
      </c>
      <c r="E302" s="567" t="s">
        <v>326</v>
      </c>
      <c r="F302" s="219">
        <v>0</v>
      </c>
      <c r="G302" s="219">
        <v>0</v>
      </c>
      <c r="H302" s="219">
        <v>0</v>
      </c>
      <c r="I302" s="219">
        <v>0</v>
      </c>
      <c r="J302" s="219">
        <v>0</v>
      </c>
      <c r="K302" s="219">
        <v>0</v>
      </c>
      <c r="N302" s="219">
        <v>0</v>
      </c>
      <c r="O302" s="219">
        <v>0</v>
      </c>
      <c r="R302" s="219">
        <v>0</v>
      </c>
      <c r="S302" s="219">
        <v>0</v>
      </c>
    </row>
    <row r="303" spans="1:19" ht="13.2" customHeight="1" outlineLevel="1">
      <c r="A303" s="171" t="s">
        <v>327</v>
      </c>
      <c r="D303" s="286" t="s">
        <v>328</v>
      </c>
      <c r="E303" s="288"/>
      <c r="F303" s="401"/>
      <c r="G303" s="401"/>
      <c r="H303" s="401"/>
      <c r="I303" s="401"/>
      <c r="J303" s="401"/>
      <c r="K303" s="916"/>
      <c r="N303" s="915"/>
      <c r="O303" s="916"/>
      <c r="R303" s="915"/>
      <c r="S303" s="916"/>
    </row>
    <row r="304" spans="1:19" ht="13.2" customHeight="1" outlineLevel="1">
      <c r="D304" s="175" t="s">
        <v>329</v>
      </c>
      <c r="E304" s="287" t="s">
        <v>326</v>
      </c>
      <c r="F304" s="219">
        <v>2946.56</v>
      </c>
      <c r="G304" s="219">
        <v>2946.56</v>
      </c>
      <c r="H304" s="219">
        <v>2946.56</v>
      </c>
      <c r="I304" s="219">
        <v>2946.56</v>
      </c>
      <c r="J304" s="219">
        <v>2946.56</v>
      </c>
      <c r="K304" s="219">
        <v>2946.56</v>
      </c>
      <c r="N304" s="219">
        <v>2946.56</v>
      </c>
      <c r="O304" s="219">
        <v>2946.56</v>
      </c>
      <c r="R304" s="219">
        <v>2946.56</v>
      </c>
      <c r="S304" s="219">
        <v>2946.56</v>
      </c>
    </row>
    <row r="305" spans="1:19" ht="13.2" customHeight="1" outlineLevel="1">
      <c r="D305" s="175" t="s">
        <v>330</v>
      </c>
      <c r="E305" s="287" t="s">
        <v>326</v>
      </c>
      <c r="F305" s="219">
        <v>4784</v>
      </c>
      <c r="G305" s="219">
        <v>4784</v>
      </c>
      <c r="H305" s="219">
        <v>4784</v>
      </c>
      <c r="I305" s="219">
        <v>4784</v>
      </c>
      <c r="J305" s="219">
        <v>4784</v>
      </c>
      <c r="K305" s="219">
        <v>4784</v>
      </c>
      <c r="N305" s="219">
        <v>4784</v>
      </c>
      <c r="O305" s="219">
        <v>4784</v>
      </c>
      <c r="R305" s="219">
        <v>4784</v>
      </c>
      <c r="S305" s="219">
        <v>4784</v>
      </c>
    </row>
    <row r="306" spans="1:19" ht="13.2" customHeight="1" outlineLevel="1">
      <c r="A306" s="171" t="s">
        <v>331</v>
      </c>
      <c r="D306" s="286" t="s">
        <v>332</v>
      </c>
      <c r="E306" s="288"/>
      <c r="F306" s="401"/>
      <c r="G306" s="401"/>
      <c r="H306" s="401"/>
      <c r="I306" s="401"/>
      <c r="J306" s="401"/>
      <c r="K306" s="916"/>
      <c r="N306" s="915"/>
      <c r="O306" s="916"/>
      <c r="R306" s="915"/>
      <c r="S306" s="916"/>
    </row>
    <row r="307" spans="1:19" ht="13.2" customHeight="1" outlineLevel="1">
      <c r="D307" s="175" t="s">
        <v>333</v>
      </c>
      <c r="E307" s="287" t="s">
        <v>334</v>
      </c>
      <c r="F307" s="219">
        <v>360</v>
      </c>
      <c r="G307" s="219">
        <v>360</v>
      </c>
      <c r="H307" s="219">
        <v>360</v>
      </c>
      <c r="I307" s="219">
        <v>360</v>
      </c>
      <c r="J307" s="219">
        <v>360</v>
      </c>
      <c r="K307" s="219">
        <v>360</v>
      </c>
      <c r="N307" s="219">
        <v>360</v>
      </c>
      <c r="O307" s="219">
        <v>360</v>
      </c>
      <c r="R307" s="219">
        <v>360</v>
      </c>
      <c r="S307" s="219">
        <v>360</v>
      </c>
    </row>
    <row r="308" spans="1:19" ht="13.2" customHeight="1" outlineLevel="1">
      <c r="D308" s="175" t="s">
        <v>335</v>
      </c>
      <c r="E308" s="287" t="s">
        <v>334</v>
      </c>
      <c r="F308" s="219">
        <v>665.08</v>
      </c>
      <c r="G308" s="219">
        <v>665.08</v>
      </c>
      <c r="H308" s="219">
        <v>665.08</v>
      </c>
      <c r="I308" s="219">
        <v>665.08</v>
      </c>
      <c r="J308" s="219">
        <v>665.08</v>
      </c>
      <c r="K308" s="219">
        <v>665.08</v>
      </c>
      <c r="N308" s="219">
        <v>665.08</v>
      </c>
      <c r="O308" s="219">
        <v>665.08</v>
      </c>
      <c r="R308" s="219">
        <v>665.08</v>
      </c>
      <c r="S308" s="219">
        <v>665.08</v>
      </c>
    </row>
    <row r="309" spans="1:19" ht="13.2" customHeight="1" outlineLevel="1">
      <c r="A309" s="171" t="s">
        <v>336</v>
      </c>
      <c r="D309" s="286" t="s">
        <v>337</v>
      </c>
      <c r="E309" s="288"/>
      <c r="F309" s="401"/>
      <c r="G309" s="401"/>
      <c r="H309" s="401"/>
      <c r="I309" s="401"/>
      <c r="J309" s="401"/>
      <c r="K309" s="916"/>
      <c r="N309" s="915"/>
      <c r="O309" s="916"/>
      <c r="R309" s="915"/>
      <c r="S309" s="916"/>
    </row>
    <row r="310" spans="1:19" ht="13.2" customHeight="1" outlineLevel="1">
      <c r="D310" s="175" t="s">
        <v>338</v>
      </c>
      <c r="E310" s="287" t="s">
        <v>149</v>
      </c>
      <c r="F310" s="219">
        <v>28</v>
      </c>
      <c r="G310" s="219">
        <v>28</v>
      </c>
      <c r="H310" s="219">
        <v>28</v>
      </c>
      <c r="I310" s="219">
        <v>28</v>
      </c>
      <c r="J310" s="219">
        <v>28</v>
      </c>
      <c r="K310" s="219">
        <v>28</v>
      </c>
      <c r="N310" s="219">
        <v>28</v>
      </c>
      <c r="O310" s="219">
        <v>28</v>
      </c>
      <c r="R310" s="219">
        <v>28</v>
      </c>
      <c r="S310" s="219">
        <v>28</v>
      </c>
    </row>
    <row r="311" spans="1:19" ht="13.2" customHeight="1" outlineLevel="1">
      <c r="D311" s="175" t="s">
        <v>339</v>
      </c>
      <c r="E311" s="287" t="s">
        <v>149</v>
      </c>
      <c r="F311" s="219">
        <v>115</v>
      </c>
      <c r="G311" s="219">
        <v>115</v>
      </c>
      <c r="H311" s="219">
        <v>115</v>
      </c>
      <c r="I311" s="219">
        <v>115</v>
      </c>
      <c r="J311" s="219">
        <v>115</v>
      </c>
      <c r="K311" s="219">
        <v>115</v>
      </c>
      <c r="N311" s="219">
        <v>115</v>
      </c>
      <c r="O311" s="219">
        <v>115</v>
      </c>
      <c r="R311" s="219">
        <v>115</v>
      </c>
      <c r="S311" s="219">
        <v>115</v>
      </c>
    </row>
    <row r="312" spans="1:19" ht="13.2" customHeight="1" outlineLevel="1">
      <c r="D312" s="175" t="s">
        <v>340</v>
      </c>
      <c r="E312" s="287" t="s">
        <v>149</v>
      </c>
      <c r="F312" s="219">
        <v>400</v>
      </c>
      <c r="G312" s="219">
        <v>400</v>
      </c>
      <c r="H312" s="219">
        <v>400</v>
      </c>
      <c r="I312" s="219">
        <v>400</v>
      </c>
      <c r="J312" s="219">
        <v>400</v>
      </c>
      <c r="K312" s="219">
        <v>400</v>
      </c>
      <c r="N312" s="219">
        <v>400</v>
      </c>
      <c r="O312" s="219">
        <v>400</v>
      </c>
      <c r="R312" s="219">
        <v>400</v>
      </c>
      <c r="S312" s="219">
        <v>400</v>
      </c>
    </row>
    <row r="313" spans="1:19" ht="13.2" customHeight="1" outlineLevel="1">
      <c r="D313" s="175" t="s">
        <v>341</v>
      </c>
      <c r="E313" s="287" t="s">
        <v>149</v>
      </c>
      <c r="F313" s="219">
        <v>250</v>
      </c>
      <c r="G313" s="219">
        <v>250</v>
      </c>
      <c r="H313" s="219">
        <v>250</v>
      </c>
      <c r="I313" s="219">
        <v>250</v>
      </c>
      <c r="J313" s="219">
        <v>250</v>
      </c>
      <c r="K313" s="219">
        <v>250</v>
      </c>
      <c r="N313" s="219">
        <v>250</v>
      </c>
      <c r="O313" s="219">
        <v>250</v>
      </c>
      <c r="R313" s="219">
        <v>250</v>
      </c>
      <c r="S313" s="219">
        <v>250</v>
      </c>
    </row>
    <row r="314" spans="1:19" ht="13.2" customHeight="1" outlineLevel="1">
      <c r="D314" s="175" t="s">
        <v>342</v>
      </c>
      <c r="E314" s="287" t="s">
        <v>149</v>
      </c>
      <c r="F314" s="219">
        <v>250</v>
      </c>
      <c r="G314" s="219">
        <v>250</v>
      </c>
      <c r="H314" s="219">
        <v>250</v>
      </c>
      <c r="I314" s="219">
        <v>250</v>
      </c>
      <c r="J314" s="219">
        <v>250</v>
      </c>
      <c r="K314" s="219">
        <v>250</v>
      </c>
      <c r="N314" s="219">
        <v>250</v>
      </c>
      <c r="O314" s="219">
        <v>250</v>
      </c>
      <c r="R314" s="219">
        <v>250</v>
      </c>
      <c r="S314" s="219">
        <v>250</v>
      </c>
    </row>
    <row r="315" spans="1:19" ht="13.2" customHeight="1" outlineLevel="1">
      <c r="D315" s="175" t="s">
        <v>343</v>
      </c>
      <c r="E315" s="287" t="s">
        <v>149</v>
      </c>
      <c r="F315" s="219">
        <v>500</v>
      </c>
      <c r="G315" s="219">
        <v>500</v>
      </c>
      <c r="H315" s="219">
        <v>500</v>
      </c>
      <c r="I315" s="219">
        <v>500</v>
      </c>
      <c r="J315" s="219">
        <v>500</v>
      </c>
      <c r="K315" s="219">
        <v>500</v>
      </c>
      <c r="N315" s="219">
        <v>500</v>
      </c>
      <c r="O315" s="219">
        <v>500</v>
      </c>
      <c r="R315" s="219">
        <v>500</v>
      </c>
      <c r="S315" s="219">
        <v>500</v>
      </c>
    </row>
    <row r="316" spans="1:19" ht="13.2" customHeight="1" outlineLevel="1">
      <c r="D316" s="175" t="s">
        <v>344</v>
      </c>
      <c r="E316" s="287" t="s">
        <v>149</v>
      </c>
      <c r="F316" s="219">
        <v>500</v>
      </c>
      <c r="G316" s="219">
        <v>500</v>
      </c>
      <c r="H316" s="219">
        <v>500</v>
      </c>
      <c r="I316" s="219">
        <v>500</v>
      </c>
      <c r="J316" s="219">
        <v>500</v>
      </c>
      <c r="K316" s="219">
        <v>500</v>
      </c>
      <c r="N316" s="219">
        <v>500</v>
      </c>
      <c r="O316" s="219">
        <v>500</v>
      </c>
      <c r="R316" s="219">
        <v>500</v>
      </c>
      <c r="S316" s="219">
        <v>500</v>
      </c>
    </row>
    <row r="317" spans="1:19" ht="13.2" customHeight="1" outlineLevel="1">
      <c r="D317" s="175" t="s">
        <v>345</v>
      </c>
      <c r="E317" s="287" t="s">
        <v>149</v>
      </c>
      <c r="F317" s="219">
        <v>1200</v>
      </c>
      <c r="G317" s="219">
        <v>1200</v>
      </c>
      <c r="H317" s="219">
        <v>1200</v>
      </c>
      <c r="I317" s="219">
        <v>1200</v>
      </c>
      <c r="J317" s="219">
        <v>1200</v>
      </c>
      <c r="K317" s="219">
        <v>1200</v>
      </c>
      <c r="N317" s="219">
        <v>1200</v>
      </c>
      <c r="O317" s="219">
        <v>1200</v>
      </c>
      <c r="R317" s="219">
        <v>1200</v>
      </c>
      <c r="S317" s="219">
        <v>1200</v>
      </c>
    </row>
    <row r="318" spans="1:19" ht="13.2" customHeight="1" outlineLevel="1">
      <c r="D318" s="175" t="s">
        <v>346</v>
      </c>
      <c r="E318" s="287" t="s">
        <v>149</v>
      </c>
      <c r="F318" s="219">
        <v>1200</v>
      </c>
      <c r="G318" s="219">
        <v>1200</v>
      </c>
      <c r="H318" s="219">
        <v>1200</v>
      </c>
      <c r="I318" s="219">
        <v>1200</v>
      </c>
      <c r="J318" s="219">
        <v>1200</v>
      </c>
      <c r="K318" s="219">
        <v>1200</v>
      </c>
      <c r="N318" s="219">
        <v>1200</v>
      </c>
      <c r="O318" s="219">
        <v>1200</v>
      </c>
      <c r="R318" s="219">
        <v>1200</v>
      </c>
      <c r="S318" s="219">
        <v>1200</v>
      </c>
    </row>
    <row r="319" spans="1:19" ht="13.2" customHeight="1" outlineLevel="1">
      <c r="D319" s="175" t="s">
        <v>347</v>
      </c>
      <c r="E319" s="287" t="s">
        <v>149</v>
      </c>
      <c r="F319" s="219">
        <v>230</v>
      </c>
      <c r="G319" s="219">
        <v>230</v>
      </c>
      <c r="H319" s="219">
        <v>230</v>
      </c>
      <c r="I319" s="219">
        <v>230</v>
      </c>
      <c r="J319" s="219">
        <v>230</v>
      </c>
      <c r="K319" s="219">
        <v>230</v>
      </c>
      <c r="N319" s="219">
        <v>230</v>
      </c>
      <c r="O319" s="219">
        <v>230</v>
      </c>
      <c r="R319" s="219">
        <v>230</v>
      </c>
      <c r="S319" s="219">
        <v>230</v>
      </c>
    </row>
    <row r="320" spans="1:19" ht="13.2" customHeight="1" outlineLevel="1">
      <c r="D320" s="175" t="s">
        <v>348</v>
      </c>
      <c r="E320" s="287" t="s">
        <v>149</v>
      </c>
      <c r="F320" s="219">
        <v>345</v>
      </c>
      <c r="G320" s="219">
        <v>345</v>
      </c>
      <c r="H320" s="219">
        <v>345</v>
      </c>
      <c r="I320" s="219">
        <v>345</v>
      </c>
      <c r="J320" s="219">
        <v>345</v>
      </c>
      <c r="K320" s="219">
        <v>345</v>
      </c>
      <c r="N320" s="219">
        <v>345</v>
      </c>
      <c r="O320" s="219">
        <v>345</v>
      </c>
      <c r="R320" s="219">
        <v>345</v>
      </c>
      <c r="S320" s="219">
        <v>345</v>
      </c>
    </row>
    <row r="321" spans="1:19" ht="13.2" customHeight="1" outlineLevel="1">
      <c r="D321" s="175" t="s">
        <v>349</v>
      </c>
      <c r="E321" s="287" t="s">
        <v>149</v>
      </c>
      <c r="F321" s="219">
        <v>455</v>
      </c>
      <c r="G321" s="219">
        <v>455</v>
      </c>
      <c r="H321" s="219">
        <v>455</v>
      </c>
      <c r="I321" s="219">
        <v>455</v>
      </c>
      <c r="J321" s="219">
        <v>455</v>
      </c>
      <c r="K321" s="219">
        <v>455</v>
      </c>
      <c r="N321" s="219">
        <v>455</v>
      </c>
      <c r="O321" s="219">
        <v>455</v>
      </c>
      <c r="R321" s="219">
        <v>455</v>
      </c>
      <c r="S321" s="219">
        <v>455</v>
      </c>
    </row>
    <row r="322" spans="1:19" ht="13.2" customHeight="1" outlineLevel="1">
      <c r="D322" s="175" t="s">
        <v>350</v>
      </c>
      <c r="E322" s="287" t="s">
        <v>149</v>
      </c>
      <c r="F322" s="219">
        <v>535</v>
      </c>
      <c r="G322" s="219">
        <v>535</v>
      </c>
      <c r="H322" s="219">
        <v>535</v>
      </c>
      <c r="I322" s="219">
        <v>535</v>
      </c>
      <c r="J322" s="219">
        <v>535</v>
      </c>
      <c r="K322" s="219">
        <v>535</v>
      </c>
      <c r="N322" s="219">
        <v>535</v>
      </c>
      <c r="O322" s="219">
        <v>535</v>
      </c>
      <c r="R322" s="219">
        <v>535</v>
      </c>
      <c r="S322" s="219">
        <v>535</v>
      </c>
    </row>
    <row r="323" spans="1:19" ht="13.2" customHeight="1" outlineLevel="1">
      <c r="D323" s="175" t="s">
        <v>351</v>
      </c>
      <c r="E323" s="287" t="s">
        <v>149</v>
      </c>
      <c r="F323" s="219">
        <v>645</v>
      </c>
      <c r="G323" s="219">
        <v>645</v>
      </c>
      <c r="H323" s="219">
        <v>645</v>
      </c>
      <c r="I323" s="219">
        <v>645</v>
      </c>
      <c r="J323" s="219">
        <v>645</v>
      </c>
      <c r="K323" s="219">
        <v>645</v>
      </c>
      <c r="N323" s="219">
        <v>645</v>
      </c>
      <c r="O323" s="219">
        <v>645</v>
      </c>
      <c r="R323" s="219">
        <v>645</v>
      </c>
      <c r="S323" s="219">
        <v>645</v>
      </c>
    </row>
    <row r="324" spans="1:19" ht="13.2" customHeight="1" outlineLevel="1">
      <c r="D324" s="175" t="s">
        <v>352</v>
      </c>
      <c r="E324" s="287" t="s">
        <v>149</v>
      </c>
      <c r="F324" s="219">
        <v>880</v>
      </c>
      <c r="G324" s="219">
        <v>880</v>
      </c>
      <c r="H324" s="219">
        <v>880</v>
      </c>
      <c r="I324" s="219">
        <v>880</v>
      </c>
      <c r="J324" s="219">
        <v>880</v>
      </c>
      <c r="K324" s="219">
        <v>880</v>
      </c>
      <c r="N324" s="219">
        <v>880</v>
      </c>
      <c r="O324" s="219">
        <v>880</v>
      </c>
      <c r="R324" s="219">
        <v>880</v>
      </c>
      <c r="S324" s="219">
        <v>880</v>
      </c>
    </row>
    <row r="325" spans="1:19" ht="13.2" customHeight="1" outlineLevel="1">
      <c r="D325" s="555" t="s">
        <v>353</v>
      </c>
      <c r="E325" s="287" t="s">
        <v>215</v>
      </c>
      <c r="F325" s="425">
        <v>1000</v>
      </c>
      <c r="G325" s="425">
        <v>1000</v>
      </c>
      <c r="H325" s="425">
        <v>1000</v>
      </c>
      <c r="I325" s="425">
        <v>1000</v>
      </c>
      <c r="J325" s="425">
        <v>1000</v>
      </c>
      <c r="K325" s="425">
        <v>1000</v>
      </c>
      <c r="N325" s="425">
        <v>1000</v>
      </c>
      <c r="O325" s="425">
        <v>1000</v>
      </c>
      <c r="R325" s="425">
        <v>1000</v>
      </c>
      <c r="S325" s="425">
        <v>1000</v>
      </c>
    </row>
    <row r="326" spans="1:19" ht="13.2" customHeight="1" outlineLevel="1">
      <c r="D326" s="178" t="s">
        <v>354</v>
      </c>
      <c r="E326" s="287" t="s">
        <v>215</v>
      </c>
      <c r="F326" s="424">
        <v>1000</v>
      </c>
      <c r="G326" s="424">
        <v>1000</v>
      </c>
      <c r="H326" s="424">
        <v>1000</v>
      </c>
      <c r="I326" s="424">
        <v>1000</v>
      </c>
      <c r="J326" s="424">
        <v>1000</v>
      </c>
      <c r="K326" s="424">
        <v>1000</v>
      </c>
      <c r="L326" s="514"/>
      <c r="M326" s="391"/>
      <c r="N326" s="424">
        <v>1000</v>
      </c>
      <c r="O326" s="424">
        <v>1000</v>
      </c>
      <c r="P326" s="514"/>
      <c r="Q326" s="391"/>
      <c r="R326" s="424">
        <v>1000</v>
      </c>
      <c r="S326" s="424">
        <v>1000</v>
      </c>
    </row>
    <row r="327" spans="1:19" ht="13.2" customHeight="1" outlineLevel="1">
      <c r="A327" s="171" t="s">
        <v>355</v>
      </c>
      <c r="C327" s="310" t="s">
        <v>356</v>
      </c>
      <c r="D327" s="305"/>
      <c r="E327" s="306"/>
      <c r="F327" s="402"/>
      <c r="G327" s="402"/>
      <c r="H327" s="402"/>
      <c r="I327" s="402"/>
      <c r="J327" s="401"/>
      <c r="K327" s="916"/>
      <c r="N327" s="395"/>
      <c r="O327" s="396"/>
      <c r="R327" s="395"/>
      <c r="S327" s="396"/>
    </row>
    <row r="328" spans="1:19" ht="13.2" customHeight="1" outlineLevel="1">
      <c r="D328" s="286" t="s">
        <v>357</v>
      </c>
      <c r="E328" s="288"/>
      <c r="F328" s="401"/>
      <c r="G328" s="401"/>
      <c r="H328" s="401"/>
      <c r="I328" s="401"/>
      <c r="J328" s="401"/>
      <c r="K328" s="916"/>
      <c r="N328" s="915"/>
      <c r="O328" s="916"/>
      <c r="R328" s="915"/>
      <c r="S328" s="916"/>
    </row>
    <row r="329" spans="1:19" ht="13.2" customHeight="1" outlineLevel="1">
      <c r="D329" s="178" t="s">
        <v>358</v>
      </c>
      <c r="E329" s="287" t="s">
        <v>326</v>
      </c>
      <c r="F329" s="424"/>
      <c r="G329" s="424"/>
      <c r="H329" s="424"/>
      <c r="I329" s="424"/>
      <c r="J329" s="424"/>
      <c r="K329" s="424"/>
      <c r="L329" s="514"/>
      <c r="M329" s="391"/>
      <c r="N329" s="424"/>
      <c r="O329" s="424"/>
      <c r="P329" s="514"/>
      <c r="Q329" s="391"/>
      <c r="R329" s="424"/>
      <c r="S329" s="424"/>
    </row>
    <row r="330" spans="1:19" ht="13.2" customHeight="1" outlineLevel="1">
      <c r="D330" s="286" t="s">
        <v>359</v>
      </c>
      <c r="E330" s="288"/>
      <c r="F330" s="401"/>
      <c r="G330" s="401"/>
      <c r="H330" s="401"/>
      <c r="I330" s="401"/>
      <c r="J330" s="401"/>
      <c r="K330" s="916"/>
      <c r="N330" s="915"/>
      <c r="O330" s="916"/>
      <c r="R330" s="915"/>
      <c r="S330" s="916"/>
    </row>
    <row r="331" spans="1:19" ht="13.2" customHeight="1" outlineLevel="1">
      <c r="D331" s="178" t="s">
        <v>358</v>
      </c>
      <c r="E331" s="287" t="s">
        <v>326</v>
      </c>
      <c r="F331" s="424">
        <v>6492.6</v>
      </c>
      <c r="G331" s="424">
        <v>6492.6</v>
      </c>
      <c r="H331" s="424">
        <v>6492.6</v>
      </c>
      <c r="I331" s="424">
        <v>6492.6</v>
      </c>
      <c r="J331" s="424">
        <v>6492.6</v>
      </c>
      <c r="K331" s="424">
        <v>6492.6</v>
      </c>
      <c r="L331" s="514"/>
      <c r="M331" s="391"/>
      <c r="N331" s="424">
        <v>6492.6</v>
      </c>
      <c r="O331" s="424">
        <v>6492.6</v>
      </c>
      <c r="P331" s="514"/>
      <c r="Q331" s="391"/>
      <c r="R331" s="424">
        <v>6492.6</v>
      </c>
      <c r="S331" s="424">
        <v>6492.6</v>
      </c>
    </row>
    <row r="332" spans="1:19" ht="13.2" customHeight="1" outlineLevel="1">
      <c r="D332" s="286" t="s">
        <v>360</v>
      </c>
      <c r="E332" s="288"/>
      <c r="F332" s="401"/>
      <c r="G332" s="401"/>
      <c r="H332" s="401"/>
      <c r="I332" s="401"/>
      <c r="J332" s="401"/>
      <c r="K332" s="401"/>
      <c r="N332" s="401"/>
      <c r="O332" s="401"/>
      <c r="R332" s="401"/>
      <c r="S332" s="401"/>
    </row>
    <row r="333" spans="1:19" ht="13.2" customHeight="1" outlineLevel="1">
      <c r="D333" s="178" t="s">
        <v>361</v>
      </c>
      <c r="E333" s="287" t="s">
        <v>334</v>
      </c>
      <c r="F333" s="424">
        <v>239.4</v>
      </c>
      <c r="G333" s="424">
        <v>239.4</v>
      </c>
      <c r="H333" s="424">
        <v>239.4</v>
      </c>
      <c r="I333" s="424">
        <v>239.4</v>
      </c>
      <c r="J333" s="424">
        <v>239.4</v>
      </c>
      <c r="K333" s="424">
        <v>239.4</v>
      </c>
      <c r="L333" s="514"/>
      <c r="M333" s="391"/>
      <c r="N333" s="424">
        <v>239.4</v>
      </c>
      <c r="O333" s="424">
        <v>239.4</v>
      </c>
      <c r="P333" s="514"/>
      <c r="Q333" s="391"/>
      <c r="R333" s="424">
        <v>239.4</v>
      </c>
      <c r="S333" s="424">
        <v>239.4</v>
      </c>
    </row>
    <row r="334" spans="1:19" ht="13.2" customHeight="1" outlineLevel="1">
      <c r="D334" s="286" t="s">
        <v>362</v>
      </c>
      <c r="E334" s="288"/>
      <c r="F334" s="401"/>
      <c r="G334" s="401"/>
      <c r="H334" s="401"/>
      <c r="I334" s="401"/>
      <c r="J334" s="401"/>
      <c r="K334" s="401"/>
      <c r="N334" s="401"/>
      <c r="O334" s="401"/>
      <c r="R334" s="401"/>
      <c r="S334" s="401"/>
    </row>
    <row r="335" spans="1:19" ht="13.2" customHeight="1" outlineLevel="1">
      <c r="D335" s="178" t="s">
        <v>363</v>
      </c>
      <c r="E335" s="287" t="s">
        <v>364</v>
      </c>
      <c r="F335" s="424">
        <v>792.9</v>
      </c>
      <c r="G335" s="424">
        <v>792.9</v>
      </c>
      <c r="H335" s="424">
        <v>792.9</v>
      </c>
      <c r="I335" s="424">
        <v>792.9</v>
      </c>
      <c r="J335" s="424">
        <v>792.9</v>
      </c>
      <c r="K335" s="424">
        <v>792.9</v>
      </c>
      <c r="L335" s="514"/>
      <c r="M335" s="391"/>
      <c r="N335" s="424">
        <v>792.9</v>
      </c>
      <c r="O335" s="424">
        <v>792.9</v>
      </c>
      <c r="P335" s="514"/>
      <c r="Q335" s="391"/>
      <c r="R335" s="424">
        <v>792.9</v>
      </c>
      <c r="S335" s="424">
        <v>792.9</v>
      </c>
    </row>
    <row r="336" spans="1:19" ht="13.2" customHeight="1" outlineLevel="1">
      <c r="D336" s="178" t="s">
        <v>365</v>
      </c>
      <c r="E336" s="287" t="s">
        <v>364</v>
      </c>
      <c r="F336" s="424">
        <v>792.9</v>
      </c>
      <c r="G336" s="424">
        <v>792.9</v>
      </c>
      <c r="H336" s="424">
        <v>792.9</v>
      </c>
      <c r="I336" s="424">
        <v>792.9</v>
      </c>
      <c r="J336" s="424">
        <v>792.9</v>
      </c>
      <c r="K336" s="424">
        <v>792.9</v>
      </c>
      <c r="L336" s="514"/>
      <c r="M336" s="391"/>
      <c r="N336" s="424">
        <v>792.9</v>
      </c>
      <c r="O336" s="424">
        <v>792.9</v>
      </c>
      <c r="P336" s="514"/>
      <c r="Q336" s="391"/>
      <c r="R336" s="424">
        <v>792.9</v>
      </c>
      <c r="S336" s="424">
        <v>792.9</v>
      </c>
    </row>
    <row r="337" spans="4:19" ht="13.2" customHeight="1" outlineLevel="1">
      <c r="D337" s="178" t="s">
        <v>366</v>
      </c>
      <c r="E337" s="287" t="s">
        <v>364</v>
      </c>
      <c r="F337" s="424">
        <v>982.80000000000007</v>
      </c>
      <c r="G337" s="424">
        <v>982.80000000000007</v>
      </c>
      <c r="H337" s="424">
        <v>982.80000000000007</v>
      </c>
      <c r="I337" s="424">
        <v>982.80000000000007</v>
      </c>
      <c r="J337" s="424">
        <v>982.80000000000007</v>
      </c>
      <c r="K337" s="424">
        <v>982.80000000000007</v>
      </c>
      <c r="L337" s="514"/>
      <c r="M337" s="391"/>
      <c r="N337" s="424">
        <v>982.80000000000007</v>
      </c>
      <c r="O337" s="424">
        <v>982.80000000000007</v>
      </c>
      <c r="P337" s="514"/>
      <c r="Q337" s="391"/>
      <c r="R337" s="424">
        <v>982.80000000000007</v>
      </c>
      <c r="S337" s="424">
        <v>982.80000000000007</v>
      </c>
    </row>
    <row r="338" spans="4:19" ht="13.2" customHeight="1" outlineLevel="1">
      <c r="D338" s="178" t="s">
        <v>367</v>
      </c>
      <c r="E338" s="287" t="s">
        <v>364</v>
      </c>
      <c r="F338" s="424">
        <v>1298.7</v>
      </c>
      <c r="G338" s="424">
        <v>1298.7</v>
      </c>
      <c r="H338" s="424">
        <v>1298.7</v>
      </c>
      <c r="I338" s="424">
        <v>1298.7</v>
      </c>
      <c r="J338" s="424">
        <v>1298.7</v>
      </c>
      <c r="K338" s="424">
        <v>1298.7</v>
      </c>
      <c r="L338" s="514"/>
      <c r="M338" s="391"/>
      <c r="N338" s="424">
        <v>1298.7</v>
      </c>
      <c r="O338" s="424">
        <v>1298.7</v>
      </c>
      <c r="P338" s="514"/>
      <c r="Q338" s="391"/>
      <c r="R338" s="424">
        <v>1298.7</v>
      </c>
      <c r="S338" s="424">
        <v>1298.7</v>
      </c>
    </row>
    <row r="339" spans="4:19" ht="13.2" customHeight="1" outlineLevel="1">
      <c r="D339" s="178" t="s">
        <v>368</v>
      </c>
      <c r="E339" s="287" t="s">
        <v>364</v>
      </c>
      <c r="F339" s="424">
        <v>882.9</v>
      </c>
      <c r="G339" s="424">
        <v>882.9</v>
      </c>
      <c r="H339" s="424">
        <v>882.9</v>
      </c>
      <c r="I339" s="424">
        <v>882.9</v>
      </c>
      <c r="J339" s="424">
        <v>882.9</v>
      </c>
      <c r="K339" s="424">
        <v>882.9</v>
      </c>
      <c r="L339" s="514"/>
      <c r="M339" s="391"/>
      <c r="N339" s="424">
        <v>882.9</v>
      </c>
      <c r="O339" s="424">
        <v>882.9</v>
      </c>
      <c r="P339" s="514"/>
      <c r="Q339" s="391"/>
      <c r="R339" s="424">
        <v>882.9</v>
      </c>
      <c r="S339" s="424">
        <v>882.9</v>
      </c>
    </row>
    <row r="340" spans="4:19" ht="13.2" customHeight="1" outlineLevel="1">
      <c r="D340" s="178" t="s">
        <v>369</v>
      </c>
      <c r="E340" s="287" t="s">
        <v>364</v>
      </c>
      <c r="F340" s="424">
        <v>972.9</v>
      </c>
      <c r="G340" s="424">
        <v>972.9</v>
      </c>
      <c r="H340" s="424">
        <v>972.9</v>
      </c>
      <c r="I340" s="424">
        <v>972.9</v>
      </c>
      <c r="J340" s="424">
        <v>972.9</v>
      </c>
      <c r="K340" s="424">
        <v>972.9</v>
      </c>
      <c r="L340" s="514"/>
      <c r="M340" s="391"/>
      <c r="N340" s="424">
        <v>972.9</v>
      </c>
      <c r="O340" s="424">
        <v>972.9</v>
      </c>
      <c r="P340" s="514"/>
      <c r="Q340" s="391"/>
      <c r="R340" s="424">
        <v>972.9</v>
      </c>
      <c r="S340" s="424">
        <v>972.9</v>
      </c>
    </row>
    <row r="341" spans="4:19" ht="13.2" customHeight="1" outlineLevel="1">
      <c r="D341" s="178" t="s">
        <v>370</v>
      </c>
      <c r="E341" s="287" t="s">
        <v>364</v>
      </c>
      <c r="F341" s="424">
        <v>1252.8</v>
      </c>
      <c r="G341" s="424">
        <v>1252.8</v>
      </c>
      <c r="H341" s="424">
        <v>1252.8</v>
      </c>
      <c r="I341" s="424">
        <v>1252.8</v>
      </c>
      <c r="J341" s="424">
        <v>1252.8</v>
      </c>
      <c r="K341" s="424">
        <v>1252.8</v>
      </c>
      <c r="L341" s="514"/>
      <c r="M341" s="391"/>
      <c r="N341" s="424">
        <v>1252.8</v>
      </c>
      <c r="O341" s="424">
        <v>1252.8</v>
      </c>
      <c r="P341" s="514"/>
      <c r="Q341" s="391"/>
      <c r="R341" s="424">
        <v>1252.8</v>
      </c>
      <c r="S341" s="424">
        <v>1252.8</v>
      </c>
    </row>
    <row r="342" spans="4:19" ht="13.2" customHeight="1" outlineLevel="1">
      <c r="D342" s="178" t="s">
        <v>371</v>
      </c>
      <c r="E342" s="287" t="s">
        <v>364</v>
      </c>
      <c r="F342" s="424">
        <v>1748.7</v>
      </c>
      <c r="G342" s="424">
        <v>1748.7</v>
      </c>
      <c r="H342" s="424">
        <v>1748.7</v>
      </c>
      <c r="I342" s="424">
        <v>1748.7</v>
      </c>
      <c r="J342" s="424">
        <v>1748.7</v>
      </c>
      <c r="K342" s="424">
        <v>1748.7</v>
      </c>
      <c r="L342" s="514"/>
      <c r="M342" s="391"/>
      <c r="N342" s="424">
        <v>1748.7</v>
      </c>
      <c r="O342" s="424">
        <v>1748.7</v>
      </c>
      <c r="P342" s="514"/>
      <c r="Q342" s="391"/>
      <c r="R342" s="424">
        <v>1748.7</v>
      </c>
      <c r="S342" s="424">
        <v>1748.7</v>
      </c>
    </row>
    <row r="343" spans="4:19" ht="13.2" customHeight="1" outlineLevel="1">
      <c r="D343" s="178" t="s">
        <v>372</v>
      </c>
      <c r="E343" s="287" t="s">
        <v>364</v>
      </c>
      <c r="F343" s="424">
        <v>9568.8000000000011</v>
      </c>
      <c r="G343" s="424">
        <v>9568.8000000000011</v>
      </c>
      <c r="H343" s="424">
        <v>9568.8000000000011</v>
      </c>
      <c r="I343" s="424">
        <v>9568.8000000000011</v>
      </c>
      <c r="J343" s="424">
        <v>9568.8000000000011</v>
      </c>
      <c r="K343" s="424">
        <v>9568.8000000000011</v>
      </c>
      <c r="L343" s="514"/>
      <c r="M343" s="391"/>
      <c r="N343" s="424">
        <v>9568.8000000000011</v>
      </c>
      <c r="O343" s="424">
        <v>9568.8000000000011</v>
      </c>
      <c r="P343" s="514"/>
      <c r="Q343" s="391"/>
      <c r="R343" s="424">
        <v>9568.8000000000011</v>
      </c>
      <c r="S343" s="424">
        <v>9568.8000000000011</v>
      </c>
    </row>
    <row r="344" spans="4:19" ht="13.2" customHeight="1" outlineLevel="1">
      <c r="D344" s="178" t="s">
        <v>373</v>
      </c>
      <c r="E344" s="287" t="s">
        <v>364</v>
      </c>
      <c r="F344" s="424">
        <v>958.5</v>
      </c>
      <c r="G344" s="424">
        <v>958.5</v>
      </c>
      <c r="H344" s="424">
        <v>958.5</v>
      </c>
      <c r="I344" s="424">
        <v>958.5</v>
      </c>
      <c r="J344" s="424">
        <v>958.5</v>
      </c>
      <c r="K344" s="424">
        <v>958.5</v>
      </c>
      <c r="L344" s="514"/>
      <c r="M344" s="391"/>
      <c r="N344" s="424">
        <v>958.5</v>
      </c>
      <c r="O344" s="424">
        <v>958.5</v>
      </c>
      <c r="P344" s="514"/>
      <c r="Q344" s="391"/>
      <c r="R344" s="424">
        <v>958.5</v>
      </c>
      <c r="S344" s="424">
        <v>958.5</v>
      </c>
    </row>
    <row r="345" spans="4:19" ht="13.2" customHeight="1" outlineLevel="1">
      <c r="D345" s="178" t="s">
        <v>374</v>
      </c>
      <c r="E345" s="287" t="s">
        <v>364</v>
      </c>
      <c r="F345" s="424">
        <v>982.80000000000007</v>
      </c>
      <c r="G345" s="424">
        <v>982.80000000000007</v>
      </c>
      <c r="H345" s="424">
        <v>982.80000000000007</v>
      </c>
      <c r="I345" s="424">
        <v>982.80000000000007</v>
      </c>
      <c r="J345" s="424">
        <v>982.80000000000007</v>
      </c>
      <c r="K345" s="424">
        <v>982.80000000000007</v>
      </c>
      <c r="L345" s="514"/>
      <c r="M345" s="391"/>
      <c r="N345" s="424">
        <v>982.80000000000007</v>
      </c>
      <c r="O345" s="424">
        <v>982.80000000000007</v>
      </c>
      <c r="P345" s="514"/>
      <c r="Q345" s="391"/>
      <c r="R345" s="424">
        <v>982.80000000000007</v>
      </c>
      <c r="S345" s="424">
        <v>982.80000000000007</v>
      </c>
    </row>
    <row r="346" spans="4:19" ht="13.2" customHeight="1" outlineLevel="1">
      <c r="D346" s="178" t="s">
        <v>375</v>
      </c>
      <c r="E346" s="287" t="s">
        <v>364</v>
      </c>
      <c r="F346" s="424">
        <v>1042.8</v>
      </c>
      <c r="G346" s="424">
        <v>1042.8</v>
      </c>
      <c r="H346" s="424">
        <v>1042.8</v>
      </c>
      <c r="I346" s="424">
        <v>1042.8</v>
      </c>
      <c r="J346" s="424">
        <v>1042.8</v>
      </c>
      <c r="K346" s="424">
        <v>1042.8</v>
      </c>
      <c r="L346" s="514"/>
      <c r="M346" s="391"/>
      <c r="N346" s="424">
        <v>1042.8</v>
      </c>
      <c r="O346" s="424">
        <v>1042.8</v>
      </c>
      <c r="P346" s="514"/>
      <c r="Q346" s="391"/>
      <c r="R346" s="424">
        <v>1042.8</v>
      </c>
      <c r="S346" s="424">
        <v>1042.8</v>
      </c>
    </row>
    <row r="347" spans="4:19" ht="13.2" customHeight="1" outlineLevel="1">
      <c r="D347" s="178" t="s">
        <v>376</v>
      </c>
      <c r="E347" s="287" t="s">
        <v>364</v>
      </c>
      <c r="F347" s="424">
        <v>1298.7</v>
      </c>
      <c r="G347" s="424">
        <v>1298.7</v>
      </c>
      <c r="H347" s="424">
        <v>1298.7</v>
      </c>
      <c r="I347" s="424">
        <v>1298.7</v>
      </c>
      <c r="J347" s="424">
        <v>1298.7</v>
      </c>
      <c r="K347" s="424">
        <v>1298.7</v>
      </c>
      <c r="L347" s="514"/>
      <c r="M347" s="391"/>
      <c r="N347" s="424">
        <v>1298.7</v>
      </c>
      <c r="O347" s="424">
        <v>1298.7</v>
      </c>
      <c r="P347" s="514"/>
      <c r="Q347" s="391"/>
      <c r="R347" s="424">
        <v>1298.7</v>
      </c>
      <c r="S347" s="424">
        <v>1298.7</v>
      </c>
    </row>
    <row r="348" spans="4:19" ht="13.2" customHeight="1" outlineLevel="1">
      <c r="D348" s="178" t="s">
        <v>377</v>
      </c>
      <c r="E348" s="287" t="s">
        <v>364</v>
      </c>
      <c r="F348" s="424">
        <v>225</v>
      </c>
      <c r="G348" s="424">
        <v>225</v>
      </c>
      <c r="H348" s="424">
        <v>225</v>
      </c>
      <c r="I348" s="424">
        <v>225</v>
      </c>
      <c r="J348" s="424">
        <v>225</v>
      </c>
      <c r="K348" s="424">
        <v>225</v>
      </c>
      <c r="L348" s="514"/>
      <c r="M348" s="391"/>
      <c r="N348" s="424">
        <v>225</v>
      </c>
      <c r="O348" s="424">
        <v>225</v>
      </c>
      <c r="P348" s="514"/>
      <c r="Q348" s="391"/>
      <c r="R348" s="424">
        <v>225</v>
      </c>
      <c r="S348" s="424">
        <v>225</v>
      </c>
    </row>
    <row r="349" spans="4:19" ht="13.2" customHeight="1" outlineLevel="1">
      <c r="D349" s="178" t="s">
        <v>378</v>
      </c>
      <c r="E349" s="287" t="s">
        <v>364</v>
      </c>
      <c r="F349" s="424">
        <v>225</v>
      </c>
      <c r="G349" s="424">
        <v>225</v>
      </c>
      <c r="H349" s="424">
        <v>225</v>
      </c>
      <c r="I349" s="424">
        <v>225</v>
      </c>
      <c r="J349" s="424">
        <v>225</v>
      </c>
      <c r="K349" s="424">
        <v>225</v>
      </c>
      <c r="L349" s="514"/>
      <c r="M349" s="391"/>
      <c r="N349" s="424">
        <v>225</v>
      </c>
      <c r="O349" s="424">
        <v>225</v>
      </c>
      <c r="P349" s="514"/>
      <c r="Q349" s="391"/>
      <c r="R349" s="424">
        <v>225</v>
      </c>
      <c r="S349" s="424">
        <v>225</v>
      </c>
    </row>
    <row r="350" spans="4:19" ht="13.2" customHeight="1" outlineLevel="1">
      <c r="D350" s="178" t="s">
        <v>379</v>
      </c>
      <c r="E350" s="287" t="s">
        <v>364</v>
      </c>
      <c r="F350" s="424">
        <v>225</v>
      </c>
      <c r="G350" s="424">
        <v>225</v>
      </c>
      <c r="H350" s="424">
        <v>225</v>
      </c>
      <c r="I350" s="424">
        <v>225</v>
      </c>
      <c r="J350" s="424">
        <v>225</v>
      </c>
      <c r="K350" s="424">
        <v>225</v>
      </c>
      <c r="L350" s="514"/>
      <c r="M350" s="391"/>
      <c r="N350" s="424">
        <v>225</v>
      </c>
      <c r="O350" s="424">
        <v>225</v>
      </c>
      <c r="P350" s="514"/>
      <c r="Q350" s="391"/>
      <c r="R350" s="424">
        <v>225</v>
      </c>
      <c r="S350" s="424">
        <v>225</v>
      </c>
    </row>
    <row r="351" spans="4:19" ht="13.2" customHeight="1" outlineLevel="1">
      <c r="D351" s="178" t="s">
        <v>380</v>
      </c>
      <c r="E351" s="287" t="s">
        <v>364</v>
      </c>
      <c r="F351" s="424">
        <v>958.5</v>
      </c>
      <c r="G351" s="424">
        <v>958.5</v>
      </c>
      <c r="H351" s="424">
        <v>958.5</v>
      </c>
      <c r="I351" s="424">
        <v>958.5</v>
      </c>
      <c r="J351" s="424">
        <v>958.5</v>
      </c>
      <c r="K351" s="424">
        <v>958.5</v>
      </c>
      <c r="L351" s="514"/>
      <c r="M351" s="391"/>
      <c r="N351" s="424">
        <v>958.5</v>
      </c>
      <c r="O351" s="424">
        <v>958.5</v>
      </c>
      <c r="P351" s="514"/>
      <c r="Q351" s="391"/>
      <c r="R351" s="424">
        <v>958.5</v>
      </c>
      <c r="S351" s="424">
        <v>958.5</v>
      </c>
    </row>
    <row r="352" spans="4:19" ht="13.2" customHeight="1" outlineLevel="1">
      <c r="D352" s="178" t="s">
        <v>381</v>
      </c>
      <c r="E352" s="287" t="s">
        <v>364</v>
      </c>
      <c r="F352" s="424">
        <v>958.5</v>
      </c>
      <c r="G352" s="424">
        <v>958.5</v>
      </c>
      <c r="H352" s="424">
        <v>958.5</v>
      </c>
      <c r="I352" s="424">
        <v>958.5</v>
      </c>
      <c r="J352" s="424">
        <v>958.5</v>
      </c>
      <c r="K352" s="424">
        <v>958.5</v>
      </c>
      <c r="L352" s="514"/>
      <c r="M352" s="391"/>
      <c r="N352" s="424">
        <v>958.5</v>
      </c>
      <c r="O352" s="424">
        <v>958.5</v>
      </c>
      <c r="P352" s="514"/>
      <c r="Q352" s="391"/>
      <c r="R352" s="424">
        <v>958.5</v>
      </c>
      <c r="S352" s="424">
        <v>958.5</v>
      </c>
    </row>
    <row r="353" spans="4:19" ht="13.2" customHeight="1" outlineLevel="1">
      <c r="D353" s="178" t="s">
        <v>382</v>
      </c>
      <c r="E353" s="287" t="s">
        <v>364</v>
      </c>
      <c r="F353" s="424">
        <v>958.5</v>
      </c>
      <c r="G353" s="424">
        <v>958.5</v>
      </c>
      <c r="H353" s="424">
        <v>958.5</v>
      </c>
      <c r="I353" s="424">
        <v>958.5</v>
      </c>
      <c r="J353" s="424">
        <v>958.5</v>
      </c>
      <c r="K353" s="424">
        <v>958.5</v>
      </c>
      <c r="L353" s="514"/>
      <c r="M353" s="391"/>
      <c r="N353" s="424">
        <v>958.5</v>
      </c>
      <c r="O353" s="424">
        <v>958.5</v>
      </c>
      <c r="P353" s="514"/>
      <c r="Q353" s="391"/>
      <c r="R353" s="424">
        <v>958.5</v>
      </c>
      <c r="S353" s="424">
        <v>958.5</v>
      </c>
    </row>
    <row r="354" spans="4:19" ht="13.2" customHeight="1" outlineLevel="1">
      <c r="D354" s="178" t="s">
        <v>383</v>
      </c>
      <c r="E354" s="287" t="s">
        <v>364</v>
      </c>
      <c r="F354" s="424">
        <v>958.5</v>
      </c>
      <c r="G354" s="424">
        <v>958.5</v>
      </c>
      <c r="H354" s="424">
        <v>958.5</v>
      </c>
      <c r="I354" s="424">
        <v>958.5</v>
      </c>
      <c r="J354" s="424">
        <v>958.5</v>
      </c>
      <c r="K354" s="424">
        <v>958.5</v>
      </c>
      <c r="L354" s="514"/>
      <c r="M354" s="391"/>
      <c r="N354" s="424">
        <v>958.5</v>
      </c>
      <c r="O354" s="424">
        <v>958.5</v>
      </c>
      <c r="P354" s="514"/>
      <c r="Q354" s="391"/>
      <c r="R354" s="424">
        <v>958.5</v>
      </c>
      <c r="S354" s="424">
        <v>958.5</v>
      </c>
    </row>
    <row r="355" spans="4:19" ht="13.2" customHeight="1" outlineLevel="1">
      <c r="D355" s="178" t="s">
        <v>384</v>
      </c>
      <c r="E355" s="287" t="s">
        <v>364</v>
      </c>
      <c r="F355" s="424">
        <v>958.5</v>
      </c>
      <c r="G355" s="424">
        <v>958.5</v>
      </c>
      <c r="H355" s="424">
        <v>958.5</v>
      </c>
      <c r="I355" s="424">
        <v>958.5</v>
      </c>
      <c r="J355" s="424">
        <v>958.5</v>
      </c>
      <c r="K355" s="424">
        <v>958.5</v>
      </c>
      <c r="L355" s="514"/>
      <c r="M355" s="391"/>
      <c r="N355" s="424">
        <v>958.5</v>
      </c>
      <c r="O355" s="424">
        <v>958.5</v>
      </c>
      <c r="P355" s="514"/>
      <c r="Q355" s="391"/>
      <c r="R355" s="424">
        <v>958.5</v>
      </c>
      <c r="S355" s="424">
        <v>958.5</v>
      </c>
    </row>
    <row r="356" spans="4:19" ht="13.2" customHeight="1" outlineLevel="1">
      <c r="D356" s="178" t="s">
        <v>385</v>
      </c>
      <c r="E356" s="287" t="s">
        <v>364</v>
      </c>
      <c r="F356" s="424">
        <v>958.5</v>
      </c>
      <c r="G356" s="424">
        <v>958.5</v>
      </c>
      <c r="H356" s="424">
        <v>958.5</v>
      </c>
      <c r="I356" s="424">
        <v>958.5</v>
      </c>
      <c r="J356" s="424">
        <v>958.5</v>
      </c>
      <c r="K356" s="424">
        <v>958.5</v>
      </c>
      <c r="L356" s="514"/>
      <c r="M356" s="391"/>
      <c r="N356" s="424">
        <v>958.5</v>
      </c>
      <c r="O356" s="424">
        <v>958.5</v>
      </c>
      <c r="P356" s="514"/>
      <c r="Q356" s="391"/>
      <c r="R356" s="424">
        <v>958.5</v>
      </c>
      <c r="S356" s="424">
        <v>958.5</v>
      </c>
    </row>
    <row r="357" spans="4:19" ht="13.2" customHeight="1" outlineLevel="1">
      <c r="D357" s="178" t="s">
        <v>386</v>
      </c>
      <c r="E357" s="287" t="s">
        <v>364</v>
      </c>
      <c r="F357" s="424">
        <v>958.5</v>
      </c>
      <c r="G357" s="424">
        <v>958.5</v>
      </c>
      <c r="H357" s="424">
        <v>958.5</v>
      </c>
      <c r="I357" s="424">
        <v>958.5</v>
      </c>
      <c r="J357" s="424">
        <v>958.5</v>
      </c>
      <c r="K357" s="424">
        <v>958.5</v>
      </c>
      <c r="L357" s="514"/>
      <c r="M357" s="391"/>
      <c r="N357" s="424">
        <v>958.5</v>
      </c>
      <c r="O357" s="424">
        <v>958.5</v>
      </c>
      <c r="P357" s="514"/>
      <c r="Q357" s="391"/>
      <c r="R357" s="424">
        <v>958.5</v>
      </c>
      <c r="S357" s="424">
        <v>958.5</v>
      </c>
    </row>
    <row r="358" spans="4:19" ht="13.2" customHeight="1" outlineLevel="1">
      <c r="D358" s="178" t="s">
        <v>387</v>
      </c>
      <c r="E358" s="287" t="s">
        <v>364</v>
      </c>
      <c r="F358" s="424">
        <v>1298.7</v>
      </c>
      <c r="G358" s="424">
        <v>1298.7</v>
      </c>
      <c r="H358" s="424">
        <v>1298.7</v>
      </c>
      <c r="I358" s="424">
        <v>1298.7</v>
      </c>
      <c r="J358" s="424">
        <v>1298.7</v>
      </c>
      <c r="K358" s="424">
        <v>1298.7</v>
      </c>
      <c r="L358" s="514"/>
      <c r="M358" s="391"/>
      <c r="N358" s="424">
        <v>1298.7</v>
      </c>
      <c r="O358" s="424">
        <v>1298.7</v>
      </c>
      <c r="P358" s="514"/>
      <c r="Q358" s="391"/>
      <c r="R358" s="424">
        <v>1298.7</v>
      </c>
      <c r="S358" s="424">
        <v>1298.7</v>
      </c>
    </row>
    <row r="359" spans="4:19" ht="13.2" customHeight="1" outlineLevel="1">
      <c r="D359" s="178" t="s">
        <v>388</v>
      </c>
      <c r="E359" s="287" t="s">
        <v>364</v>
      </c>
      <c r="F359" s="424">
        <v>11998.800000000001</v>
      </c>
      <c r="G359" s="424">
        <v>11998.800000000001</v>
      </c>
      <c r="H359" s="424">
        <v>11998.800000000001</v>
      </c>
      <c r="I359" s="424">
        <v>11998.800000000001</v>
      </c>
      <c r="J359" s="424">
        <v>11998.800000000001</v>
      </c>
      <c r="K359" s="424">
        <v>11998.800000000001</v>
      </c>
      <c r="L359" s="514"/>
      <c r="M359" s="391"/>
      <c r="N359" s="424">
        <v>11998.800000000001</v>
      </c>
      <c r="O359" s="424">
        <v>11998.800000000001</v>
      </c>
      <c r="P359" s="514"/>
      <c r="Q359" s="391"/>
      <c r="R359" s="424">
        <v>11998.800000000001</v>
      </c>
      <c r="S359" s="424">
        <v>11998.800000000001</v>
      </c>
    </row>
    <row r="360" spans="4:19" ht="13.2" customHeight="1" outlineLevel="1">
      <c r="D360" s="178" t="s">
        <v>389</v>
      </c>
      <c r="E360" s="287" t="s">
        <v>364</v>
      </c>
      <c r="F360" s="424">
        <v>23997.600000000002</v>
      </c>
      <c r="G360" s="424">
        <v>23997.600000000002</v>
      </c>
      <c r="H360" s="424">
        <v>23997.600000000002</v>
      </c>
      <c r="I360" s="424">
        <v>23997.600000000002</v>
      </c>
      <c r="J360" s="424">
        <v>23997.600000000002</v>
      </c>
      <c r="K360" s="424">
        <v>23997.600000000002</v>
      </c>
      <c r="L360" s="514"/>
      <c r="M360" s="391"/>
      <c r="N360" s="424">
        <v>23997.600000000002</v>
      </c>
      <c r="O360" s="424">
        <v>23997.600000000002</v>
      </c>
      <c r="P360" s="514"/>
      <c r="Q360" s="391"/>
      <c r="R360" s="424">
        <v>23997.600000000002</v>
      </c>
      <c r="S360" s="424">
        <v>23997.600000000002</v>
      </c>
    </row>
    <row r="361" spans="4:19" ht="13.2" customHeight="1" outlineLevel="1">
      <c r="D361" s="286" t="s">
        <v>390</v>
      </c>
      <c r="E361" s="288"/>
      <c r="F361" s="401"/>
      <c r="G361" s="401"/>
      <c r="H361" s="401"/>
      <c r="I361" s="401"/>
      <c r="J361" s="401"/>
      <c r="K361" s="401"/>
      <c r="N361" s="401"/>
      <c r="O361" s="401"/>
      <c r="R361" s="401"/>
      <c r="S361" s="401"/>
    </row>
    <row r="362" spans="4:19" ht="13.2" customHeight="1" outlineLevel="1">
      <c r="D362" s="178" t="s">
        <v>366</v>
      </c>
      <c r="E362" s="287" t="s">
        <v>364</v>
      </c>
      <c r="F362" s="424">
        <v>474.3</v>
      </c>
      <c r="G362" s="424">
        <v>474.3</v>
      </c>
      <c r="H362" s="424">
        <v>474.3</v>
      </c>
      <c r="I362" s="424">
        <v>474.3</v>
      </c>
      <c r="J362" s="424">
        <v>474.3</v>
      </c>
      <c r="K362" s="424">
        <v>474.3</v>
      </c>
      <c r="L362" s="514"/>
      <c r="M362" s="391"/>
      <c r="N362" s="424">
        <v>474.3</v>
      </c>
      <c r="O362" s="424">
        <v>474.3</v>
      </c>
      <c r="P362" s="514"/>
      <c r="Q362" s="391"/>
      <c r="R362" s="424">
        <v>474.3</v>
      </c>
      <c r="S362" s="424">
        <v>474.3</v>
      </c>
    </row>
    <row r="363" spans="4:19" ht="13.2" customHeight="1" outlineLevel="1">
      <c r="D363" s="178" t="s">
        <v>367</v>
      </c>
      <c r="E363" s="287" t="s">
        <v>364</v>
      </c>
      <c r="F363" s="424">
        <v>614.70000000000005</v>
      </c>
      <c r="G363" s="424">
        <v>614.70000000000005</v>
      </c>
      <c r="H363" s="424">
        <v>614.70000000000005</v>
      </c>
      <c r="I363" s="424">
        <v>614.70000000000005</v>
      </c>
      <c r="J363" s="424">
        <v>614.70000000000005</v>
      </c>
      <c r="K363" s="424">
        <v>614.70000000000005</v>
      </c>
      <c r="L363" s="514"/>
      <c r="M363" s="391"/>
      <c r="N363" s="424">
        <v>614.70000000000005</v>
      </c>
      <c r="O363" s="424">
        <v>614.70000000000005</v>
      </c>
      <c r="P363" s="514"/>
      <c r="Q363" s="391"/>
      <c r="R363" s="424">
        <v>614.70000000000005</v>
      </c>
      <c r="S363" s="424">
        <v>614.70000000000005</v>
      </c>
    </row>
    <row r="364" spans="4:19" ht="13.2" customHeight="1" outlineLevel="1">
      <c r="D364" s="178" t="s">
        <v>391</v>
      </c>
      <c r="E364" s="287" t="s">
        <v>364</v>
      </c>
      <c r="F364" s="424">
        <v>4410.9000000000005</v>
      </c>
      <c r="G364" s="424">
        <v>4410.9000000000005</v>
      </c>
      <c r="H364" s="424">
        <v>4410.9000000000005</v>
      </c>
      <c r="I364" s="424">
        <v>4410.9000000000005</v>
      </c>
      <c r="J364" s="424">
        <v>4410.9000000000005</v>
      </c>
      <c r="K364" s="424">
        <v>4410.9000000000005</v>
      </c>
      <c r="L364" s="514"/>
      <c r="M364" s="391"/>
      <c r="N364" s="424">
        <v>4410.9000000000005</v>
      </c>
      <c r="O364" s="424">
        <v>4410.9000000000005</v>
      </c>
      <c r="P364" s="514"/>
      <c r="Q364" s="391"/>
      <c r="R364" s="424">
        <v>4410.9000000000005</v>
      </c>
      <c r="S364" s="424">
        <v>4410.9000000000005</v>
      </c>
    </row>
    <row r="365" spans="4:19" ht="13.2" customHeight="1" outlineLevel="1">
      <c r="D365" s="178" t="s">
        <v>373</v>
      </c>
      <c r="E365" s="287" t="s">
        <v>364</v>
      </c>
      <c r="F365" s="424">
        <v>461.7</v>
      </c>
      <c r="G365" s="424">
        <v>461.7</v>
      </c>
      <c r="H365" s="424">
        <v>461.7</v>
      </c>
      <c r="I365" s="424">
        <v>461.7</v>
      </c>
      <c r="J365" s="424">
        <v>461.7</v>
      </c>
      <c r="K365" s="424">
        <v>461.7</v>
      </c>
      <c r="L365" s="514"/>
      <c r="M365" s="391"/>
      <c r="N365" s="424">
        <v>461.7</v>
      </c>
      <c r="O365" s="424">
        <v>461.7</v>
      </c>
      <c r="P365" s="514"/>
      <c r="Q365" s="391"/>
      <c r="R365" s="424">
        <v>461.7</v>
      </c>
      <c r="S365" s="424">
        <v>461.7</v>
      </c>
    </row>
    <row r="366" spans="4:19" ht="13.2" customHeight="1" outlineLevel="1">
      <c r="D366" s="178" t="s">
        <v>374</v>
      </c>
      <c r="E366" s="287" t="s">
        <v>364</v>
      </c>
      <c r="F366" s="424">
        <v>474.3</v>
      </c>
      <c r="G366" s="424">
        <v>474.3</v>
      </c>
      <c r="H366" s="424">
        <v>474.3</v>
      </c>
      <c r="I366" s="424">
        <v>474.3</v>
      </c>
      <c r="J366" s="424">
        <v>474.3</v>
      </c>
      <c r="K366" s="424">
        <v>474.3</v>
      </c>
      <c r="L366" s="514"/>
      <c r="M366" s="391"/>
      <c r="N366" s="424">
        <v>474.3</v>
      </c>
      <c r="O366" s="424">
        <v>474.3</v>
      </c>
      <c r="P366" s="514"/>
      <c r="Q366" s="391"/>
      <c r="R366" s="424">
        <v>474.3</v>
      </c>
      <c r="S366" s="424">
        <v>474.3</v>
      </c>
    </row>
    <row r="367" spans="4:19" ht="13.2" customHeight="1" outlineLevel="1">
      <c r="D367" s="178" t="s">
        <v>375</v>
      </c>
      <c r="E367" s="287" t="s">
        <v>364</v>
      </c>
      <c r="F367" s="424">
        <v>639.9</v>
      </c>
      <c r="G367" s="424">
        <v>639.9</v>
      </c>
      <c r="H367" s="424">
        <v>639.9</v>
      </c>
      <c r="I367" s="424">
        <v>639.9</v>
      </c>
      <c r="J367" s="424">
        <v>639.9</v>
      </c>
      <c r="K367" s="424">
        <v>639.9</v>
      </c>
      <c r="L367" s="514"/>
      <c r="M367" s="391"/>
      <c r="N367" s="424">
        <v>639.9</v>
      </c>
      <c r="O367" s="424">
        <v>639.9</v>
      </c>
      <c r="P367" s="514"/>
      <c r="Q367" s="391"/>
      <c r="R367" s="424">
        <v>639.9</v>
      </c>
      <c r="S367" s="424">
        <v>639.9</v>
      </c>
    </row>
    <row r="368" spans="4:19" ht="13.2" customHeight="1" outlineLevel="1">
      <c r="D368" s="178" t="s">
        <v>376</v>
      </c>
      <c r="E368" s="287" t="s">
        <v>364</v>
      </c>
      <c r="F368" s="424">
        <v>614.70000000000005</v>
      </c>
      <c r="G368" s="424">
        <v>614.70000000000005</v>
      </c>
      <c r="H368" s="424">
        <v>614.70000000000005</v>
      </c>
      <c r="I368" s="424">
        <v>614.70000000000005</v>
      </c>
      <c r="J368" s="424">
        <v>614.70000000000005</v>
      </c>
      <c r="K368" s="424">
        <v>614.70000000000005</v>
      </c>
      <c r="L368" s="514"/>
      <c r="M368" s="391"/>
      <c r="N368" s="424">
        <v>614.70000000000005</v>
      </c>
      <c r="O368" s="424">
        <v>614.70000000000005</v>
      </c>
      <c r="P368" s="514"/>
      <c r="Q368" s="391"/>
      <c r="R368" s="424">
        <v>614.70000000000005</v>
      </c>
      <c r="S368" s="424">
        <v>614.70000000000005</v>
      </c>
    </row>
    <row r="369" spans="1:19" ht="13.2" customHeight="1" outlineLevel="1">
      <c r="D369" s="178" t="s">
        <v>386</v>
      </c>
      <c r="E369" s="287" t="s">
        <v>364</v>
      </c>
      <c r="F369" s="424">
        <v>461.7</v>
      </c>
      <c r="G369" s="424">
        <v>461.7</v>
      </c>
      <c r="H369" s="424">
        <v>461.7</v>
      </c>
      <c r="I369" s="424">
        <v>461.7</v>
      </c>
      <c r="J369" s="424">
        <v>461.7</v>
      </c>
      <c r="K369" s="424">
        <v>461.7</v>
      </c>
      <c r="L369" s="514"/>
      <c r="M369" s="391"/>
      <c r="N369" s="424">
        <v>461.7</v>
      </c>
      <c r="O369" s="424">
        <v>461.7</v>
      </c>
      <c r="P369" s="514"/>
      <c r="Q369" s="391"/>
      <c r="R369" s="424">
        <v>461.7</v>
      </c>
      <c r="S369" s="424">
        <v>461.7</v>
      </c>
    </row>
    <row r="370" spans="1:19" ht="13.2" customHeight="1" outlineLevel="1">
      <c r="D370" s="178" t="s">
        <v>387</v>
      </c>
      <c r="E370" s="287" t="s">
        <v>364</v>
      </c>
      <c r="F370" s="424">
        <v>614.70000000000005</v>
      </c>
      <c r="G370" s="424">
        <v>614.70000000000005</v>
      </c>
      <c r="H370" s="424">
        <v>614.70000000000005</v>
      </c>
      <c r="I370" s="424">
        <v>614.70000000000005</v>
      </c>
      <c r="J370" s="424">
        <v>614.70000000000005</v>
      </c>
      <c r="K370" s="424">
        <v>614.70000000000005</v>
      </c>
      <c r="L370" s="514"/>
      <c r="M370" s="391"/>
      <c r="N370" s="424">
        <v>614.70000000000005</v>
      </c>
      <c r="O370" s="424">
        <v>614.70000000000005</v>
      </c>
      <c r="P370" s="514"/>
      <c r="Q370" s="391"/>
      <c r="R370" s="424">
        <v>614.70000000000005</v>
      </c>
      <c r="S370" s="424">
        <v>614.70000000000005</v>
      </c>
    </row>
    <row r="371" spans="1:19" ht="13.2" customHeight="1" outlineLevel="1">
      <c r="D371" s="178" t="s">
        <v>392</v>
      </c>
      <c r="E371" s="287" t="s">
        <v>364</v>
      </c>
      <c r="F371" s="424">
        <v>6453</v>
      </c>
      <c r="G371" s="424">
        <v>6453</v>
      </c>
      <c r="H371" s="424">
        <v>6453</v>
      </c>
      <c r="I371" s="424">
        <v>6453</v>
      </c>
      <c r="J371" s="424">
        <v>6453</v>
      </c>
      <c r="K371" s="424">
        <v>6453</v>
      </c>
      <c r="L371" s="514"/>
      <c r="M371" s="391"/>
      <c r="N371" s="424">
        <v>6453</v>
      </c>
      <c r="O371" s="424">
        <v>6453</v>
      </c>
      <c r="P371" s="514"/>
      <c r="Q371" s="391"/>
      <c r="R371" s="424">
        <v>6453</v>
      </c>
      <c r="S371" s="424">
        <v>6453</v>
      </c>
    </row>
    <row r="372" spans="1:19" ht="13.2" customHeight="1" outlineLevel="1">
      <c r="D372" s="178" t="s">
        <v>389</v>
      </c>
      <c r="E372" s="287" t="s">
        <v>364</v>
      </c>
      <c r="F372" s="424">
        <v>17423.100000000002</v>
      </c>
      <c r="G372" s="424">
        <v>17423.100000000002</v>
      </c>
      <c r="H372" s="424">
        <v>17423.100000000002</v>
      </c>
      <c r="I372" s="424">
        <v>17423.100000000002</v>
      </c>
      <c r="J372" s="424">
        <v>17423.100000000002</v>
      </c>
      <c r="K372" s="424">
        <v>17423.100000000002</v>
      </c>
      <c r="L372" s="514"/>
      <c r="M372" s="391"/>
      <c r="N372" s="424">
        <v>17423.100000000002</v>
      </c>
      <c r="O372" s="424">
        <v>17423.100000000002</v>
      </c>
      <c r="P372" s="514"/>
      <c r="Q372" s="391"/>
      <c r="R372" s="424">
        <v>17423.100000000002</v>
      </c>
      <c r="S372" s="424">
        <v>17423.100000000002</v>
      </c>
    </row>
    <row r="373" spans="1:19" ht="13.2" customHeight="1" outlineLevel="1">
      <c r="D373" s="286"/>
      <c r="E373" s="288"/>
      <c r="F373" s="401"/>
      <c r="G373" s="401"/>
      <c r="H373" s="401"/>
      <c r="I373" s="401"/>
      <c r="J373" s="401"/>
      <c r="K373" s="916"/>
      <c r="N373" s="915"/>
      <c r="O373" s="916"/>
      <c r="R373" s="915"/>
      <c r="S373" s="916"/>
    </row>
    <row r="374" spans="1:19" s="17" customFormat="1" ht="13.35" customHeight="1">
      <c r="A374" s="64" t="s">
        <v>393</v>
      </c>
      <c r="C374" s="754" t="s">
        <v>394</v>
      </c>
      <c r="D374" s="755"/>
      <c r="E374" s="740"/>
      <c r="F374" s="741"/>
      <c r="G374" s="741"/>
      <c r="H374" s="741"/>
      <c r="I374" s="741"/>
      <c r="J374" s="742"/>
      <c r="K374" s="743"/>
      <c r="L374" s="739"/>
      <c r="M374" s="739"/>
      <c r="N374" s="744"/>
      <c r="O374" s="745"/>
      <c r="P374" s="739"/>
      <c r="Q374" s="739"/>
      <c r="R374" s="744"/>
      <c r="S374" s="745"/>
    </row>
    <row r="375" spans="1:19" s="17" customFormat="1" ht="13.35" customHeight="1">
      <c r="A375" s="64"/>
      <c r="C375" s="746"/>
      <c r="D375" s="736"/>
      <c r="E375" s="747"/>
      <c r="F375" s="748"/>
      <c r="G375" s="748"/>
      <c r="H375" s="748"/>
      <c r="I375" s="748"/>
      <c r="J375" s="748"/>
      <c r="K375" s="748"/>
      <c r="L375" s="739"/>
      <c r="M375" s="739"/>
      <c r="N375" s="749"/>
      <c r="O375" s="749"/>
      <c r="P375" s="739"/>
      <c r="Q375" s="739"/>
      <c r="R375" s="749"/>
      <c r="S375" s="749"/>
    </row>
    <row r="376" spans="1:19" s="17" customFormat="1" ht="13.35" customHeight="1">
      <c r="A376" s="64"/>
      <c r="C376" s="137"/>
      <c r="D376" s="775" t="s">
        <v>395</v>
      </c>
      <c r="E376" s="695"/>
      <c r="F376" s="763"/>
      <c r="G376" s="763"/>
      <c r="H376" s="763"/>
      <c r="I376" s="763"/>
      <c r="J376" s="776"/>
      <c r="K376" s="765"/>
      <c r="L376" s="389"/>
      <c r="M376" s="389"/>
      <c r="N376" s="758"/>
      <c r="O376" s="759"/>
      <c r="P376" s="389"/>
      <c r="Q376" s="389"/>
      <c r="R376" s="758"/>
      <c r="S376" s="759"/>
    </row>
    <row r="377" spans="1:19" s="17" customFormat="1" ht="13.35" customHeight="1">
      <c r="A377" s="64"/>
      <c r="C377" s="137"/>
      <c r="D377" s="180" t="s">
        <v>396</v>
      </c>
      <c r="E377" s="180" t="s">
        <v>215</v>
      </c>
      <c r="F377" s="760">
        <v>16</v>
      </c>
      <c r="G377" s="760">
        <v>16</v>
      </c>
      <c r="H377" s="760">
        <v>16</v>
      </c>
      <c r="I377" s="760">
        <v>16</v>
      </c>
      <c r="J377" s="760">
        <v>16</v>
      </c>
      <c r="K377" s="760">
        <v>16</v>
      </c>
      <c r="L377" s="389"/>
      <c r="M377" s="389"/>
      <c r="N377" s="760">
        <v>16</v>
      </c>
      <c r="O377" s="760">
        <v>16</v>
      </c>
      <c r="P377" s="404"/>
      <c r="Q377" s="404"/>
      <c r="R377" s="760">
        <v>16</v>
      </c>
      <c r="S377" s="760">
        <v>16</v>
      </c>
    </row>
    <row r="378" spans="1:19" s="17" customFormat="1" ht="13.35" customHeight="1">
      <c r="A378" s="64"/>
      <c r="C378" s="137"/>
      <c r="D378" s="180" t="s">
        <v>397</v>
      </c>
      <c r="E378" s="180" t="s">
        <v>215</v>
      </c>
      <c r="F378" s="760">
        <v>16</v>
      </c>
      <c r="G378" s="760">
        <v>16</v>
      </c>
      <c r="H378" s="760">
        <v>16</v>
      </c>
      <c r="I378" s="760">
        <v>16</v>
      </c>
      <c r="J378" s="760">
        <v>16</v>
      </c>
      <c r="K378" s="760">
        <v>16</v>
      </c>
      <c r="L378" s="389"/>
      <c r="M378" s="389"/>
      <c r="N378" s="760">
        <v>16</v>
      </c>
      <c r="O378" s="760">
        <v>16</v>
      </c>
      <c r="P378" s="404"/>
      <c r="Q378" s="404"/>
      <c r="R378" s="760">
        <v>16</v>
      </c>
      <c r="S378" s="760">
        <v>16</v>
      </c>
    </row>
    <row r="379" spans="1:19" s="17" customFormat="1" ht="13.35" customHeight="1">
      <c r="A379" s="64"/>
      <c r="C379" s="137"/>
      <c r="D379" s="180" t="s">
        <v>398</v>
      </c>
      <c r="E379" s="180" t="s">
        <v>215</v>
      </c>
      <c r="F379" s="760">
        <v>16</v>
      </c>
      <c r="G379" s="760">
        <v>16</v>
      </c>
      <c r="H379" s="760">
        <v>16</v>
      </c>
      <c r="I379" s="760">
        <v>16</v>
      </c>
      <c r="J379" s="760">
        <v>16</v>
      </c>
      <c r="K379" s="760">
        <v>16</v>
      </c>
      <c r="L379" s="389"/>
      <c r="M379" s="389"/>
      <c r="N379" s="760">
        <v>16</v>
      </c>
      <c r="O379" s="760">
        <v>16</v>
      </c>
      <c r="P379" s="404"/>
      <c r="Q379" s="404"/>
      <c r="R379" s="760">
        <v>16</v>
      </c>
      <c r="S379" s="760">
        <v>16</v>
      </c>
    </row>
    <row r="380" spans="1:19" s="17" customFormat="1" ht="13.35" customHeight="1">
      <c r="A380" s="64"/>
      <c r="C380" s="137"/>
      <c r="D380" s="775" t="s">
        <v>399</v>
      </c>
      <c r="E380" s="756"/>
      <c r="F380" s="756"/>
      <c r="G380" s="756"/>
      <c r="H380" s="756"/>
      <c r="I380" s="756"/>
      <c r="J380" s="756"/>
      <c r="K380" s="757"/>
      <c r="L380" s="389"/>
      <c r="M380" s="389"/>
      <c r="N380" s="764" t="s">
        <v>400</v>
      </c>
      <c r="O380" s="765" t="s">
        <v>400</v>
      </c>
      <c r="P380" s="389"/>
      <c r="Q380" s="389"/>
      <c r="R380" s="764" t="s">
        <v>400</v>
      </c>
      <c r="S380" s="765" t="s">
        <v>400</v>
      </c>
    </row>
    <row r="381" spans="1:19" s="17" customFormat="1" ht="13.35" customHeight="1">
      <c r="A381" s="64"/>
      <c r="C381" s="137"/>
      <c r="D381" s="180" t="s">
        <v>401</v>
      </c>
      <c r="E381" s="180" t="s">
        <v>402</v>
      </c>
      <c r="F381" s="760">
        <v>1.34</v>
      </c>
      <c r="G381" s="760">
        <v>1.34</v>
      </c>
      <c r="H381" s="760">
        <v>1.34</v>
      </c>
      <c r="I381" s="760">
        <v>1.34</v>
      </c>
      <c r="J381" s="760">
        <v>1.34</v>
      </c>
      <c r="K381" s="760">
        <v>1.34</v>
      </c>
      <c r="L381" s="389"/>
      <c r="M381" s="389"/>
      <c r="N381" s="760">
        <v>1.34</v>
      </c>
      <c r="O381" s="760">
        <v>1.34</v>
      </c>
      <c r="P381" s="404"/>
      <c r="Q381" s="404"/>
      <c r="R381" s="760">
        <v>1.34</v>
      </c>
      <c r="S381" s="760">
        <v>1.34</v>
      </c>
    </row>
    <row r="382" spans="1:19" s="17" customFormat="1" ht="13.35" customHeight="1">
      <c r="A382" s="64"/>
      <c r="C382" s="137"/>
      <c r="D382" s="180" t="s">
        <v>403</v>
      </c>
      <c r="E382" s="180" t="s">
        <v>402</v>
      </c>
      <c r="F382" s="760">
        <v>1.34</v>
      </c>
      <c r="G382" s="760">
        <v>1.34</v>
      </c>
      <c r="H382" s="760">
        <v>1.34</v>
      </c>
      <c r="I382" s="760">
        <v>1.34</v>
      </c>
      <c r="J382" s="760">
        <v>1.34</v>
      </c>
      <c r="K382" s="760">
        <v>1.34</v>
      </c>
      <c r="L382" s="389"/>
      <c r="M382" s="389"/>
      <c r="N382" s="760">
        <v>1.34</v>
      </c>
      <c r="O382" s="760">
        <v>1.34</v>
      </c>
      <c r="P382" s="404"/>
      <c r="Q382" s="404"/>
      <c r="R382" s="760">
        <v>1.34</v>
      </c>
      <c r="S382" s="760">
        <v>1.34</v>
      </c>
    </row>
    <row r="383" spans="1:19" s="17" customFormat="1" ht="13.35" customHeight="1">
      <c r="A383" s="64"/>
      <c r="C383" s="137"/>
      <c r="D383" s="180" t="s">
        <v>404</v>
      </c>
      <c r="E383" s="180" t="s">
        <v>402</v>
      </c>
      <c r="F383" s="760">
        <v>1.34</v>
      </c>
      <c r="G383" s="760">
        <v>1.34</v>
      </c>
      <c r="H383" s="760">
        <v>1.34</v>
      </c>
      <c r="I383" s="760">
        <v>1.34</v>
      </c>
      <c r="J383" s="760">
        <v>1.34</v>
      </c>
      <c r="K383" s="760">
        <v>1.34</v>
      </c>
      <c r="L383" s="389"/>
      <c r="M383" s="389"/>
      <c r="N383" s="760">
        <v>1.34</v>
      </c>
      <c r="O383" s="760">
        <v>1.34</v>
      </c>
      <c r="P383" s="404"/>
      <c r="Q383" s="404"/>
      <c r="R383" s="760">
        <v>1.34</v>
      </c>
      <c r="S383" s="760">
        <v>1.34</v>
      </c>
    </row>
    <row r="384" spans="1:19" ht="13.2" customHeight="1" outlineLevel="1"/>
    <row r="385" spans="1:19" s="17" customFormat="1" ht="13.35" customHeight="1">
      <c r="A385" s="64" t="s">
        <v>406</v>
      </c>
      <c r="C385" s="754" t="s">
        <v>407</v>
      </c>
      <c r="D385" s="755"/>
      <c r="E385" s="740"/>
      <c r="F385" s="741"/>
      <c r="G385" s="741"/>
      <c r="H385" s="741"/>
      <c r="I385" s="741"/>
      <c r="J385" s="742"/>
      <c r="K385" s="743"/>
      <c r="L385" s="739"/>
      <c r="M385" s="739"/>
      <c r="N385" s="744"/>
      <c r="O385" s="745"/>
      <c r="P385" s="739"/>
      <c r="Q385" s="739"/>
      <c r="R385" s="744"/>
      <c r="S385" s="745"/>
    </row>
    <row r="386" spans="1:19" s="17" customFormat="1" ht="13.35" customHeight="1">
      <c r="A386" s="64"/>
      <c r="C386" s="746"/>
      <c r="D386" s="902"/>
      <c r="E386" s="903"/>
      <c r="F386" s="785"/>
      <c r="G386" s="785"/>
      <c r="H386" s="785"/>
      <c r="I386" s="785"/>
      <c r="J386" s="785"/>
      <c r="K386" s="785"/>
      <c r="L386" s="739"/>
      <c r="M386" s="739"/>
      <c r="N386" s="904"/>
      <c r="O386" s="904"/>
      <c r="P386" s="739"/>
      <c r="Q386" s="739"/>
      <c r="R386" s="904"/>
      <c r="S386" s="904"/>
    </row>
    <row r="387" spans="1:19" s="17" customFormat="1" ht="13.35" customHeight="1">
      <c r="A387" s="64"/>
      <c r="C387" s="137"/>
      <c r="D387" s="775" t="s">
        <v>408</v>
      </c>
      <c r="E387" s="695"/>
      <c r="F387" s="763"/>
      <c r="G387" s="763"/>
      <c r="H387" s="763"/>
      <c r="I387" s="763"/>
      <c r="J387" s="776"/>
      <c r="K387" s="765"/>
      <c r="L387" s="389"/>
      <c r="M387" s="389"/>
      <c r="N387" s="758"/>
      <c r="O387" s="759"/>
      <c r="P387" s="389"/>
      <c r="Q387" s="389"/>
      <c r="R387" s="758"/>
      <c r="S387" s="759"/>
    </row>
    <row r="388" spans="1:19" s="17" customFormat="1" ht="13.35" customHeight="1">
      <c r="A388" s="64"/>
      <c r="C388" s="137"/>
      <c r="D388" s="180" t="s">
        <v>409</v>
      </c>
      <c r="E388" s="180" t="s">
        <v>215</v>
      </c>
      <c r="F388" s="760">
        <v>500</v>
      </c>
      <c r="G388" s="760">
        <v>500</v>
      </c>
      <c r="H388" s="760">
        <v>500</v>
      </c>
      <c r="I388" s="760">
        <v>500</v>
      </c>
      <c r="J388" s="760">
        <v>500</v>
      </c>
      <c r="K388" s="760">
        <v>500</v>
      </c>
      <c r="L388" s="389"/>
      <c r="M388" s="389"/>
      <c r="N388" s="760">
        <v>500</v>
      </c>
      <c r="O388" s="760">
        <v>500</v>
      </c>
      <c r="P388" s="389"/>
      <c r="Q388" s="389"/>
      <c r="R388" s="760">
        <v>500</v>
      </c>
      <c r="S388" s="760">
        <v>500</v>
      </c>
    </row>
    <row r="389" spans="1:19" s="17" customFormat="1" ht="13.35" customHeight="1">
      <c r="A389" s="64"/>
      <c r="C389" s="137"/>
      <c r="D389" s="180" t="s">
        <v>410</v>
      </c>
      <c r="E389" s="180" t="s">
        <v>215</v>
      </c>
      <c r="F389" s="760">
        <v>150</v>
      </c>
      <c r="G389" s="760">
        <v>150</v>
      </c>
      <c r="H389" s="760">
        <v>150</v>
      </c>
      <c r="I389" s="760">
        <v>150</v>
      </c>
      <c r="J389" s="760">
        <v>150</v>
      </c>
      <c r="K389" s="760">
        <v>150</v>
      </c>
      <c r="L389" s="389"/>
      <c r="M389" s="389"/>
      <c r="N389" s="760">
        <v>150</v>
      </c>
      <c r="O389" s="760">
        <v>150</v>
      </c>
      <c r="P389" s="389"/>
      <c r="Q389" s="389"/>
      <c r="R389" s="760">
        <v>150</v>
      </c>
      <c r="S389" s="760">
        <v>150</v>
      </c>
    </row>
    <row r="390" spans="1:19" s="17" customFormat="1" ht="13.35" customHeight="1">
      <c r="A390" s="64"/>
      <c r="C390" s="137"/>
      <c r="D390" s="775" t="s">
        <v>411</v>
      </c>
      <c r="E390" s="756"/>
      <c r="F390" s="756"/>
      <c r="G390" s="756"/>
      <c r="H390" s="756"/>
      <c r="I390" s="756"/>
      <c r="J390" s="756"/>
      <c r="K390" s="757"/>
      <c r="L390" s="389"/>
      <c r="M390" s="389"/>
      <c r="N390" s="764" t="s">
        <v>400</v>
      </c>
      <c r="O390" s="765" t="s">
        <v>400</v>
      </c>
      <c r="P390" s="389"/>
      <c r="Q390" s="389"/>
      <c r="R390" s="764" t="s">
        <v>400</v>
      </c>
      <c r="S390" s="765" t="s">
        <v>400</v>
      </c>
    </row>
    <row r="391" spans="1:19" ht="13.2" customHeight="1" outlineLevel="1"/>
    <row r="392" spans="1:19" ht="13.2" customHeight="1" outlineLevel="1" thickBot="1"/>
    <row r="393" spans="1:19" ht="13.2" customHeight="1">
      <c r="A393" s="875">
        <v>2.4</v>
      </c>
      <c r="B393" s="564" t="s">
        <v>414</v>
      </c>
      <c r="C393" s="684"/>
      <c r="D393" s="685"/>
      <c r="E393" s="686"/>
      <c r="F393" s="687"/>
      <c r="G393" s="687"/>
      <c r="H393" s="687"/>
      <c r="I393" s="687"/>
      <c r="J393" s="687"/>
      <c r="K393" s="687"/>
      <c r="N393" s="688"/>
      <c r="O393" s="687"/>
      <c r="R393" s="688"/>
      <c r="S393" s="687"/>
    </row>
    <row r="394" spans="1:19" ht="13.2" customHeight="1">
      <c r="C394" s="310" t="s">
        <v>415</v>
      </c>
      <c r="D394" s="305"/>
      <c r="E394" s="306"/>
      <c r="F394" s="402"/>
      <c r="G394" s="402"/>
      <c r="H394" s="402"/>
      <c r="I394" s="402"/>
      <c r="J394" s="401"/>
      <c r="K394" s="916"/>
      <c r="N394" s="395"/>
      <c r="O394" s="396"/>
      <c r="R394" s="395"/>
      <c r="S394" s="396"/>
    </row>
    <row r="395" spans="1:19" ht="13.2" customHeight="1" outlineLevel="1">
      <c r="A395" s="171" t="s">
        <v>416</v>
      </c>
      <c r="C395" s="135"/>
      <c r="D395" s="178" t="s">
        <v>417</v>
      </c>
      <c r="E395" s="177" t="s">
        <v>70</v>
      </c>
      <c r="F395" s="219">
        <v>0</v>
      </c>
      <c r="G395" s="219">
        <v>0</v>
      </c>
      <c r="H395" s="219">
        <v>0</v>
      </c>
      <c r="I395" s="219">
        <v>0</v>
      </c>
      <c r="J395" s="219">
        <v>0</v>
      </c>
      <c r="K395" s="219">
        <v>0</v>
      </c>
      <c r="N395" s="219">
        <v>0</v>
      </c>
      <c r="O395" s="219">
        <v>0</v>
      </c>
      <c r="R395" s="219">
        <v>0</v>
      </c>
      <c r="S395" s="219">
        <v>0</v>
      </c>
    </row>
    <row r="396" spans="1:19" ht="13.2" customHeight="1" outlineLevel="1">
      <c r="A396" s="171" t="s">
        <v>418</v>
      </c>
      <c r="C396" s="341"/>
      <c r="D396" s="286" t="s">
        <v>415</v>
      </c>
      <c r="E396" s="343"/>
      <c r="F396" s="513"/>
      <c r="G396" s="513"/>
      <c r="H396" s="513"/>
      <c r="I396" s="513"/>
      <c r="J396" s="401"/>
      <c r="K396" s="916"/>
      <c r="N396" s="434"/>
      <c r="O396" s="435"/>
      <c r="R396" s="434"/>
      <c r="S396" s="435"/>
    </row>
    <row r="397" spans="1:19" ht="13.2" customHeight="1" outlineLevel="1">
      <c r="C397" s="135"/>
      <c r="D397" s="178" t="s">
        <v>419</v>
      </c>
      <c r="E397" s="287" t="s">
        <v>70</v>
      </c>
      <c r="F397" s="424">
        <v>55</v>
      </c>
      <c r="G397" s="424">
        <v>55</v>
      </c>
      <c r="H397" s="424">
        <v>55</v>
      </c>
      <c r="I397" s="424">
        <v>55</v>
      </c>
      <c r="J397" s="424">
        <v>55</v>
      </c>
      <c r="K397" s="424">
        <v>55</v>
      </c>
      <c r="N397" s="424">
        <v>55</v>
      </c>
      <c r="O397" s="424">
        <v>55</v>
      </c>
      <c r="R397" s="424">
        <v>55</v>
      </c>
      <c r="S397" s="424">
        <v>55</v>
      </c>
    </row>
    <row r="398" spans="1:19" ht="13.2" customHeight="1" outlineLevel="1">
      <c r="D398" s="178" t="s">
        <v>420</v>
      </c>
      <c r="E398" s="287" t="s">
        <v>70</v>
      </c>
      <c r="F398" s="424">
        <v>55</v>
      </c>
      <c r="G398" s="424">
        <v>55</v>
      </c>
      <c r="H398" s="424">
        <v>55</v>
      </c>
      <c r="I398" s="424">
        <v>55</v>
      </c>
      <c r="J398" s="424">
        <v>55</v>
      </c>
      <c r="K398" s="424">
        <v>55</v>
      </c>
      <c r="L398" s="689"/>
      <c r="M398" s="689"/>
      <c r="N398" s="424">
        <v>55</v>
      </c>
      <c r="O398" s="424">
        <v>55</v>
      </c>
      <c r="P398" s="689"/>
      <c r="Q398" s="689"/>
      <c r="R398" s="424">
        <v>55</v>
      </c>
      <c r="S398" s="424">
        <v>55</v>
      </c>
    </row>
    <row r="399" spans="1:19" ht="13.2" customHeight="1" outlineLevel="1">
      <c r="D399" s="178" t="s">
        <v>421</v>
      </c>
      <c r="E399" s="287" t="s">
        <v>70</v>
      </c>
      <c r="F399" s="424">
        <v>55</v>
      </c>
      <c r="G399" s="424">
        <v>55</v>
      </c>
      <c r="H399" s="424">
        <v>55</v>
      </c>
      <c r="I399" s="424">
        <v>55</v>
      </c>
      <c r="J399" s="424">
        <v>55</v>
      </c>
      <c r="K399" s="424">
        <v>55</v>
      </c>
      <c r="N399" s="424">
        <v>55</v>
      </c>
      <c r="O399" s="424">
        <v>55</v>
      </c>
      <c r="R399" s="424">
        <v>55</v>
      </c>
      <c r="S399" s="424">
        <v>55</v>
      </c>
    </row>
    <row r="400" spans="1:19" ht="13.2" customHeight="1" outlineLevel="1">
      <c r="D400" s="178" t="s">
        <v>422</v>
      </c>
      <c r="E400" s="287" t="s">
        <v>70</v>
      </c>
      <c r="F400" s="424">
        <v>150</v>
      </c>
      <c r="G400" s="424">
        <v>150</v>
      </c>
      <c r="H400" s="424">
        <v>150</v>
      </c>
      <c r="I400" s="424">
        <v>150</v>
      </c>
      <c r="J400" s="424">
        <v>150</v>
      </c>
      <c r="K400" s="424">
        <v>150</v>
      </c>
      <c r="N400" s="424">
        <v>150</v>
      </c>
      <c r="O400" s="424">
        <v>150</v>
      </c>
      <c r="R400" s="424">
        <v>150</v>
      </c>
      <c r="S400" s="424">
        <v>150</v>
      </c>
    </row>
    <row r="401" spans="1:19" ht="13.2" customHeight="1" outlineLevel="1">
      <c r="D401" s="178" t="s">
        <v>423</v>
      </c>
      <c r="E401" s="287" t="s">
        <v>70</v>
      </c>
      <c r="F401" s="424">
        <v>210</v>
      </c>
      <c r="G401" s="424">
        <v>210</v>
      </c>
      <c r="H401" s="424">
        <v>210</v>
      </c>
      <c r="I401" s="424">
        <v>210</v>
      </c>
      <c r="J401" s="424">
        <v>210</v>
      </c>
      <c r="K401" s="424">
        <v>210</v>
      </c>
      <c r="N401" s="424">
        <v>210</v>
      </c>
      <c r="O401" s="424">
        <v>210</v>
      </c>
      <c r="R401" s="424">
        <v>210</v>
      </c>
      <c r="S401" s="424">
        <v>210</v>
      </c>
    </row>
    <row r="402" spans="1:19" ht="13.2" customHeight="1" outlineLevel="1">
      <c r="D402" s="286"/>
      <c r="E402" s="288"/>
      <c r="F402" s="401"/>
      <c r="G402" s="401"/>
      <c r="H402" s="401"/>
      <c r="I402" s="401"/>
      <c r="J402" s="401"/>
      <c r="K402" s="916"/>
      <c r="N402" s="915"/>
      <c r="O402" s="916"/>
      <c r="R402" s="915"/>
      <c r="S402" s="916"/>
    </row>
    <row r="403" spans="1:19" ht="13.2" customHeight="1" outlineLevel="1"/>
    <row r="404" spans="1:19" ht="13.2" customHeight="1">
      <c r="C404" s="310" t="s">
        <v>424</v>
      </c>
      <c r="D404" s="305"/>
      <c r="E404" s="306"/>
      <c r="F404" s="402"/>
      <c r="G404" s="402"/>
      <c r="H404" s="402"/>
      <c r="I404" s="402"/>
      <c r="J404" s="401"/>
      <c r="K404" s="916"/>
      <c r="N404" s="395"/>
      <c r="O404" s="396"/>
      <c r="R404" s="395"/>
      <c r="S404" s="396"/>
    </row>
    <row r="405" spans="1:19" ht="13.2" customHeight="1" outlineLevel="1">
      <c r="A405" s="171" t="s">
        <v>425</v>
      </c>
      <c r="C405" s="135"/>
      <c r="D405" s="178" t="s">
        <v>426</v>
      </c>
      <c r="E405" s="177" t="s">
        <v>70</v>
      </c>
      <c r="F405" s="219">
        <v>0</v>
      </c>
      <c r="G405" s="219">
        <v>0</v>
      </c>
      <c r="H405" s="219">
        <v>0</v>
      </c>
      <c r="I405" s="219">
        <v>0</v>
      </c>
      <c r="J405" s="219">
        <v>0</v>
      </c>
      <c r="K405" s="219">
        <v>0</v>
      </c>
      <c r="N405" s="219">
        <v>0</v>
      </c>
      <c r="O405" s="219">
        <v>0</v>
      </c>
      <c r="R405" s="219">
        <v>0</v>
      </c>
      <c r="S405" s="219">
        <v>0</v>
      </c>
    </row>
    <row r="406" spans="1:19" ht="13.2" customHeight="1" outlineLevel="1">
      <c r="A406" s="171" t="s">
        <v>427</v>
      </c>
      <c r="C406" s="135"/>
      <c r="D406" s="346" t="s">
        <v>424</v>
      </c>
      <c r="E406" s="288"/>
      <c r="F406" s="401"/>
      <c r="G406" s="401"/>
      <c r="H406" s="401"/>
      <c r="I406" s="401"/>
      <c r="J406" s="401"/>
      <c r="K406" s="916"/>
      <c r="N406" s="915"/>
      <c r="O406" s="916"/>
      <c r="R406" s="915"/>
      <c r="S406" s="916"/>
    </row>
    <row r="407" spans="1:19" ht="13.2" customHeight="1" outlineLevel="1">
      <c r="D407" s="555" t="s">
        <v>428</v>
      </c>
      <c r="E407" s="287" t="s">
        <v>70</v>
      </c>
      <c r="F407" s="219">
        <v>44.1</v>
      </c>
      <c r="G407" s="219">
        <v>44.1</v>
      </c>
      <c r="H407" s="219">
        <v>44.1</v>
      </c>
      <c r="I407" s="219">
        <v>44.1</v>
      </c>
      <c r="J407" s="219">
        <v>44.1</v>
      </c>
      <c r="K407" s="219">
        <v>44.1</v>
      </c>
      <c r="L407" s="689"/>
      <c r="M407" s="689"/>
      <c r="N407" s="219">
        <v>44.1</v>
      </c>
      <c r="O407" s="219">
        <v>44.1</v>
      </c>
      <c r="P407" s="689"/>
      <c r="Q407" s="689"/>
      <c r="R407" s="219">
        <v>44.1</v>
      </c>
      <c r="S407" s="219">
        <v>44.1</v>
      </c>
    </row>
    <row r="408" spans="1:19" ht="13.2" customHeight="1" outlineLevel="1">
      <c r="D408" s="181" t="s">
        <v>429</v>
      </c>
      <c r="E408" s="287" t="s">
        <v>70</v>
      </c>
      <c r="F408" s="424">
        <v>56.7</v>
      </c>
      <c r="G408" s="424">
        <v>56.7</v>
      </c>
      <c r="H408" s="424">
        <v>56.7</v>
      </c>
      <c r="I408" s="424">
        <v>56.7</v>
      </c>
      <c r="J408" s="424">
        <v>56.7</v>
      </c>
      <c r="K408" s="424">
        <v>56.7</v>
      </c>
      <c r="N408" s="424">
        <v>56.7</v>
      </c>
      <c r="O408" s="424">
        <v>56.7</v>
      </c>
      <c r="R408" s="424">
        <v>56.7</v>
      </c>
      <c r="S408" s="424">
        <v>56.7</v>
      </c>
    </row>
    <row r="409" spans="1:19" ht="13.2" customHeight="1" outlineLevel="1">
      <c r="D409" s="181" t="s">
        <v>430</v>
      </c>
      <c r="E409" s="287" t="s">
        <v>70</v>
      </c>
      <c r="F409" s="424">
        <v>103.96</v>
      </c>
      <c r="G409" s="424">
        <v>103.96</v>
      </c>
      <c r="H409" s="424">
        <v>103.96</v>
      </c>
      <c r="I409" s="424">
        <v>103.96</v>
      </c>
      <c r="J409" s="424">
        <v>103.96</v>
      </c>
      <c r="K409" s="424">
        <v>103.96</v>
      </c>
      <c r="N409" s="424">
        <v>103.96</v>
      </c>
      <c r="O409" s="424">
        <v>103.96</v>
      </c>
      <c r="R409" s="424">
        <v>103.96</v>
      </c>
      <c r="S409" s="424">
        <v>103.96</v>
      </c>
    </row>
    <row r="410" spans="1:19" ht="13.2" customHeight="1" outlineLevel="1">
      <c r="D410" s="178" t="s">
        <v>431</v>
      </c>
      <c r="E410" s="287" t="s">
        <v>70</v>
      </c>
      <c r="F410" s="424">
        <v>245</v>
      </c>
      <c r="G410" s="424">
        <v>245</v>
      </c>
      <c r="H410" s="424">
        <v>245</v>
      </c>
      <c r="I410" s="424">
        <v>245</v>
      </c>
      <c r="J410" s="424">
        <v>245</v>
      </c>
      <c r="K410" s="424">
        <v>245</v>
      </c>
      <c r="N410" s="424">
        <v>245</v>
      </c>
      <c r="O410" s="424">
        <v>245</v>
      </c>
      <c r="R410" s="424">
        <v>245</v>
      </c>
      <c r="S410" s="424">
        <v>245</v>
      </c>
    </row>
    <row r="411" spans="1:19" ht="13.2" customHeight="1" outlineLevel="1">
      <c r="D411" s="178" t="s">
        <v>432</v>
      </c>
      <c r="E411" s="178" t="s">
        <v>70</v>
      </c>
      <c r="F411" s="424">
        <v>300.58</v>
      </c>
      <c r="G411" s="424">
        <v>300.58</v>
      </c>
      <c r="H411" s="424">
        <v>300.58</v>
      </c>
      <c r="I411" s="424">
        <v>300.58</v>
      </c>
      <c r="J411" s="424">
        <v>300.58</v>
      </c>
      <c r="K411" s="424">
        <v>300.58</v>
      </c>
      <c r="N411" s="424">
        <v>300.58</v>
      </c>
      <c r="O411" s="424">
        <v>300.58</v>
      </c>
      <c r="R411" s="424">
        <v>300.58</v>
      </c>
      <c r="S411" s="424">
        <v>300.58</v>
      </c>
    </row>
    <row r="412" spans="1:19" ht="13.2" customHeight="1" outlineLevel="1">
      <c r="D412" s="286"/>
      <c r="E412" s="288"/>
      <c r="F412" s="401"/>
      <c r="G412" s="401"/>
      <c r="H412" s="401"/>
      <c r="I412" s="401"/>
      <c r="J412" s="401"/>
      <c r="K412" s="916"/>
      <c r="N412" s="915"/>
      <c r="O412" s="916"/>
      <c r="R412" s="915"/>
      <c r="S412" s="916"/>
    </row>
    <row r="413" spans="1:19" ht="13.2" customHeight="1" outlineLevel="1"/>
    <row r="414" spans="1:19" ht="13.2" customHeight="1">
      <c r="C414" s="310" t="s">
        <v>433</v>
      </c>
      <c r="D414" s="305"/>
      <c r="E414" s="306"/>
      <c r="F414" s="402"/>
      <c r="G414" s="402"/>
      <c r="H414" s="402"/>
      <c r="I414" s="402"/>
      <c r="J414" s="401"/>
      <c r="K414" s="916"/>
      <c r="N414" s="395"/>
      <c r="O414" s="396"/>
      <c r="R414" s="395"/>
      <c r="S414" s="396"/>
    </row>
    <row r="415" spans="1:19" ht="13.2" customHeight="1" outlineLevel="1">
      <c r="A415" s="171" t="s">
        <v>434</v>
      </c>
      <c r="C415" s="135"/>
      <c r="D415" s="178" t="s">
        <v>435</v>
      </c>
      <c r="E415" s="177" t="s">
        <v>70</v>
      </c>
      <c r="F415" s="219">
        <v>0</v>
      </c>
      <c r="G415" s="219">
        <v>0</v>
      </c>
      <c r="H415" s="219">
        <v>0</v>
      </c>
      <c r="I415" s="219">
        <v>0</v>
      </c>
      <c r="J415" s="219">
        <v>0</v>
      </c>
      <c r="K415" s="219">
        <v>0</v>
      </c>
      <c r="N415" s="219">
        <v>0</v>
      </c>
      <c r="O415" s="219">
        <v>0</v>
      </c>
      <c r="R415" s="219">
        <v>0</v>
      </c>
      <c r="S415" s="219">
        <v>0</v>
      </c>
    </row>
    <row r="416" spans="1:19" ht="13.2" customHeight="1" outlineLevel="1">
      <c r="A416" s="171" t="s">
        <v>436</v>
      </c>
      <c r="C416" s="341"/>
      <c r="D416" s="286" t="s">
        <v>433</v>
      </c>
      <c r="E416" s="343"/>
      <c r="F416" s="513"/>
      <c r="G416" s="513"/>
      <c r="H416" s="513"/>
      <c r="I416" s="513"/>
      <c r="J416" s="401"/>
      <c r="K416" s="916"/>
      <c r="N416" s="434"/>
      <c r="O416" s="435"/>
      <c r="R416" s="434"/>
      <c r="S416" s="435"/>
    </row>
    <row r="417" spans="1:19" ht="13.2" customHeight="1" outlineLevel="1">
      <c r="D417" s="555" t="s">
        <v>437</v>
      </c>
      <c r="E417" s="287" t="s">
        <v>70</v>
      </c>
      <c r="F417" s="219">
        <v>80.89</v>
      </c>
      <c r="G417" s="219">
        <v>80.89</v>
      </c>
      <c r="H417" s="219">
        <v>80.89</v>
      </c>
      <c r="I417" s="219">
        <v>80.89</v>
      </c>
      <c r="J417" s="219">
        <v>80.89</v>
      </c>
      <c r="K417" s="219">
        <v>80.89</v>
      </c>
      <c r="L417" s="689"/>
      <c r="M417" s="689"/>
      <c r="N417" s="219">
        <v>80.89</v>
      </c>
      <c r="O417" s="219">
        <v>80.89</v>
      </c>
      <c r="P417" s="689"/>
      <c r="Q417" s="689"/>
      <c r="R417" s="219">
        <v>80.89</v>
      </c>
      <c r="S417" s="219">
        <v>80.89</v>
      </c>
    </row>
    <row r="418" spans="1:19" ht="13.2" customHeight="1" outlineLevel="1">
      <c r="D418" s="181" t="s">
        <v>438</v>
      </c>
      <c r="E418" s="287" t="s">
        <v>70</v>
      </c>
      <c r="F418" s="424">
        <v>134.82</v>
      </c>
      <c r="G418" s="424">
        <v>134.82</v>
      </c>
      <c r="H418" s="424">
        <v>134.82</v>
      </c>
      <c r="I418" s="424">
        <v>134.82</v>
      </c>
      <c r="J418" s="424">
        <v>134.82</v>
      </c>
      <c r="K418" s="424">
        <v>134.82</v>
      </c>
      <c r="N418" s="424">
        <v>134.82</v>
      </c>
      <c r="O418" s="424">
        <v>134.82</v>
      </c>
      <c r="R418" s="424">
        <v>134.82</v>
      </c>
      <c r="S418" s="424">
        <v>134.82</v>
      </c>
    </row>
    <row r="419" spans="1:19" ht="13.2" customHeight="1" outlineLevel="1">
      <c r="D419" s="181" t="s">
        <v>439</v>
      </c>
      <c r="E419" s="287" t="s">
        <v>70</v>
      </c>
      <c r="F419" s="424">
        <v>225.82</v>
      </c>
      <c r="G419" s="424">
        <v>225.82</v>
      </c>
      <c r="H419" s="424">
        <v>225.82</v>
      </c>
      <c r="I419" s="424">
        <v>225.82</v>
      </c>
      <c r="J419" s="424">
        <v>225.82</v>
      </c>
      <c r="K419" s="424">
        <v>225.82</v>
      </c>
      <c r="N419" s="424">
        <v>225.82</v>
      </c>
      <c r="O419" s="424">
        <v>225.82</v>
      </c>
      <c r="R419" s="424">
        <v>225.82</v>
      </c>
      <c r="S419" s="424">
        <v>225.82</v>
      </c>
    </row>
    <row r="420" spans="1:19" ht="13.2" customHeight="1" outlineLevel="1">
      <c r="A420" s="171" t="s">
        <v>440</v>
      </c>
      <c r="D420" s="178" t="s">
        <v>441</v>
      </c>
      <c r="E420" s="287" t="s">
        <v>70</v>
      </c>
      <c r="F420" s="424">
        <v>16.850000000000001</v>
      </c>
      <c r="G420" s="424">
        <v>16.850000000000001</v>
      </c>
      <c r="H420" s="424">
        <v>16.850000000000001</v>
      </c>
      <c r="I420" s="424">
        <v>16.850000000000001</v>
      </c>
      <c r="J420" s="424">
        <v>16.850000000000001</v>
      </c>
      <c r="K420" s="424">
        <v>16.850000000000001</v>
      </c>
      <c r="N420" s="424">
        <v>16.850000000000001</v>
      </c>
      <c r="O420" s="424">
        <v>16.850000000000001</v>
      </c>
      <c r="R420" s="424">
        <v>16.850000000000001</v>
      </c>
      <c r="S420" s="424">
        <v>16.850000000000001</v>
      </c>
    </row>
    <row r="421" spans="1:19" ht="13.2" customHeight="1" outlineLevel="1">
      <c r="D421" s="286"/>
      <c r="E421" s="288"/>
      <c r="F421" s="401"/>
      <c r="G421" s="401"/>
      <c r="H421" s="401"/>
      <c r="I421" s="401"/>
      <c r="J421" s="401"/>
      <c r="K421" s="916"/>
      <c r="N421" s="915"/>
      <c r="O421" s="916"/>
      <c r="R421" s="915"/>
      <c r="S421" s="916"/>
    </row>
    <row r="422" spans="1:19" ht="13.2" customHeight="1" outlineLevel="1"/>
    <row r="423" spans="1:19" ht="13.2" customHeight="1">
      <c r="C423" s="310" t="s">
        <v>442</v>
      </c>
      <c r="D423" s="305"/>
      <c r="E423" s="306"/>
      <c r="F423" s="402"/>
      <c r="G423" s="402"/>
      <c r="H423" s="402"/>
      <c r="I423" s="402"/>
      <c r="J423" s="401"/>
      <c r="K423" s="916"/>
      <c r="N423" s="395"/>
      <c r="O423" s="396"/>
      <c r="R423" s="395"/>
      <c r="S423" s="396"/>
    </row>
    <row r="424" spans="1:19" ht="13.2" customHeight="1" outlineLevel="1">
      <c r="A424" s="171" t="s">
        <v>443</v>
      </c>
      <c r="C424" s="341"/>
      <c r="D424" s="286" t="s">
        <v>444</v>
      </c>
      <c r="E424" s="343"/>
      <c r="F424" s="513"/>
      <c r="G424" s="513"/>
      <c r="H424" s="513"/>
      <c r="I424" s="513"/>
      <c r="J424" s="401"/>
      <c r="K424" s="916"/>
      <c r="N424" s="434"/>
      <c r="O424" s="435"/>
      <c r="R424" s="434"/>
      <c r="S424" s="435"/>
    </row>
    <row r="425" spans="1:19" ht="13.2" customHeight="1" outlineLevel="1">
      <c r="D425" s="555" t="s">
        <v>445</v>
      </c>
      <c r="E425" s="287" t="s">
        <v>215</v>
      </c>
      <c r="F425" s="219">
        <v>3500</v>
      </c>
      <c r="G425" s="219">
        <v>3500</v>
      </c>
      <c r="H425" s="219">
        <v>3500</v>
      </c>
      <c r="I425" s="219">
        <v>3500</v>
      </c>
      <c r="J425" s="219">
        <v>3500</v>
      </c>
      <c r="K425" s="219">
        <v>3500</v>
      </c>
      <c r="L425" s="689"/>
      <c r="M425" s="689"/>
      <c r="N425" s="219">
        <v>3500</v>
      </c>
      <c r="O425" s="219">
        <v>3500</v>
      </c>
      <c r="P425" s="689"/>
      <c r="Q425" s="689"/>
      <c r="R425" s="219">
        <v>3500</v>
      </c>
      <c r="S425" s="219">
        <v>3500</v>
      </c>
    </row>
    <row r="426" spans="1:19" ht="13.2" customHeight="1" outlineLevel="1">
      <c r="D426" s="181" t="s">
        <v>446</v>
      </c>
      <c r="E426" s="287" t="s">
        <v>215</v>
      </c>
      <c r="F426" s="424">
        <v>4750</v>
      </c>
      <c r="G426" s="424">
        <v>4750</v>
      </c>
      <c r="H426" s="424">
        <v>4750</v>
      </c>
      <c r="I426" s="424">
        <v>4750</v>
      </c>
      <c r="J426" s="424">
        <v>4750</v>
      </c>
      <c r="K426" s="424">
        <v>4750</v>
      </c>
      <c r="N426" s="424">
        <v>4750</v>
      </c>
      <c r="O426" s="424">
        <v>4750</v>
      </c>
      <c r="R426" s="424">
        <v>4750</v>
      </c>
      <c r="S426" s="424">
        <v>4750</v>
      </c>
    </row>
    <row r="427" spans="1:19" ht="13.2" customHeight="1" outlineLevel="1">
      <c r="D427" s="181" t="s">
        <v>447</v>
      </c>
      <c r="E427" s="287" t="s">
        <v>215</v>
      </c>
      <c r="F427" s="424">
        <v>7000</v>
      </c>
      <c r="G427" s="424">
        <v>7000</v>
      </c>
      <c r="H427" s="424">
        <v>7000</v>
      </c>
      <c r="I427" s="424">
        <v>7000</v>
      </c>
      <c r="J427" s="424">
        <v>7000</v>
      </c>
      <c r="K427" s="424">
        <v>7000</v>
      </c>
      <c r="L427" s="689"/>
      <c r="M427" s="689"/>
      <c r="N427" s="424">
        <v>7000</v>
      </c>
      <c r="O427" s="424">
        <v>7000</v>
      </c>
      <c r="P427" s="689"/>
      <c r="Q427" s="689"/>
      <c r="R427" s="424">
        <v>7000</v>
      </c>
      <c r="S427" s="424">
        <v>7000</v>
      </c>
    </row>
    <row r="428" spans="1:19" ht="13.2" customHeight="1" outlineLevel="1">
      <c r="D428" s="181" t="s">
        <v>448</v>
      </c>
      <c r="E428" s="287" t="s">
        <v>215</v>
      </c>
      <c r="F428" s="424">
        <v>12500</v>
      </c>
      <c r="G428" s="424">
        <v>12500</v>
      </c>
      <c r="H428" s="424">
        <v>12500</v>
      </c>
      <c r="I428" s="424">
        <v>12500</v>
      </c>
      <c r="J428" s="424">
        <v>12500</v>
      </c>
      <c r="K428" s="424">
        <v>12500</v>
      </c>
      <c r="N428" s="424">
        <v>12500</v>
      </c>
      <c r="O428" s="424">
        <v>12500</v>
      </c>
      <c r="R428" s="424">
        <v>12500</v>
      </c>
      <c r="S428" s="424">
        <v>12500</v>
      </c>
    </row>
    <row r="429" spans="1:19" ht="13.2" customHeight="1" outlineLevel="1">
      <c r="D429" s="181" t="s">
        <v>449</v>
      </c>
      <c r="E429" s="287" t="s">
        <v>215</v>
      </c>
      <c r="F429" s="424">
        <v>16000</v>
      </c>
      <c r="G429" s="424">
        <v>16000</v>
      </c>
      <c r="H429" s="424">
        <v>16000</v>
      </c>
      <c r="I429" s="424">
        <v>16000</v>
      </c>
      <c r="J429" s="424">
        <v>16000</v>
      </c>
      <c r="K429" s="424">
        <v>16000</v>
      </c>
      <c r="N429" s="424">
        <v>16000</v>
      </c>
      <c r="O429" s="424">
        <v>16000</v>
      </c>
      <c r="R429" s="424">
        <v>16000</v>
      </c>
      <c r="S429" s="424">
        <v>16000</v>
      </c>
    </row>
    <row r="430" spans="1:19" ht="13.2" customHeight="1" outlineLevel="1">
      <c r="D430" s="181" t="s">
        <v>450</v>
      </c>
      <c r="E430" s="287" t="s">
        <v>215</v>
      </c>
      <c r="F430" s="424">
        <v>19500</v>
      </c>
      <c r="G430" s="424">
        <v>19500</v>
      </c>
      <c r="H430" s="424">
        <v>19500</v>
      </c>
      <c r="I430" s="424">
        <v>19500</v>
      </c>
      <c r="J430" s="424">
        <v>19500</v>
      </c>
      <c r="K430" s="424">
        <v>19500</v>
      </c>
      <c r="N430" s="424">
        <v>19500</v>
      </c>
      <c r="O430" s="424">
        <v>19500</v>
      </c>
      <c r="R430" s="424">
        <v>19500</v>
      </c>
      <c r="S430" s="424">
        <v>19500</v>
      </c>
    </row>
    <row r="431" spans="1:19" ht="13.2" customHeight="1" outlineLevel="1">
      <c r="D431" s="181" t="s">
        <v>451</v>
      </c>
      <c r="E431" s="287" t="s">
        <v>215</v>
      </c>
      <c r="F431" s="424">
        <v>24000</v>
      </c>
      <c r="G431" s="424">
        <v>24000</v>
      </c>
      <c r="H431" s="424">
        <v>24000</v>
      </c>
      <c r="I431" s="424">
        <v>24000</v>
      </c>
      <c r="J431" s="424">
        <v>24000</v>
      </c>
      <c r="K431" s="424">
        <v>24000</v>
      </c>
      <c r="N431" s="424">
        <v>24000</v>
      </c>
      <c r="O431" s="424">
        <v>24000</v>
      </c>
      <c r="R431" s="424">
        <v>24000</v>
      </c>
      <c r="S431" s="424">
        <v>24000</v>
      </c>
    </row>
    <row r="432" spans="1:19" ht="13.2" customHeight="1" outlineLevel="1">
      <c r="D432" s="181" t="s">
        <v>452</v>
      </c>
      <c r="E432" s="287" t="s">
        <v>215</v>
      </c>
      <c r="F432" s="424">
        <v>1000</v>
      </c>
      <c r="G432" s="424">
        <v>1000</v>
      </c>
      <c r="H432" s="424">
        <v>1000</v>
      </c>
      <c r="I432" s="424">
        <v>1000</v>
      </c>
      <c r="J432" s="424">
        <v>1000</v>
      </c>
      <c r="K432" s="424">
        <v>1000</v>
      </c>
      <c r="N432" s="424">
        <v>1000</v>
      </c>
      <c r="O432" s="424">
        <v>1000</v>
      </c>
      <c r="R432" s="424">
        <v>1000</v>
      </c>
      <c r="S432" s="424">
        <v>1000</v>
      </c>
    </row>
    <row r="433" spans="1:19" ht="13.2" customHeight="1" outlineLevel="1">
      <c r="D433" s="181" t="s">
        <v>453</v>
      </c>
      <c r="E433" s="287" t="s">
        <v>215</v>
      </c>
      <c r="F433" s="424">
        <v>2240</v>
      </c>
      <c r="G433" s="424">
        <v>2240</v>
      </c>
      <c r="H433" s="424">
        <v>2240</v>
      </c>
      <c r="I433" s="424">
        <v>2240</v>
      </c>
      <c r="J433" s="424">
        <v>2240</v>
      </c>
      <c r="K433" s="424">
        <v>2240</v>
      </c>
      <c r="N433" s="424">
        <v>2240</v>
      </c>
      <c r="O433" s="424">
        <v>2240</v>
      </c>
      <c r="R433" s="424">
        <v>2240</v>
      </c>
      <c r="S433" s="424">
        <v>2240</v>
      </c>
    </row>
    <row r="434" spans="1:19" ht="13.2" customHeight="1" outlineLevel="1">
      <c r="D434" s="181" t="s">
        <v>454</v>
      </c>
      <c r="E434" s="287" t="s">
        <v>215</v>
      </c>
      <c r="F434" s="424">
        <v>5120</v>
      </c>
      <c r="G434" s="424">
        <v>5120</v>
      </c>
      <c r="H434" s="424">
        <v>5120</v>
      </c>
      <c r="I434" s="424">
        <v>5120</v>
      </c>
      <c r="J434" s="424">
        <v>5120</v>
      </c>
      <c r="K434" s="424">
        <v>5120</v>
      </c>
      <c r="N434" s="424">
        <v>5120</v>
      </c>
      <c r="O434" s="424">
        <v>5120</v>
      </c>
      <c r="R434" s="424">
        <v>5120</v>
      </c>
      <c r="S434" s="424">
        <v>5120</v>
      </c>
    </row>
    <row r="435" spans="1:19" ht="13.2" customHeight="1" outlineLevel="1">
      <c r="D435" s="181" t="s">
        <v>455</v>
      </c>
      <c r="E435" s="287" t="s">
        <v>215</v>
      </c>
      <c r="F435" s="424">
        <v>700</v>
      </c>
      <c r="G435" s="424">
        <v>700</v>
      </c>
      <c r="H435" s="424">
        <v>700</v>
      </c>
      <c r="I435" s="424">
        <v>700</v>
      </c>
      <c r="J435" s="424">
        <v>700</v>
      </c>
      <c r="K435" s="424">
        <v>700</v>
      </c>
      <c r="N435" s="424">
        <v>700</v>
      </c>
      <c r="O435" s="424">
        <v>700</v>
      </c>
      <c r="R435" s="424">
        <v>700</v>
      </c>
      <c r="S435" s="424">
        <v>700</v>
      </c>
    </row>
    <row r="436" spans="1:19" ht="13.2" customHeight="1" outlineLevel="1">
      <c r="D436" s="286"/>
      <c r="E436" s="288"/>
      <c r="F436" s="401"/>
      <c r="G436" s="401"/>
      <c r="H436" s="401"/>
      <c r="I436" s="401"/>
      <c r="J436" s="401"/>
      <c r="K436" s="916"/>
      <c r="N436" s="915"/>
      <c r="O436" s="916"/>
      <c r="R436" s="915"/>
      <c r="S436" s="916"/>
    </row>
    <row r="437" spans="1:19" ht="13.2" customHeight="1" outlineLevel="1"/>
    <row r="438" spans="1:19" ht="13.2" customHeight="1">
      <c r="C438" s="310" t="s">
        <v>456</v>
      </c>
      <c r="D438" s="305"/>
      <c r="E438" s="306"/>
      <c r="F438" s="402"/>
      <c r="G438" s="402"/>
      <c r="H438" s="402"/>
      <c r="I438" s="402"/>
      <c r="J438" s="401"/>
      <c r="K438" s="916"/>
      <c r="N438" s="395"/>
      <c r="O438" s="396"/>
      <c r="R438" s="395"/>
      <c r="S438" s="396"/>
    </row>
    <row r="439" spans="1:19" ht="13.2" customHeight="1" outlineLevel="1">
      <c r="C439" s="341"/>
      <c r="D439" s="286" t="s">
        <v>457</v>
      </c>
      <c r="E439" s="343"/>
      <c r="F439" s="513"/>
      <c r="G439" s="513"/>
      <c r="H439" s="513"/>
      <c r="I439" s="513"/>
      <c r="J439" s="401"/>
      <c r="K439" s="916"/>
      <c r="N439" s="434"/>
      <c r="O439" s="435"/>
      <c r="R439" s="434"/>
      <c r="S439" s="435"/>
    </row>
    <row r="440" spans="1:19" ht="13.2" customHeight="1" outlineLevel="1">
      <c r="A440" s="171" t="s">
        <v>458</v>
      </c>
      <c r="D440" s="181" t="s">
        <v>459</v>
      </c>
      <c r="E440" s="178" t="s">
        <v>460</v>
      </c>
      <c r="F440" s="219">
        <v>0</v>
      </c>
      <c r="G440" s="219">
        <v>0</v>
      </c>
      <c r="H440" s="219">
        <v>0</v>
      </c>
      <c r="I440" s="219">
        <v>0</v>
      </c>
      <c r="J440" s="219">
        <v>0</v>
      </c>
      <c r="K440" s="219">
        <v>0</v>
      </c>
      <c r="N440" s="219">
        <v>0</v>
      </c>
      <c r="O440" s="219">
        <v>0</v>
      </c>
      <c r="R440" s="219">
        <v>0</v>
      </c>
      <c r="S440" s="219">
        <v>0</v>
      </c>
    </row>
    <row r="441" spans="1:19" ht="13.2" customHeight="1" outlineLevel="1">
      <c r="C441" s="341"/>
      <c r="D441" s="286" t="s">
        <v>461</v>
      </c>
      <c r="E441" s="343"/>
      <c r="F441" s="513"/>
      <c r="G441" s="513"/>
      <c r="H441" s="513"/>
      <c r="I441" s="513"/>
      <c r="J441" s="401"/>
      <c r="K441" s="916"/>
      <c r="N441" s="434"/>
      <c r="O441" s="435"/>
      <c r="R441" s="434"/>
      <c r="S441" s="435"/>
    </row>
    <row r="442" spans="1:19" ht="13.2" customHeight="1" outlineLevel="1">
      <c r="A442" s="171" t="s">
        <v>462</v>
      </c>
      <c r="D442" s="178" t="s">
        <v>463</v>
      </c>
      <c r="E442" s="491" t="s">
        <v>464</v>
      </c>
      <c r="F442" s="424">
        <v>932</v>
      </c>
      <c r="G442" s="424">
        <v>932</v>
      </c>
      <c r="H442" s="424">
        <v>932</v>
      </c>
      <c r="I442" s="424">
        <v>932</v>
      </c>
      <c r="J442" s="424">
        <v>932</v>
      </c>
      <c r="K442" s="424">
        <v>932</v>
      </c>
      <c r="L442" s="689"/>
      <c r="M442" s="689"/>
      <c r="N442" s="424">
        <v>932</v>
      </c>
      <c r="O442" s="424">
        <v>932</v>
      </c>
      <c r="P442" s="689"/>
      <c r="Q442" s="689"/>
      <c r="R442" s="424">
        <v>932</v>
      </c>
      <c r="S442" s="424">
        <v>932</v>
      </c>
    </row>
    <row r="443" spans="1:19" ht="13.2" customHeight="1" outlineLevel="1">
      <c r="D443" s="178" t="s">
        <v>465</v>
      </c>
      <c r="E443" s="491" t="s">
        <v>464</v>
      </c>
      <c r="F443" s="424">
        <v>1417</v>
      </c>
      <c r="G443" s="424">
        <v>1417</v>
      </c>
      <c r="H443" s="424">
        <v>1417</v>
      </c>
      <c r="I443" s="424">
        <v>1417</v>
      </c>
      <c r="J443" s="424">
        <v>1417</v>
      </c>
      <c r="K443" s="424">
        <v>1417</v>
      </c>
      <c r="L443" s="689"/>
      <c r="M443" s="689"/>
      <c r="N443" s="424">
        <v>1417</v>
      </c>
      <c r="O443" s="424">
        <v>1417</v>
      </c>
      <c r="P443" s="689"/>
      <c r="Q443" s="689"/>
      <c r="R443" s="424">
        <v>1417</v>
      </c>
      <c r="S443" s="424">
        <v>1417</v>
      </c>
    </row>
    <row r="444" spans="1:19" ht="13.2" customHeight="1" outlineLevel="1">
      <c r="D444" s="178" t="s">
        <v>466</v>
      </c>
      <c r="E444" s="491" t="s">
        <v>464</v>
      </c>
      <c r="F444" s="424">
        <v>2492</v>
      </c>
      <c r="G444" s="424">
        <v>2492</v>
      </c>
      <c r="H444" s="424">
        <v>2492</v>
      </c>
      <c r="I444" s="424">
        <v>2492</v>
      </c>
      <c r="J444" s="424">
        <v>2492</v>
      </c>
      <c r="K444" s="424">
        <v>2492</v>
      </c>
      <c r="L444" s="689"/>
      <c r="M444" s="689"/>
      <c r="N444" s="424">
        <v>2492</v>
      </c>
      <c r="O444" s="424">
        <v>2492</v>
      </c>
      <c r="P444" s="689"/>
      <c r="Q444" s="689"/>
      <c r="R444" s="424">
        <v>2492</v>
      </c>
      <c r="S444" s="424">
        <v>2492</v>
      </c>
    </row>
    <row r="445" spans="1:19" ht="13.2" customHeight="1" outlineLevel="1">
      <c r="D445" s="178" t="s">
        <v>467</v>
      </c>
      <c r="E445" s="491" t="s">
        <v>464</v>
      </c>
      <c r="F445" s="424">
        <v>4567</v>
      </c>
      <c r="G445" s="424">
        <v>4567</v>
      </c>
      <c r="H445" s="424">
        <v>4567</v>
      </c>
      <c r="I445" s="424">
        <v>4567</v>
      </c>
      <c r="J445" s="424">
        <v>4567</v>
      </c>
      <c r="K445" s="424">
        <v>4567</v>
      </c>
      <c r="L445" s="689"/>
      <c r="M445" s="689"/>
      <c r="N445" s="424">
        <v>4567</v>
      </c>
      <c r="O445" s="424">
        <v>4567</v>
      </c>
      <c r="P445" s="689"/>
      <c r="Q445" s="689"/>
      <c r="R445" s="424">
        <v>4567</v>
      </c>
      <c r="S445" s="424">
        <v>4567</v>
      </c>
    </row>
    <row r="446" spans="1:19" ht="13.2" customHeight="1" outlineLevel="1">
      <c r="D446" s="178" t="s">
        <v>468</v>
      </c>
      <c r="E446" s="491" t="s">
        <v>464</v>
      </c>
      <c r="F446" s="424">
        <v>8232</v>
      </c>
      <c r="G446" s="424">
        <v>8232</v>
      </c>
      <c r="H446" s="424">
        <v>8232</v>
      </c>
      <c r="I446" s="424">
        <v>8232</v>
      </c>
      <c r="J446" s="424">
        <v>8232</v>
      </c>
      <c r="K446" s="424">
        <v>8232</v>
      </c>
      <c r="L446" s="689"/>
      <c r="M446" s="689"/>
      <c r="N446" s="424">
        <v>8232</v>
      </c>
      <c r="O446" s="424">
        <v>8232</v>
      </c>
      <c r="P446" s="689"/>
      <c r="Q446" s="689"/>
      <c r="R446" s="424">
        <v>8232</v>
      </c>
      <c r="S446" s="424">
        <v>8232</v>
      </c>
    </row>
    <row r="447" spans="1:19" ht="13.2" customHeight="1" outlineLevel="1">
      <c r="C447" s="341"/>
      <c r="D447" s="286" t="s">
        <v>469</v>
      </c>
      <c r="E447" s="343"/>
      <c r="F447" s="513"/>
      <c r="G447" s="513"/>
      <c r="H447" s="513"/>
      <c r="I447" s="513"/>
      <c r="J447" s="401"/>
      <c r="K447" s="916"/>
      <c r="N447" s="434"/>
      <c r="O447" s="435"/>
      <c r="R447" s="434"/>
      <c r="S447" s="435"/>
    </row>
    <row r="448" spans="1:19" ht="13.2" customHeight="1" outlineLevel="1">
      <c r="A448" s="171" t="s">
        <v>470</v>
      </c>
      <c r="D448" s="181" t="s">
        <v>469</v>
      </c>
      <c r="E448" s="287" t="s">
        <v>70</v>
      </c>
      <c r="F448" s="426">
        <v>85</v>
      </c>
      <c r="G448" s="426">
        <v>85</v>
      </c>
      <c r="H448" s="426">
        <v>85</v>
      </c>
      <c r="I448" s="426">
        <v>85</v>
      </c>
      <c r="J448" s="426">
        <v>85</v>
      </c>
      <c r="K448" s="426">
        <v>85</v>
      </c>
      <c r="N448" s="424">
        <v>85</v>
      </c>
      <c r="O448" s="424">
        <v>85</v>
      </c>
      <c r="R448" s="424">
        <v>85</v>
      </c>
      <c r="S448" s="424">
        <v>85</v>
      </c>
    </row>
    <row r="449" spans="1:19" ht="13.2" customHeight="1" outlineLevel="1">
      <c r="D449" s="286"/>
      <c r="E449" s="288"/>
      <c r="F449" s="401"/>
      <c r="G449" s="401"/>
      <c r="H449" s="401"/>
      <c r="I449" s="401"/>
      <c r="J449" s="401"/>
      <c r="K449" s="916"/>
      <c r="N449" s="915"/>
      <c r="O449" s="916"/>
      <c r="R449" s="915"/>
      <c r="S449" s="916"/>
    </row>
    <row r="450" spans="1:19" ht="13.2" customHeight="1" outlineLevel="1"/>
    <row r="451" spans="1:19" s="17" customFormat="1" ht="13.35" customHeight="1" outlineLevel="1">
      <c r="A451" s="171" t="s">
        <v>471</v>
      </c>
      <c r="C451" s="304" t="s">
        <v>472</v>
      </c>
      <c r="D451" s="305"/>
      <c r="E451" s="306"/>
      <c r="F451" s="402"/>
      <c r="G451" s="402"/>
      <c r="H451" s="402"/>
      <c r="I451" s="402"/>
      <c r="J451" s="401"/>
      <c r="K451" s="916"/>
      <c r="L451" s="394"/>
      <c r="M451" s="394"/>
      <c r="N451" s="395"/>
      <c r="O451" s="396"/>
      <c r="P451" s="394"/>
      <c r="Q451" s="394"/>
      <c r="R451" s="395"/>
      <c r="S451" s="396"/>
    </row>
    <row r="452" spans="1:19" s="71" customFormat="1" ht="13.2" customHeight="1" outlineLevel="1">
      <c r="A452" s="1"/>
      <c r="C452" s="179"/>
      <c r="D452" s="924" t="s">
        <v>473</v>
      </c>
      <c r="E452" s="283"/>
      <c r="F452" s="402"/>
      <c r="G452" s="402"/>
      <c r="H452" s="402"/>
      <c r="I452" s="402"/>
      <c r="J452" s="401"/>
      <c r="K452" s="916"/>
      <c r="L452" s="423"/>
      <c r="M452" s="423"/>
      <c r="N452" s="402"/>
      <c r="O452" s="402"/>
      <c r="P452" s="423"/>
      <c r="Q452" s="423"/>
      <c r="R452" s="402"/>
      <c r="S452" s="402"/>
    </row>
    <row r="453" spans="1:19" s="17" customFormat="1" outlineLevel="1">
      <c r="C453" s="1"/>
      <c r="D453" s="181" t="s">
        <v>474</v>
      </c>
      <c r="E453" s="287" t="s">
        <v>70</v>
      </c>
      <c r="F453" s="426">
        <v>153.30000000000001</v>
      </c>
      <c r="G453" s="426">
        <v>153.30000000000001</v>
      </c>
      <c r="H453" s="426">
        <v>153.30000000000001</v>
      </c>
      <c r="I453" s="426">
        <v>153.30000000000001</v>
      </c>
      <c r="J453" s="426">
        <v>153.30000000000001</v>
      </c>
      <c r="K453" s="426">
        <v>153.30000000000001</v>
      </c>
      <c r="L453" s="394"/>
      <c r="M453" s="394"/>
      <c r="N453" s="426">
        <v>153.30000000000001</v>
      </c>
      <c r="O453" s="426">
        <v>153.30000000000001</v>
      </c>
      <c r="P453" s="394"/>
      <c r="Q453" s="394"/>
      <c r="R453" s="426">
        <v>153.30000000000001</v>
      </c>
      <c r="S453" s="426">
        <v>153.30000000000001</v>
      </c>
    </row>
    <row r="454" spans="1:19" s="17" customFormat="1" outlineLevel="1">
      <c r="C454" s="1"/>
      <c r="D454" s="181" t="s">
        <v>475</v>
      </c>
      <c r="E454" s="287" t="s">
        <v>70</v>
      </c>
      <c r="F454" s="426">
        <v>271.60000000000002</v>
      </c>
      <c r="G454" s="426">
        <v>271.60000000000002</v>
      </c>
      <c r="H454" s="426">
        <v>271.60000000000002</v>
      </c>
      <c r="I454" s="426">
        <v>271.60000000000002</v>
      </c>
      <c r="J454" s="426">
        <v>271.60000000000002</v>
      </c>
      <c r="K454" s="426">
        <v>271.60000000000002</v>
      </c>
      <c r="L454" s="394"/>
      <c r="M454" s="394"/>
      <c r="N454" s="426">
        <v>271.60000000000002</v>
      </c>
      <c r="O454" s="426">
        <v>271.60000000000002</v>
      </c>
      <c r="P454" s="394"/>
      <c r="Q454" s="394"/>
      <c r="R454" s="426">
        <v>271.60000000000002</v>
      </c>
      <c r="S454" s="426">
        <v>271.60000000000002</v>
      </c>
    </row>
    <row r="455" spans="1:19" s="17" customFormat="1" outlineLevel="1">
      <c r="C455" s="1"/>
      <c r="D455" s="181" t="s">
        <v>476</v>
      </c>
      <c r="E455" s="287" t="s">
        <v>70</v>
      </c>
      <c r="F455" s="426">
        <v>670.6</v>
      </c>
      <c r="G455" s="426">
        <v>670.6</v>
      </c>
      <c r="H455" s="426">
        <v>670.6</v>
      </c>
      <c r="I455" s="426">
        <v>670.6</v>
      </c>
      <c r="J455" s="426">
        <v>670.6</v>
      </c>
      <c r="K455" s="426">
        <v>670.6</v>
      </c>
      <c r="L455" s="394"/>
      <c r="M455" s="394"/>
      <c r="N455" s="426">
        <v>670.6</v>
      </c>
      <c r="O455" s="426">
        <v>670.6</v>
      </c>
      <c r="P455" s="394"/>
      <c r="Q455" s="394"/>
      <c r="R455" s="426">
        <v>670.6</v>
      </c>
      <c r="S455" s="426">
        <v>670.6</v>
      </c>
    </row>
    <row r="456" spans="1:19" s="71" customFormat="1" ht="13.2" customHeight="1" outlineLevel="1">
      <c r="A456" s="179"/>
      <c r="D456" s="975" t="s">
        <v>477</v>
      </c>
      <c r="E456" s="976"/>
      <c r="F456" s="976"/>
      <c r="G456" s="976"/>
      <c r="H456" s="976"/>
      <c r="I456" s="976"/>
      <c r="J456" s="976"/>
      <c r="K456" s="977"/>
      <c r="L456" s="423"/>
      <c r="M456" s="423"/>
      <c r="N456" s="431"/>
      <c r="O456" s="430"/>
      <c r="P456" s="423"/>
      <c r="Q456" s="423"/>
      <c r="R456" s="431"/>
      <c r="S456" s="430"/>
    </row>
    <row r="457" spans="1:19" ht="13.2" customHeight="1">
      <c r="D457" s="978"/>
      <c r="E457" s="979"/>
      <c r="F457" s="979"/>
      <c r="G457" s="979"/>
      <c r="H457" s="979"/>
      <c r="I457" s="979"/>
      <c r="J457" s="979"/>
      <c r="K457" s="980"/>
      <c r="L457" s="508"/>
      <c r="M457" s="508"/>
      <c r="N457" s="697"/>
      <c r="O457" s="698"/>
      <c r="P457" s="508"/>
      <c r="Q457" s="508"/>
      <c r="R457" s="697"/>
      <c r="S457" s="698"/>
    </row>
    <row r="458" spans="1:19" ht="13.2" customHeight="1">
      <c r="C458" s="310" t="s">
        <v>725</v>
      </c>
      <c r="D458" s="327"/>
      <c r="E458" s="325"/>
      <c r="F458" s="432"/>
      <c r="G458" s="432"/>
      <c r="H458" s="432"/>
      <c r="I458" s="432"/>
      <c r="J458" s="401"/>
      <c r="K458" s="916"/>
      <c r="L458" s="433"/>
      <c r="M458" s="433"/>
      <c r="N458" s="431"/>
      <c r="O458" s="430"/>
      <c r="P458" s="433"/>
      <c r="Q458" s="433"/>
      <c r="R458" s="431"/>
      <c r="S458" s="916"/>
    </row>
    <row r="459" spans="1:19" ht="13.2" customHeight="1" outlineLevel="1" thickBot="1">
      <c r="B459" s="71"/>
      <c r="C459" s="71"/>
      <c r="D459" s="179"/>
      <c r="F459" s="423"/>
      <c r="G459" s="423"/>
      <c r="H459" s="423"/>
      <c r="I459" s="423"/>
      <c r="J459" s="423"/>
      <c r="K459" s="423"/>
      <c r="N459" s="433"/>
      <c r="O459" s="433"/>
      <c r="R459" s="433"/>
      <c r="S459" s="433"/>
    </row>
    <row r="460" spans="1:19" ht="13.2" customHeight="1" thickBot="1">
      <c r="A460" s="875">
        <v>2.5</v>
      </c>
      <c r="B460" s="564" t="s">
        <v>479</v>
      </c>
      <c r="C460" s="684"/>
      <c r="D460" s="685"/>
      <c r="E460" s="686"/>
      <c r="F460" s="687"/>
      <c r="G460" s="687"/>
      <c r="H460" s="687"/>
      <c r="I460" s="687"/>
      <c r="J460" s="687"/>
      <c r="K460" s="687"/>
      <c r="N460" s="690"/>
      <c r="O460" s="691"/>
      <c r="R460" s="692"/>
      <c r="S460" s="693"/>
    </row>
    <row r="461" spans="1:19" ht="13.2" customHeight="1">
      <c r="C461" s="304" t="s">
        <v>480</v>
      </c>
      <c r="D461" s="305"/>
      <c r="E461" s="306"/>
      <c r="F461" s="402"/>
      <c r="G461" s="402"/>
      <c r="H461" s="402"/>
      <c r="I461" s="402"/>
      <c r="J461" s="401"/>
      <c r="K461" s="916"/>
      <c r="N461" s="395"/>
      <c r="O461" s="396"/>
      <c r="R461" s="395"/>
      <c r="S461" s="396"/>
    </row>
    <row r="462" spans="1:19" ht="13.2" customHeight="1" outlineLevel="1">
      <c r="A462" s="171" t="s">
        <v>481</v>
      </c>
      <c r="D462" s="229" t="s">
        <v>482</v>
      </c>
      <c r="E462" s="555" t="s">
        <v>483</v>
      </c>
      <c r="F462" s="426"/>
      <c r="G462" s="426"/>
      <c r="H462" s="426"/>
      <c r="I462" s="426"/>
      <c r="J462" s="426"/>
      <c r="K462" s="426"/>
      <c r="N462" s="426"/>
      <c r="O462" s="426"/>
      <c r="R462" s="424"/>
      <c r="S462" s="424"/>
    </row>
    <row r="463" spans="1:19" ht="13.2" customHeight="1" outlineLevel="1">
      <c r="A463" s="171" t="s">
        <v>484</v>
      </c>
      <c r="D463" s="286" t="s">
        <v>485</v>
      </c>
      <c r="E463" s="553"/>
      <c r="F463" s="401"/>
      <c r="G463" s="401"/>
      <c r="H463" s="401"/>
      <c r="I463" s="401"/>
      <c r="J463" s="401"/>
      <c r="K463" s="916"/>
      <c r="N463" s="915"/>
      <c r="O463" s="916"/>
      <c r="R463" s="915"/>
      <c r="S463" s="916"/>
    </row>
    <row r="464" spans="1:19" ht="13.2" customHeight="1" outlineLevel="1">
      <c r="D464" s="175" t="s">
        <v>486</v>
      </c>
      <c r="E464" s="287" t="s">
        <v>487</v>
      </c>
      <c r="F464" s="219">
        <v>15.25</v>
      </c>
      <c r="G464" s="219">
        <v>15.25</v>
      </c>
      <c r="H464" s="219">
        <v>15.25</v>
      </c>
      <c r="I464" s="219">
        <v>15.25</v>
      </c>
      <c r="J464" s="219">
        <v>15.25</v>
      </c>
      <c r="K464" s="219">
        <v>15.25</v>
      </c>
      <c r="N464" s="219">
        <v>15.25</v>
      </c>
      <c r="O464" s="219">
        <v>15.25</v>
      </c>
      <c r="R464" s="219">
        <v>15.25</v>
      </c>
      <c r="S464" s="219">
        <v>15.25</v>
      </c>
    </row>
    <row r="465" spans="1:19" ht="13.2" customHeight="1" outlineLevel="1">
      <c r="D465" s="175" t="s">
        <v>488</v>
      </c>
      <c r="E465" s="287" t="s">
        <v>487</v>
      </c>
      <c r="F465" s="424">
        <v>17.5</v>
      </c>
      <c r="G465" s="424">
        <v>17.5</v>
      </c>
      <c r="H465" s="424">
        <v>17.5</v>
      </c>
      <c r="I465" s="424">
        <v>17.5</v>
      </c>
      <c r="J465" s="424">
        <v>17.5</v>
      </c>
      <c r="K465" s="424">
        <v>17.5</v>
      </c>
      <c r="N465" s="424">
        <v>17.5</v>
      </c>
      <c r="O465" s="424">
        <v>17.5</v>
      </c>
      <c r="R465" s="424">
        <v>17.5</v>
      </c>
      <c r="S465" s="424">
        <v>17.5</v>
      </c>
    </row>
    <row r="466" spans="1:19" ht="13.2" customHeight="1" outlineLevel="1">
      <c r="D466" s="175" t="s">
        <v>489</v>
      </c>
      <c r="E466" s="287" t="s">
        <v>487</v>
      </c>
      <c r="F466" s="424">
        <v>21.5</v>
      </c>
      <c r="G466" s="424">
        <v>21.5</v>
      </c>
      <c r="H466" s="424">
        <v>21.5</v>
      </c>
      <c r="I466" s="424">
        <v>21.5</v>
      </c>
      <c r="J466" s="424">
        <v>21.5</v>
      </c>
      <c r="K466" s="424">
        <v>21.5</v>
      </c>
      <c r="N466" s="424">
        <v>21.5</v>
      </c>
      <c r="O466" s="424">
        <v>21.5</v>
      </c>
      <c r="R466" s="424">
        <v>21.5</v>
      </c>
      <c r="S466" s="424">
        <v>21.5</v>
      </c>
    </row>
    <row r="467" spans="1:19" ht="13.2" customHeight="1" outlineLevel="1">
      <c r="D467" s="175" t="s">
        <v>490</v>
      </c>
      <c r="E467" s="287" t="s">
        <v>487</v>
      </c>
      <c r="F467" s="424">
        <v>31.5</v>
      </c>
      <c r="G467" s="424">
        <v>31.5</v>
      </c>
      <c r="H467" s="424">
        <v>31.5</v>
      </c>
      <c r="I467" s="424">
        <v>31.5</v>
      </c>
      <c r="J467" s="424">
        <v>31.5</v>
      </c>
      <c r="K467" s="424">
        <v>31.5</v>
      </c>
      <c r="N467" s="424">
        <v>31.5</v>
      </c>
      <c r="O467" s="424">
        <v>31.5</v>
      </c>
      <c r="R467" s="424">
        <v>31.5</v>
      </c>
      <c r="S467" s="424">
        <v>31.5</v>
      </c>
    </row>
    <row r="468" spans="1:19" ht="13.2" customHeight="1" outlineLevel="1">
      <c r="D468" s="286"/>
      <c r="E468" s="288"/>
      <c r="F468" s="401"/>
      <c r="G468" s="401"/>
      <c r="H468" s="401"/>
      <c r="I468" s="401"/>
      <c r="J468" s="401"/>
      <c r="K468" s="916"/>
      <c r="N468" s="915"/>
      <c r="O468" s="916"/>
      <c r="R468" s="915"/>
      <c r="S468" s="916"/>
    </row>
    <row r="469" spans="1:19" ht="13.2" customHeight="1" outlineLevel="1"/>
    <row r="470" spans="1:19" ht="13.2" customHeight="1">
      <c r="C470" s="304" t="s">
        <v>491</v>
      </c>
      <c r="D470" s="305"/>
      <c r="E470" s="306"/>
      <c r="F470" s="402"/>
      <c r="G470" s="402"/>
      <c r="H470" s="402"/>
      <c r="I470" s="402"/>
      <c r="J470" s="401"/>
      <c r="K470" s="916"/>
      <c r="N470" s="395"/>
      <c r="O470" s="396"/>
      <c r="R470" s="395"/>
      <c r="S470" s="396"/>
    </row>
    <row r="471" spans="1:19" ht="13.2" customHeight="1" outlineLevel="1">
      <c r="A471" s="171" t="s">
        <v>492</v>
      </c>
      <c r="D471" s="175" t="s">
        <v>493</v>
      </c>
      <c r="E471" s="175" t="s">
        <v>460</v>
      </c>
      <c r="F471" s="424"/>
      <c r="G471" s="424"/>
      <c r="H471" s="424"/>
      <c r="I471" s="424"/>
      <c r="J471" s="424"/>
      <c r="K471" s="424"/>
      <c r="N471" s="424"/>
      <c r="O471" s="424"/>
      <c r="R471" s="424"/>
      <c r="S471" s="424"/>
    </row>
    <row r="472" spans="1:19" ht="13.2" customHeight="1" outlineLevel="1">
      <c r="A472" s="171" t="s">
        <v>494</v>
      </c>
      <c r="D472" s="286" t="s">
        <v>495</v>
      </c>
      <c r="E472" s="553"/>
      <c r="F472" s="401"/>
      <c r="G472" s="401"/>
      <c r="H472" s="401"/>
      <c r="I472" s="401"/>
      <c r="J472" s="401"/>
      <c r="K472" s="916"/>
      <c r="N472" s="915"/>
      <c r="O472" s="916"/>
      <c r="R472" s="915"/>
      <c r="S472" s="916"/>
    </row>
    <row r="473" spans="1:19" ht="13.2" customHeight="1" outlineLevel="1">
      <c r="D473" s="180" t="s">
        <v>496</v>
      </c>
      <c r="E473" s="180" t="s">
        <v>497</v>
      </c>
      <c r="F473" s="424">
        <v>13</v>
      </c>
      <c r="G473" s="424">
        <v>13</v>
      </c>
      <c r="H473" s="424">
        <v>13</v>
      </c>
      <c r="I473" s="424">
        <v>13</v>
      </c>
      <c r="J473" s="424">
        <v>13</v>
      </c>
      <c r="K473" s="424">
        <v>13</v>
      </c>
      <c r="N473" s="424">
        <v>13</v>
      </c>
      <c r="O473" s="424">
        <v>13</v>
      </c>
      <c r="R473" s="424">
        <v>13</v>
      </c>
      <c r="S473" s="424">
        <v>13</v>
      </c>
    </row>
    <row r="474" spans="1:19" ht="13.2" customHeight="1" outlineLevel="1">
      <c r="D474" s="180" t="s">
        <v>498</v>
      </c>
      <c r="E474" s="180" t="s">
        <v>499</v>
      </c>
      <c r="F474" s="424">
        <v>23</v>
      </c>
      <c r="G474" s="424">
        <v>23</v>
      </c>
      <c r="H474" s="424">
        <v>23</v>
      </c>
      <c r="I474" s="424">
        <v>23</v>
      </c>
      <c r="J474" s="424">
        <v>23</v>
      </c>
      <c r="K474" s="424">
        <v>23</v>
      </c>
      <c r="N474" s="424">
        <v>23</v>
      </c>
      <c r="O474" s="424">
        <v>23</v>
      </c>
      <c r="R474" s="424">
        <v>23</v>
      </c>
      <c r="S474" s="424">
        <v>23</v>
      </c>
    </row>
    <row r="475" spans="1:19" ht="13.2" customHeight="1" outlineLevel="1">
      <c r="D475" s="180" t="s">
        <v>500</v>
      </c>
      <c r="E475" s="180" t="s">
        <v>497</v>
      </c>
      <c r="F475" s="424">
        <v>35</v>
      </c>
      <c r="G475" s="424">
        <v>35</v>
      </c>
      <c r="H475" s="424">
        <v>35</v>
      </c>
      <c r="I475" s="424">
        <v>35</v>
      </c>
      <c r="J475" s="424">
        <v>35</v>
      </c>
      <c r="K475" s="424">
        <v>35</v>
      </c>
      <c r="N475" s="424">
        <v>35</v>
      </c>
      <c r="O475" s="424">
        <v>35</v>
      </c>
      <c r="R475" s="424">
        <v>35</v>
      </c>
      <c r="S475" s="424">
        <v>35</v>
      </c>
    </row>
    <row r="476" spans="1:19" ht="13.2" customHeight="1" outlineLevel="1">
      <c r="A476" s="171" t="s">
        <v>501</v>
      </c>
      <c r="D476" s="286" t="s">
        <v>502</v>
      </c>
      <c r="E476" s="553"/>
      <c r="F476" s="401"/>
      <c r="G476" s="401"/>
      <c r="H476" s="401"/>
      <c r="I476" s="401"/>
      <c r="J476" s="401"/>
      <c r="K476" s="916"/>
      <c r="N476" s="915"/>
      <c r="O476" s="916"/>
      <c r="R476" s="915"/>
      <c r="S476" s="916"/>
    </row>
    <row r="477" spans="1:19" ht="13.2" customHeight="1" outlineLevel="1">
      <c r="D477" s="180" t="s">
        <v>503</v>
      </c>
      <c r="E477" s="180" t="s">
        <v>504</v>
      </c>
      <c r="F477" s="424">
        <v>10</v>
      </c>
      <c r="G477" s="424">
        <v>10</v>
      </c>
      <c r="H477" s="424">
        <v>10</v>
      </c>
      <c r="I477" s="424">
        <v>10</v>
      </c>
      <c r="J477" s="424">
        <v>10</v>
      </c>
      <c r="K477" s="424">
        <v>10</v>
      </c>
      <c r="N477" s="424">
        <v>10</v>
      </c>
      <c r="O477" s="424">
        <v>10</v>
      </c>
      <c r="R477" s="424">
        <v>10</v>
      </c>
      <c r="S477" s="424">
        <v>10</v>
      </c>
    </row>
    <row r="478" spans="1:19" ht="13.2" customHeight="1" outlineLevel="1">
      <c r="D478" s="216" t="s">
        <v>505</v>
      </c>
      <c r="E478" s="180" t="s">
        <v>460</v>
      </c>
      <c r="F478" s="424">
        <v>72</v>
      </c>
      <c r="G478" s="424">
        <v>72</v>
      </c>
      <c r="H478" s="424">
        <v>72</v>
      </c>
      <c r="I478" s="424">
        <v>72</v>
      </c>
      <c r="J478" s="424">
        <v>72</v>
      </c>
      <c r="K478" s="424">
        <v>72</v>
      </c>
      <c r="N478" s="424">
        <v>72</v>
      </c>
      <c r="O478" s="424">
        <v>72</v>
      </c>
      <c r="R478" s="424">
        <v>72</v>
      </c>
      <c r="S478" s="424">
        <v>72</v>
      </c>
    </row>
    <row r="479" spans="1:19" ht="13.2" customHeight="1" outlineLevel="1">
      <c r="D479" s="216" t="s">
        <v>506</v>
      </c>
      <c r="E479" s="180" t="s">
        <v>460</v>
      </c>
      <c r="F479" s="424">
        <v>140</v>
      </c>
      <c r="G479" s="424">
        <v>140</v>
      </c>
      <c r="H479" s="424">
        <v>140</v>
      </c>
      <c r="I479" s="424">
        <v>140</v>
      </c>
      <c r="J479" s="424">
        <v>140</v>
      </c>
      <c r="K479" s="424">
        <v>140</v>
      </c>
      <c r="N479" s="424">
        <v>140</v>
      </c>
      <c r="O479" s="424">
        <v>140</v>
      </c>
      <c r="R479" s="424">
        <v>140</v>
      </c>
      <c r="S479" s="424">
        <v>140</v>
      </c>
    </row>
    <row r="480" spans="1:19" ht="13.2" customHeight="1" outlineLevel="1">
      <c r="D480" s="216" t="s">
        <v>507</v>
      </c>
      <c r="E480" s="180" t="s">
        <v>460</v>
      </c>
      <c r="F480" s="424">
        <v>265</v>
      </c>
      <c r="G480" s="424">
        <v>265</v>
      </c>
      <c r="H480" s="424">
        <v>265</v>
      </c>
      <c r="I480" s="424">
        <v>265</v>
      </c>
      <c r="J480" s="424">
        <v>265</v>
      </c>
      <c r="K480" s="424">
        <v>265</v>
      </c>
      <c r="N480" s="424">
        <v>265</v>
      </c>
      <c r="O480" s="424">
        <v>265</v>
      </c>
      <c r="R480" s="424">
        <v>265</v>
      </c>
      <c r="S480" s="424">
        <v>265</v>
      </c>
    </row>
    <row r="481" spans="4:19" ht="13.2" customHeight="1" outlineLevel="1">
      <c r="D481" s="216" t="s">
        <v>508</v>
      </c>
      <c r="E481" s="180" t="s">
        <v>460</v>
      </c>
      <c r="F481" s="424">
        <v>375</v>
      </c>
      <c r="G481" s="424">
        <v>375</v>
      </c>
      <c r="H481" s="424">
        <v>375</v>
      </c>
      <c r="I481" s="424">
        <v>375</v>
      </c>
      <c r="J481" s="424">
        <v>375</v>
      </c>
      <c r="K481" s="424">
        <v>375</v>
      </c>
      <c r="N481" s="424">
        <v>375</v>
      </c>
      <c r="O481" s="424">
        <v>375</v>
      </c>
      <c r="R481" s="424">
        <v>375</v>
      </c>
      <c r="S481" s="424">
        <v>375</v>
      </c>
    </row>
    <row r="482" spans="4:19" ht="13.2" customHeight="1" outlineLevel="1">
      <c r="D482" s="217" t="s">
        <v>509</v>
      </c>
      <c r="E482" s="180" t="s">
        <v>510</v>
      </c>
      <c r="F482" s="424">
        <v>25</v>
      </c>
      <c r="G482" s="424">
        <v>25</v>
      </c>
      <c r="H482" s="424">
        <v>25</v>
      </c>
      <c r="I482" s="424">
        <v>25</v>
      </c>
      <c r="J482" s="424">
        <v>25</v>
      </c>
      <c r="K482" s="424">
        <v>25</v>
      </c>
      <c r="N482" s="424">
        <v>25</v>
      </c>
      <c r="O482" s="424">
        <v>25</v>
      </c>
      <c r="R482" s="424">
        <v>25</v>
      </c>
      <c r="S482" s="424">
        <v>25</v>
      </c>
    </row>
    <row r="483" spans="4:19" ht="13.2" customHeight="1" outlineLevel="1">
      <c r="D483" s="217" t="s">
        <v>511</v>
      </c>
      <c r="E483" s="180" t="s">
        <v>512</v>
      </c>
      <c r="F483" s="424">
        <v>10</v>
      </c>
      <c r="G483" s="424">
        <v>10</v>
      </c>
      <c r="H483" s="424">
        <v>10</v>
      </c>
      <c r="I483" s="424">
        <v>10</v>
      </c>
      <c r="J483" s="424">
        <v>10</v>
      </c>
      <c r="K483" s="424">
        <v>10</v>
      </c>
      <c r="N483" s="424">
        <v>10</v>
      </c>
      <c r="O483" s="424">
        <v>10</v>
      </c>
      <c r="R483" s="424">
        <v>10</v>
      </c>
      <c r="S483" s="424">
        <v>10</v>
      </c>
    </row>
    <row r="484" spans="4:19" ht="13.2" customHeight="1" outlineLevel="1">
      <c r="D484" s="217" t="s">
        <v>513</v>
      </c>
      <c r="E484" s="180" t="s">
        <v>514</v>
      </c>
      <c r="F484" s="424">
        <v>30</v>
      </c>
      <c r="G484" s="424">
        <v>30</v>
      </c>
      <c r="H484" s="424">
        <v>30</v>
      </c>
      <c r="I484" s="424">
        <v>30</v>
      </c>
      <c r="J484" s="424">
        <v>15</v>
      </c>
      <c r="K484" s="424">
        <v>15</v>
      </c>
      <c r="N484" s="424">
        <v>15</v>
      </c>
      <c r="O484" s="424">
        <v>15</v>
      </c>
      <c r="R484" s="424">
        <v>15</v>
      </c>
      <c r="S484" s="424">
        <v>15</v>
      </c>
    </row>
    <row r="485" spans="4:19" ht="13.2" customHeight="1" outlineLevel="1">
      <c r="D485" s="217" t="s">
        <v>515</v>
      </c>
      <c r="E485" s="180" t="s">
        <v>516</v>
      </c>
      <c r="F485" s="424">
        <v>6</v>
      </c>
      <c r="G485" s="424">
        <v>6</v>
      </c>
      <c r="H485" s="424">
        <v>6</v>
      </c>
      <c r="I485" s="424">
        <v>6</v>
      </c>
      <c r="J485" s="424">
        <v>6</v>
      </c>
      <c r="K485" s="424">
        <v>6</v>
      </c>
      <c r="N485" s="424">
        <v>6</v>
      </c>
      <c r="O485" s="424">
        <v>6</v>
      </c>
      <c r="R485" s="424">
        <v>6</v>
      </c>
      <c r="S485" s="424">
        <v>6</v>
      </c>
    </row>
    <row r="486" spans="4:19" ht="13.2" customHeight="1" outlineLevel="1">
      <c r="D486" s="217" t="s">
        <v>517</v>
      </c>
      <c r="E486" s="180" t="s">
        <v>518</v>
      </c>
      <c r="F486" s="424">
        <v>1.25</v>
      </c>
      <c r="G486" s="424">
        <v>1.25</v>
      </c>
      <c r="H486" s="424">
        <v>1.25</v>
      </c>
      <c r="I486" s="424">
        <v>1.25</v>
      </c>
      <c r="J486" s="424">
        <v>1.25</v>
      </c>
      <c r="K486" s="424">
        <v>1.25</v>
      </c>
      <c r="N486" s="424">
        <v>1.25</v>
      </c>
      <c r="O486" s="424">
        <v>1.25</v>
      </c>
      <c r="R486" s="424">
        <v>1.25</v>
      </c>
      <c r="S486" s="424">
        <v>1.25</v>
      </c>
    </row>
    <row r="487" spans="4:19" ht="13.2" customHeight="1" outlineLevel="1">
      <c r="D487" s="217" t="s">
        <v>519</v>
      </c>
      <c r="E487" s="180" t="s">
        <v>518</v>
      </c>
      <c r="F487" s="424">
        <v>1.25</v>
      </c>
      <c r="G487" s="424">
        <v>1.25</v>
      </c>
      <c r="H487" s="424">
        <v>1.25</v>
      </c>
      <c r="I487" s="424">
        <v>1.25</v>
      </c>
      <c r="J487" s="424">
        <v>1.25</v>
      </c>
      <c r="K487" s="424">
        <v>1.25</v>
      </c>
      <c r="N487" s="424">
        <v>1.25</v>
      </c>
      <c r="O487" s="424">
        <v>1.25</v>
      </c>
      <c r="R487" s="424">
        <v>1.25</v>
      </c>
      <c r="S487" s="424">
        <v>1.25</v>
      </c>
    </row>
    <row r="488" spans="4:19" ht="13.2" customHeight="1" outlineLevel="1">
      <c r="D488" s="218" t="s">
        <v>520</v>
      </c>
      <c r="E488" s="180" t="s">
        <v>521</v>
      </c>
      <c r="F488" s="424">
        <v>10</v>
      </c>
      <c r="G488" s="424">
        <v>10</v>
      </c>
      <c r="H488" s="424">
        <v>10</v>
      </c>
      <c r="I488" s="424">
        <v>10</v>
      </c>
      <c r="J488" s="424">
        <v>10</v>
      </c>
      <c r="K488" s="424">
        <v>10</v>
      </c>
      <c r="N488" s="424">
        <v>10</v>
      </c>
      <c r="O488" s="424">
        <v>10</v>
      </c>
      <c r="R488" s="424">
        <v>10</v>
      </c>
      <c r="S488" s="424">
        <v>10</v>
      </c>
    </row>
    <row r="489" spans="4:19" ht="13.2" customHeight="1" outlineLevel="1">
      <c r="D489" s="217" t="s">
        <v>522</v>
      </c>
      <c r="E489" s="180" t="s">
        <v>518</v>
      </c>
      <c r="F489" s="424">
        <v>15</v>
      </c>
      <c r="G489" s="424">
        <v>15</v>
      </c>
      <c r="H489" s="424">
        <v>15</v>
      </c>
      <c r="I489" s="424">
        <v>15</v>
      </c>
      <c r="J489" s="424">
        <v>15</v>
      </c>
      <c r="K489" s="424">
        <v>15</v>
      </c>
      <c r="N489" s="424">
        <v>15</v>
      </c>
      <c r="O489" s="424">
        <v>15</v>
      </c>
      <c r="R489" s="424">
        <v>15</v>
      </c>
      <c r="S489" s="424">
        <v>15</v>
      </c>
    </row>
    <row r="490" spans="4:19" ht="13.2" customHeight="1" outlineLevel="1">
      <c r="D490" s="217" t="s">
        <v>523</v>
      </c>
      <c r="E490" s="180" t="s">
        <v>518</v>
      </c>
      <c r="F490" s="424">
        <v>65</v>
      </c>
      <c r="G490" s="424">
        <v>65</v>
      </c>
      <c r="H490" s="424">
        <v>65</v>
      </c>
      <c r="I490" s="424">
        <v>65</v>
      </c>
      <c r="J490" s="424">
        <v>65</v>
      </c>
      <c r="K490" s="424">
        <v>65</v>
      </c>
      <c r="N490" s="424">
        <v>65</v>
      </c>
      <c r="O490" s="424">
        <v>65</v>
      </c>
      <c r="R490" s="424">
        <v>65</v>
      </c>
      <c r="S490" s="424">
        <v>65</v>
      </c>
    </row>
    <row r="491" spans="4:19" ht="13.2" customHeight="1" outlineLevel="1">
      <c r="D491" s="217" t="s">
        <v>524</v>
      </c>
      <c r="E491" s="180" t="s">
        <v>518</v>
      </c>
      <c r="F491" s="424">
        <v>85</v>
      </c>
      <c r="G491" s="424">
        <v>85</v>
      </c>
      <c r="H491" s="424">
        <v>85</v>
      </c>
      <c r="I491" s="424">
        <v>85</v>
      </c>
      <c r="J491" s="424">
        <v>85</v>
      </c>
      <c r="K491" s="424">
        <v>85</v>
      </c>
      <c r="N491" s="424">
        <v>85</v>
      </c>
      <c r="O491" s="424">
        <v>85</v>
      </c>
      <c r="R491" s="424">
        <v>85</v>
      </c>
      <c r="S491" s="424">
        <v>85</v>
      </c>
    </row>
    <row r="492" spans="4:19" ht="13.2" customHeight="1" outlineLevel="1">
      <c r="D492" s="216" t="s">
        <v>525</v>
      </c>
      <c r="E492" s="180" t="s">
        <v>518</v>
      </c>
      <c r="F492" s="424">
        <v>10</v>
      </c>
      <c r="G492" s="424">
        <v>10</v>
      </c>
      <c r="H492" s="424">
        <v>10</v>
      </c>
      <c r="I492" s="424">
        <v>10</v>
      </c>
      <c r="J492" s="424">
        <v>10</v>
      </c>
      <c r="K492" s="424">
        <v>10</v>
      </c>
      <c r="N492" s="424">
        <v>10</v>
      </c>
      <c r="O492" s="424">
        <v>10</v>
      </c>
      <c r="R492" s="424">
        <v>10</v>
      </c>
      <c r="S492" s="424">
        <v>10</v>
      </c>
    </row>
    <row r="493" spans="4:19" ht="13.2" customHeight="1" outlineLevel="1">
      <c r="D493" s="216" t="s">
        <v>526</v>
      </c>
      <c r="E493" s="180" t="s">
        <v>518</v>
      </c>
      <c r="F493" s="424">
        <v>8</v>
      </c>
      <c r="G493" s="424">
        <v>8</v>
      </c>
      <c r="H493" s="424">
        <v>8</v>
      </c>
      <c r="I493" s="424">
        <v>8</v>
      </c>
      <c r="J493" s="424">
        <v>8</v>
      </c>
      <c r="K493" s="424">
        <v>8</v>
      </c>
      <c r="N493" s="424">
        <v>8</v>
      </c>
      <c r="O493" s="424">
        <v>8</v>
      </c>
      <c r="R493" s="424">
        <v>8</v>
      </c>
      <c r="S493" s="424">
        <v>8</v>
      </c>
    </row>
    <row r="494" spans="4:19" ht="13.2" customHeight="1" outlineLevel="1">
      <c r="D494" s="216" t="s">
        <v>527</v>
      </c>
      <c r="E494" s="180" t="s">
        <v>518</v>
      </c>
      <c r="F494" s="424">
        <v>36</v>
      </c>
      <c r="G494" s="424">
        <v>36</v>
      </c>
      <c r="H494" s="424">
        <v>36</v>
      </c>
      <c r="I494" s="424">
        <v>36</v>
      </c>
      <c r="J494" s="424">
        <v>36</v>
      </c>
      <c r="K494" s="424">
        <v>36</v>
      </c>
      <c r="N494" s="424">
        <v>36</v>
      </c>
      <c r="O494" s="424">
        <v>36</v>
      </c>
      <c r="R494" s="424">
        <v>36</v>
      </c>
      <c r="S494" s="424">
        <v>36</v>
      </c>
    </row>
    <row r="495" spans="4:19" ht="13.2" customHeight="1" outlineLevel="1">
      <c r="D495" s="216" t="s">
        <v>528</v>
      </c>
      <c r="E495" s="180" t="s">
        <v>518</v>
      </c>
      <c r="F495" s="424">
        <v>5.5</v>
      </c>
      <c r="G495" s="424">
        <v>5.5</v>
      </c>
      <c r="H495" s="424">
        <v>5.5</v>
      </c>
      <c r="I495" s="424">
        <v>5.5</v>
      </c>
      <c r="J495" s="424">
        <v>5.5</v>
      </c>
      <c r="K495" s="424">
        <v>5.5</v>
      </c>
      <c r="N495" s="424">
        <v>5.5</v>
      </c>
      <c r="O495" s="424">
        <v>5.5</v>
      </c>
      <c r="R495" s="424">
        <v>5.5</v>
      </c>
      <c r="S495" s="424">
        <v>5.5</v>
      </c>
    </row>
    <row r="496" spans="4:19" ht="13.2" customHeight="1" outlineLevel="1">
      <c r="D496" s="216" t="s">
        <v>529</v>
      </c>
      <c r="E496" s="180" t="s">
        <v>512</v>
      </c>
      <c r="F496" s="424">
        <v>0</v>
      </c>
      <c r="G496" s="424">
        <v>0</v>
      </c>
      <c r="H496" s="424">
        <v>0</v>
      </c>
      <c r="I496" s="424">
        <v>0</v>
      </c>
      <c r="J496" s="424">
        <v>0</v>
      </c>
      <c r="K496" s="424">
        <v>0</v>
      </c>
      <c r="N496" s="424">
        <v>0</v>
      </c>
      <c r="O496" s="424">
        <v>0</v>
      </c>
      <c r="R496" s="424">
        <v>0</v>
      </c>
      <c r="S496" s="424">
        <v>0</v>
      </c>
    </row>
    <row r="497" spans="1:19" ht="13.2" customHeight="1" outlineLevel="1">
      <c r="D497" s="286" t="s">
        <v>726</v>
      </c>
      <c r="E497" s="288"/>
      <c r="F497" s="401"/>
      <c r="G497" s="401"/>
      <c r="H497" s="401"/>
      <c r="I497" s="401"/>
      <c r="J497" s="401"/>
      <c r="K497" s="916"/>
      <c r="N497" s="915"/>
      <c r="O497" s="916"/>
      <c r="R497" s="915"/>
      <c r="S497" s="916"/>
    </row>
    <row r="498" spans="1:19" ht="13.2" customHeight="1" outlineLevel="1"/>
    <row r="499" spans="1:19" ht="13.2" customHeight="1">
      <c r="C499" s="304" t="s">
        <v>530</v>
      </c>
      <c r="D499" s="305"/>
      <c r="E499" s="306"/>
      <c r="F499" s="402"/>
      <c r="G499" s="402"/>
      <c r="H499" s="402"/>
      <c r="I499" s="402"/>
      <c r="J499" s="401"/>
      <c r="K499" s="916"/>
      <c r="N499" s="395"/>
      <c r="O499" s="396"/>
      <c r="R499" s="395"/>
      <c r="S499" s="396"/>
    </row>
    <row r="500" spans="1:19" s="17" customFormat="1" ht="13.2" customHeight="1" outlineLevel="1">
      <c r="C500" s="18"/>
      <c r="D500" s="180" t="s">
        <v>531</v>
      </c>
      <c r="E500" s="177" t="s">
        <v>532</v>
      </c>
      <c r="F500" s="358">
        <v>9.4999999999999998E-3</v>
      </c>
      <c r="G500" s="358">
        <v>9.4999999999999998E-3</v>
      </c>
      <c r="H500" s="358">
        <v>9.4999999999999998E-3</v>
      </c>
      <c r="I500" s="358">
        <v>9.4999999999999998E-3</v>
      </c>
      <c r="J500" s="358">
        <v>9.4999999999999998E-3</v>
      </c>
      <c r="K500" s="358">
        <v>9.4999999999999998E-3</v>
      </c>
      <c r="L500" s="359"/>
      <c r="M500" s="359"/>
      <c r="N500" s="358">
        <v>9.4999999999999998E-3</v>
      </c>
      <c r="O500" s="358">
        <v>9.4999999999999998E-3</v>
      </c>
      <c r="P500" s="359"/>
      <c r="Q500" s="359"/>
      <c r="R500" s="358">
        <v>9.4999999999999998E-3</v>
      </c>
      <c r="S500" s="358">
        <v>9.4999999999999998E-3</v>
      </c>
    </row>
    <row r="501" spans="1:19" ht="13.2" customHeight="1" outlineLevel="1">
      <c r="A501" s="171" t="s">
        <v>533</v>
      </c>
      <c r="D501" s="286" t="s">
        <v>534</v>
      </c>
      <c r="E501" s="553"/>
      <c r="F501" s="401"/>
      <c r="G501" s="401"/>
      <c r="H501" s="401"/>
      <c r="I501" s="401"/>
      <c r="J501" s="401"/>
      <c r="K501" s="401"/>
      <c r="N501" s="401"/>
      <c r="O501" s="401"/>
      <c r="R501" s="401"/>
      <c r="S501" s="401"/>
    </row>
    <row r="502" spans="1:19" ht="13.2" customHeight="1" outlineLevel="1">
      <c r="D502" s="180" t="s">
        <v>535</v>
      </c>
      <c r="E502" s="177" t="s">
        <v>536</v>
      </c>
      <c r="F502" s="424">
        <v>0</v>
      </c>
      <c r="G502" s="424">
        <v>0</v>
      </c>
      <c r="H502" s="424">
        <v>0</v>
      </c>
      <c r="I502" s="424">
        <v>0</v>
      </c>
      <c r="J502" s="424">
        <v>0</v>
      </c>
      <c r="K502" s="424">
        <v>0</v>
      </c>
      <c r="N502" s="424">
        <v>0</v>
      </c>
      <c r="O502" s="424">
        <v>0</v>
      </c>
      <c r="R502" s="424">
        <v>0</v>
      </c>
      <c r="S502" s="424">
        <v>0</v>
      </c>
    </row>
    <row r="503" spans="1:19" ht="13.2" customHeight="1" outlineLevel="1">
      <c r="D503" s="180" t="s">
        <v>537</v>
      </c>
      <c r="E503" s="177" t="s">
        <v>536</v>
      </c>
      <c r="F503" s="424">
        <v>0</v>
      </c>
      <c r="G503" s="424">
        <v>0</v>
      </c>
      <c r="H503" s="424">
        <v>0</v>
      </c>
      <c r="I503" s="424">
        <v>0</v>
      </c>
      <c r="J503" s="424">
        <v>0</v>
      </c>
      <c r="K503" s="424">
        <v>0</v>
      </c>
      <c r="N503" s="424">
        <v>0</v>
      </c>
      <c r="O503" s="424">
        <v>0</v>
      </c>
      <c r="R503" s="424">
        <v>0</v>
      </c>
      <c r="S503" s="424">
        <v>0</v>
      </c>
    </row>
    <row r="504" spans="1:19" ht="13.2" customHeight="1" outlineLevel="1">
      <c r="D504" s="180" t="s">
        <v>538</v>
      </c>
      <c r="E504" s="177" t="s">
        <v>536</v>
      </c>
      <c r="F504" s="424">
        <v>0</v>
      </c>
      <c r="G504" s="424">
        <v>0</v>
      </c>
      <c r="H504" s="424">
        <v>0</v>
      </c>
      <c r="I504" s="424">
        <v>0</v>
      </c>
      <c r="J504" s="424">
        <v>0</v>
      </c>
      <c r="K504" s="424">
        <v>0</v>
      </c>
      <c r="N504" s="424">
        <v>0</v>
      </c>
      <c r="O504" s="424">
        <v>0</v>
      </c>
      <c r="R504" s="424">
        <v>0</v>
      </c>
      <c r="S504" s="424">
        <v>0</v>
      </c>
    </row>
    <row r="505" spans="1:19" ht="13.2" customHeight="1" outlineLevel="1">
      <c r="D505" s="180" t="s">
        <v>539</v>
      </c>
      <c r="E505" s="177" t="s">
        <v>536</v>
      </c>
      <c r="F505" s="424">
        <v>0</v>
      </c>
      <c r="G505" s="424">
        <v>0</v>
      </c>
      <c r="H505" s="424">
        <v>0</v>
      </c>
      <c r="I505" s="424">
        <v>0</v>
      </c>
      <c r="J505" s="424">
        <v>0</v>
      </c>
      <c r="K505" s="424">
        <v>0</v>
      </c>
      <c r="N505" s="424">
        <v>0</v>
      </c>
      <c r="O505" s="424">
        <v>0</v>
      </c>
      <c r="R505" s="424">
        <v>0</v>
      </c>
      <c r="S505" s="424">
        <v>0</v>
      </c>
    </row>
    <row r="506" spans="1:19" ht="13.2" customHeight="1" outlineLevel="1">
      <c r="D506" s="180" t="s">
        <v>540</v>
      </c>
      <c r="E506" s="177" t="s">
        <v>536</v>
      </c>
      <c r="F506" s="424">
        <v>36</v>
      </c>
      <c r="G506" s="424">
        <v>36</v>
      </c>
      <c r="H506" s="424">
        <v>36</v>
      </c>
      <c r="I506" s="424">
        <v>36</v>
      </c>
      <c r="J506" s="424">
        <v>36</v>
      </c>
      <c r="K506" s="424">
        <v>36</v>
      </c>
      <c r="N506" s="424">
        <v>36</v>
      </c>
      <c r="O506" s="424">
        <v>36</v>
      </c>
      <c r="R506" s="424">
        <v>36</v>
      </c>
      <c r="S506" s="424">
        <v>36</v>
      </c>
    </row>
    <row r="507" spans="1:19" ht="13.2" customHeight="1" outlineLevel="1">
      <c r="D507" s="180" t="s">
        <v>541</v>
      </c>
      <c r="E507" s="177" t="s">
        <v>536</v>
      </c>
      <c r="F507" s="424">
        <v>40.5</v>
      </c>
      <c r="G507" s="424">
        <v>40.5</v>
      </c>
      <c r="H507" s="424">
        <v>40.5</v>
      </c>
      <c r="I507" s="424">
        <v>40.5</v>
      </c>
      <c r="J507" s="424">
        <v>40.5</v>
      </c>
      <c r="K507" s="424">
        <v>40.5</v>
      </c>
      <c r="N507" s="424">
        <v>40.5</v>
      </c>
      <c r="O507" s="424">
        <v>40.5</v>
      </c>
      <c r="R507" s="424">
        <v>40.5</v>
      </c>
      <c r="S507" s="424">
        <v>40.5</v>
      </c>
    </row>
    <row r="508" spans="1:19" ht="13.2" customHeight="1" outlineLevel="1">
      <c r="D508" s="180" t="s">
        <v>542</v>
      </c>
      <c r="E508" s="177" t="s">
        <v>536</v>
      </c>
      <c r="F508" s="424">
        <v>45</v>
      </c>
      <c r="G508" s="424">
        <v>45</v>
      </c>
      <c r="H508" s="424">
        <v>45</v>
      </c>
      <c r="I508" s="424">
        <v>45</v>
      </c>
      <c r="J508" s="424">
        <v>45</v>
      </c>
      <c r="K508" s="424">
        <v>45</v>
      </c>
      <c r="N508" s="424">
        <v>45</v>
      </c>
      <c r="O508" s="424">
        <v>45</v>
      </c>
      <c r="R508" s="424">
        <v>45</v>
      </c>
      <c r="S508" s="424">
        <v>45</v>
      </c>
    </row>
    <row r="509" spans="1:19" ht="13.2" customHeight="1" outlineLevel="1">
      <c r="D509" s="180" t="s">
        <v>543</v>
      </c>
      <c r="E509" s="177" t="s">
        <v>536</v>
      </c>
      <c r="F509" s="424">
        <v>49.5</v>
      </c>
      <c r="G509" s="424">
        <v>49.5</v>
      </c>
      <c r="H509" s="424">
        <v>49.5</v>
      </c>
      <c r="I509" s="424">
        <v>49.5</v>
      </c>
      <c r="J509" s="424">
        <v>49.5</v>
      </c>
      <c r="K509" s="424">
        <v>49.5</v>
      </c>
      <c r="N509" s="424">
        <v>49.5</v>
      </c>
      <c r="O509" s="424">
        <v>49.5</v>
      </c>
      <c r="R509" s="424">
        <v>49.5</v>
      </c>
      <c r="S509" s="424">
        <v>49.5</v>
      </c>
    </row>
    <row r="510" spans="1:19" ht="13.2" customHeight="1" outlineLevel="1">
      <c r="D510" s="180" t="s">
        <v>544</v>
      </c>
      <c r="E510" s="177" t="s">
        <v>536</v>
      </c>
      <c r="F510" s="424">
        <v>54</v>
      </c>
      <c r="G510" s="424">
        <v>54</v>
      </c>
      <c r="H510" s="424">
        <v>54</v>
      </c>
      <c r="I510" s="424">
        <v>54</v>
      </c>
      <c r="J510" s="424">
        <v>54</v>
      </c>
      <c r="K510" s="424">
        <v>54</v>
      </c>
      <c r="N510" s="424">
        <v>54</v>
      </c>
      <c r="O510" s="424">
        <v>54</v>
      </c>
      <c r="R510" s="424">
        <v>54</v>
      </c>
      <c r="S510" s="424">
        <v>54</v>
      </c>
    </row>
    <row r="511" spans="1:19" ht="13.2" customHeight="1" outlineLevel="1">
      <c r="D511" s="180" t="s">
        <v>545</v>
      </c>
      <c r="E511" s="177" t="s">
        <v>536</v>
      </c>
      <c r="F511" s="424">
        <v>149</v>
      </c>
      <c r="G511" s="424">
        <v>149</v>
      </c>
      <c r="H511" s="424">
        <v>149</v>
      </c>
      <c r="I511" s="424">
        <v>149</v>
      </c>
      <c r="J511" s="424">
        <v>149</v>
      </c>
      <c r="K511" s="424">
        <v>149</v>
      </c>
      <c r="N511" s="424">
        <v>149</v>
      </c>
      <c r="O511" s="424">
        <v>149</v>
      </c>
      <c r="R511" s="424">
        <v>149</v>
      </c>
      <c r="S511" s="424">
        <v>149</v>
      </c>
    </row>
    <row r="512" spans="1:19" ht="13.2" customHeight="1" outlineLevel="1">
      <c r="D512" s="180" t="s">
        <v>546</v>
      </c>
      <c r="E512" s="177" t="s">
        <v>536</v>
      </c>
      <c r="F512" s="424">
        <v>249</v>
      </c>
      <c r="G512" s="424">
        <v>249</v>
      </c>
      <c r="H512" s="424">
        <v>249</v>
      </c>
      <c r="I512" s="424">
        <v>249</v>
      </c>
      <c r="J512" s="424">
        <v>249</v>
      </c>
      <c r="K512" s="424">
        <v>249</v>
      </c>
      <c r="N512" s="424">
        <v>249</v>
      </c>
      <c r="O512" s="424">
        <v>249</v>
      </c>
      <c r="R512" s="424">
        <v>249</v>
      </c>
      <c r="S512" s="424">
        <v>249</v>
      </c>
    </row>
    <row r="513" spans="1:19" s="18" customFormat="1" ht="13.35" customHeight="1" outlineLevel="1">
      <c r="A513" s="737"/>
      <c r="D513" s="286" t="s">
        <v>547</v>
      </c>
      <c r="E513" s="288"/>
      <c r="F513" s="401"/>
      <c r="G513" s="401"/>
      <c r="H513" s="401"/>
      <c r="I513" s="401"/>
      <c r="J513" s="401"/>
      <c r="K513" s="401"/>
      <c r="L513" s="389"/>
      <c r="M513" s="389"/>
      <c r="N513" s="401"/>
      <c r="O513" s="401"/>
      <c r="P513" s="389"/>
      <c r="Q513" s="389"/>
      <c r="R513" s="401"/>
      <c r="S513" s="401"/>
    </row>
    <row r="514" spans="1:19" s="17" customFormat="1" ht="13.35" customHeight="1" outlineLevel="1">
      <c r="A514" s="738"/>
      <c r="D514" s="180" t="s">
        <v>548</v>
      </c>
      <c r="E514" s="177" t="s">
        <v>549</v>
      </c>
      <c r="F514" s="424">
        <v>42.5</v>
      </c>
      <c r="G514" s="424">
        <v>42.5</v>
      </c>
      <c r="H514" s="424">
        <v>42.5</v>
      </c>
      <c r="I514" s="424">
        <v>42.5</v>
      </c>
      <c r="J514" s="424">
        <v>42.5</v>
      </c>
      <c r="K514" s="424">
        <v>42.5</v>
      </c>
      <c r="L514" s="389"/>
      <c r="M514" s="389"/>
      <c r="N514" s="424">
        <v>42.5</v>
      </c>
      <c r="O514" s="424">
        <v>42.5</v>
      </c>
      <c r="P514" s="389"/>
      <c r="Q514" s="389"/>
      <c r="R514" s="424">
        <v>42.5</v>
      </c>
      <c r="S514" s="424">
        <v>42.5</v>
      </c>
    </row>
    <row r="515" spans="1:19" s="17" customFormat="1" ht="13.35" customHeight="1" outlineLevel="1">
      <c r="A515" s="738"/>
      <c r="D515" s="286" t="s">
        <v>550</v>
      </c>
      <c r="E515" s="288"/>
      <c r="F515" s="401"/>
      <c r="G515" s="770"/>
      <c r="H515" s="770"/>
      <c r="I515" s="770"/>
      <c r="J515" s="770"/>
      <c r="K515" s="770"/>
      <c r="L515" s="771"/>
      <c r="M515" s="771"/>
      <c r="N515" s="770"/>
      <c r="O515" s="770"/>
      <c r="P515" s="771"/>
      <c r="Q515" s="771"/>
      <c r="R515" s="770"/>
      <c r="S515" s="770"/>
    </row>
    <row r="516" spans="1:19" s="17" customFormat="1" ht="13.35" customHeight="1" outlineLevel="1">
      <c r="A516" s="738"/>
      <c r="D516" s="177" t="s">
        <v>551</v>
      </c>
      <c r="E516" s="177" t="s">
        <v>549</v>
      </c>
      <c r="F516" s="424">
        <v>26</v>
      </c>
      <c r="G516" s="424">
        <v>26</v>
      </c>
      <c r="H516" s="424">
        <v>26</v>
      </c>
      <c r="I516" s="424">
        <v>26</v>
      </c>
      <c r="J516" s="424">
        <v>26</v>
      </c>
      <c r="K516" s="424">
        <v>26</v>
      </c>
      <c r="L516" s="389"/>
      <c r="M516" s="389"/>
      <c r="N516" s="424">
        <v>26</v>
      </c>
      <c r="O516" s="424">
        <v>26</v>
      </c>
      <c r="P516" s="389"/>
      <c r="Q516" s="389"/>
      <c r="R516" s="424">
        <v>26</v>
      </c>
      <c r="S516" s="424">
        <v>26</v>
      </c>
    </row>
    <row r="517" spans="1:19" s="17" customFormat="1" ht="13.35" customHeight="1" outlineLevel="1">
      <c r="A517" s="738"/>
      <c r="D517" s="286" t="s">
        <v>552</v>
      </c>
      <c r="E517" s="288"/>
      <c r="F517" s="401"/>
      <c r="G517" s="401"/>
      <c r="H517" s="401"/>
      <c r="I517" s="401"/>
      <c r="J517" s="401"/>
      <c r="K517" s="401"/>
      <c r="L517" s="389"/>
      <c r="M517" s="389"/>
      <c r="N517" s="401"/>
      <c r="O517" s="401" t="s">
        <v>727</v>
      </c>
      <c r="P517" s="389"/>
      <c r="Q517" s="389"/>
      <c r="R517" s="401" t="s">
        <v>400</v>
      </c>
      <c r="S517" s="401"/>
    </row>
    <row r="518" spans="1:19" s="17" customFormat="1" ht="13.35" customHeight="1" outlineLevel="1">
      <c r="A518" s="738"/>
      <c r="D518" s="180" t="s">
        <v>728</v>
      </c>
      <c r="E518" s="177" t="s">
        <v>549</v>
      </c>
      <c r="F518" s="424">
        <v>390</v>
      </c>
      <c r="G518" s="424">
        <v>390</v>
      </c>
      <c r="H518" s="424">
        <v>390</v>
      </c>
      <c r="I518" s="424">
        <v>390</v>
      </c>
      <c r="J518" s="424">
        <v>390</v>
      </c>
      <c r="K518" s="424">
        <v>390</v>
      </c>
      <c r="L518" s="389"/>
      <c r="M518" s="389"/>
      <c r="N518" s="424">
        <v>390</v>
      </c>
      <c r="O518" s="424">
        <v>390</v>
      </c>
      <c r="P518" s="389"/>
      <c r="Q518" s="389"/>
      <c r="R518" s="424">
        <v>390</v>
      </c>
      <c r="S518" s="424">
        <v>390</v>
      </c>
    </row>
    <row r="519" spans="1:19" s="17" customFormat="1" ht="13.35" customHeight="1" outlineLevel="1">
      <c r="A519" s="738"/>
      <c r="D519" s="286" t="s">
        <v>554</v>
      </c>
      <c r="E519" s="288"/>
      <c r="F519" s="401"/>
      <c r="G519" s="401"/>
      <c r="H519" s="401"/>
      <c r="I519" s="401"/>
      <c r="J519" s="401"/>
      <c r="K519" s="401"/>
      <c r="L519" s="389"/>
      <c r="M519" s="389"/>
      <c r="N519" s="401"/>
      <c r="O519" s="401"/>
      <c r="P519" s="389"/>
      <c r="Q519" s="389"/>
      <c r="R519" s="401"/>
      <c r="S519" s="401"/>
    </row>
    <row r="520" spans="1:19" s="17" customFormat="1" ht="13.35" customHeight="1" outlineLevel="1">
      <c r="A520" s="738"/>
      <c r="D520" s="769" t="s">
        <v>555</v>
      </c>
      <c r="E520" s="177" t="s">
        <v>549</v>
      </c>
      <c r="F520" s="424">
        <v>110</v>
      </c>
      <c r="G520" s="424">
        <v>110</v>
      </c>
      <c r="H520" s="424">
        <v>110</v>
      </c>
      <c r="I520" s="424">
        <v>110</v>
      </c>
      <c r="J520" s="424">
        <v>110</v>
      </c>
      <c r="K520" s="424">
        <v>110</v>
      </c>
      <c r="L520" s="389"/>
      <c r="M520" s="389"/>
      <c r="N520" s="424">
        <v>110</v>
      </c>
      <c r="O520" s="424">
        <v>110</v>
      </c>
      <c r="P520" s="389"/>
      <c r="Q520" s="389"/>
      <c r="R520" s="424">
        <v>110</v>
      </c>
      <c r="S520" s="424">
        <v>110</v>
      </c>
    </row>
    <row r="521" spans="1:19" s="17" customFormat="1" ht="13.35" customHeight="1" outlineLevel="1">
      <c r="A521" s="738"/>
      <c r="D521" s="286" t="s">
        <v>556</v>
      </c>
      <c r="E521" s="288"/>
      <c r="F521" s="401"/>
      <c r="G521" s="401"/>
      <c r="H521" s="401"/>
      <c r="I521" s="401"/>
      <c r="J521" s="401"/>
      <c r="K521" s="401"/>
      <c r="L521" s="389"/>
      <c r="M521" s="389"/>
      <c r="N521" s="401"/>
      <c r="O521" s="401"/>
      <c r="P521" s="389"/>
      <c r="Q521" s="389"/>
      <c r="R521" s="401"/>
      <c r="S521" s="401"/>
    </row>
    <row r="522" spans="1:19" s="17" customFormat="1" ht="13.35" customHeight="1" outlineLevel="1">
      <c r="A522" s="738"/>
      <c r="D522" s="769" t="s">
        <v>557</v>
      </c>
      <c r="E522" s="177" t="s">
        <v>549</v>
      </c>
      <c r="F522" s="424">
        <v>375</v>
      </c>
      <c r="G522" s="424">
        <v>375</v>
      </c>
      <c r="H522" s="424">
        <v>375</v>
      </c>
      <c r="I522" s="424">
        <v>375</v>
      </c>
      <c r="J522" s="424">
        <v>375</v>
      </c>
      <c r="K522" s="424">
        <v>375</v>
      </c>
      <c r="L522" s="389"/>
      <c r="M522" s="389"/>
      <c r="N522" s="424">
        <v>375</v>
      </c>
      <c r="O522" s="424">
        <v>375</v>
      </c>
      <c r="P522" s="389"/>
      <c r="Q522" s="389"/>
      <c r="R522" s="424">
        <v>375</v>
      </c>
      <c r="S522" s="424">
        <v>375</v>
      </c>
    </row>
    <row r="523" spans="1:19" s="17" customFormat="1" ht="13.35" customHeight="1" outlineLevel="1">
      <c r="A523" s="738"/>
      <c r="D523" s="286" t="s">
        <v>558</v>
      </c>
      <c r="E523" s="288"/>
      <c r="F523" s="401"/>
      <c r="G523" s="401"/>
      <c r="H523" s="401"/>
      <c r="I523" s="401"/>
      <c r="J523" s="401"/>
      <c r="K523" s="401"/>
      <c r="L523" s="389"/>
      <c r="M523" s="389"/>
      <c r="N523" s="401"/>
      <c r="O523" s="401"/>
      <c r="P523" s="389"/>
      <c r="Q523" s="389"/>
      <c r="R523" s="401"/>
      <c r="S523" s="401"/>
    </row>
    <row r="524" spans="1:19" s="17" customFormat="1" ht="13.35" customHeight="1" outlineLevel="1">
      <c r="A524" s="137"/>
      <c r="D524" s="769" t="s">
        <v>559</v>
      </c>
      <c r="E524" s="177" t="s">
        <v>549</v>
      </c>
      <c r="F524" s="424">
        <v>780</v>
      </c>
      <c r="G524" s="424">
        <v>780</v>
      </c>
      <c r="H524" s="424">
        <v>780</v>
      </c>
      <c r="I524" s="424">
        <v>780</v>
      </c>
      <c r="J524" s="424">
        <v>780</v>
      </c>
      <c r="K524" s="424">
        <v>780</v>
      </c>
      <c r="L524" s="389"/>
      <c r="M524" s="389"/>
      <c r="N524" s="424">
        <v>780</v>
      </c>
      <c r="O524" s="424">
        <v>780</v>
      </c>
      <c r="P524" s="389"/>
      <c r="Q524" s="389"/>
      <c r="R524" s="424">
        <v>780</v>
      </c>
      <c r="S524" s="424">
        <v>780</v>
      </c>
    </row>
    <row r="525" spans="1:19" s="17" customFormat="1" ht="13.35" customHeight="1" outlineLevel="1">
      <c r="A525" s="137"/>
      <c r="D525" s="772"/>
      <c r="E525" s="773"/>
      <c r="F525" s="401"/>
      <c r="G525" s="401"/>
      <c r="H525" s="401"/>
      <c r="I525" s="401"/>
      <c r="J525" s="401"/>
      <c r="K525" s="916"/>
      <c r="L525" s="389"/>
      <c r="M525" s="389"/>
      <c r="N525" s="915"/>
      <c r="O525" s="916"/>
      <c r="P525" s="389"/>
      <c r="Q525" s="389"/>
      <c r="R525" s="915"/>
      <c r="S525" s="916"/>
    </row>
    <row r="526" spans="1:19" ht="13.2" customHeight="1" outlineLevel="1"/>
    <row r="527" spans="1:19" ht="13.2" customHeight="1" outlineLevel="1"/>
    <row r="528" spans="1:19" ht="13.2" customHeight="1">
      <c r="C528" s="304" t="s">
        <v>729</v>
      </c>
      <c r="D528" s="305"/>
      <c r="E528" s="306"/>
      <c r="F528" s="402"/>
      <c r="G528" s="402"/>
      <c r="H528" s="402"/>
      <c r="I528" s="402"/>
      <c r="J528" s="401"/>
      <c r="K528" s="916"/>
      <c r="N528" s="395"/>
      <c r="O528" s="396"/>
      <c r="R528" s="395"/>
      <c r="S528" s="396"/>
    </row>
    <row r="529" spans="1:19" ht="13.2" customHeight="1" outlineLevel="1" collapsed="1">
      <c r="A529" s="171" t="s">
        <v>561</v>
      </c>
      <c r="C529" s="71"/>
      <c r="D529" s="924" t="s">
        <v>562</v>
      </c>
      <c r="E529" s="306"/>
      <c r="F529" s="402"/>
      <c r="G529" s="402"/>
      <c r="H529" s="402"/>
      <c r="I529" s="402"/>
      <c r="J529" s="401"/>
      <c r="K529" s="916"/>
      <c r="N529" s="434"/>
      <c r="O529" s="435"/>
      <c r="R529" s="434"/>
      <c r="S529" s="435"/>
    </row>
    <row r="530" spans="1:19" ht="13.2" customHeight="1" outlineLevel="1">
      <c r="D530" s="178" t="s">
        <v>563</v>
      </c>
      <c r="E530" s="178" t="s">
        <v>564</v>
      </c>
      <c r="F530" s="230"/>
      <c r="G530" s="230"/>
      <c r="H530" s="230"/>
      <c r="I530" s="230"/>
      <c r="J530" s="230"/>
      <c r="K530" s="230"/>
      <c r="N530" s="694"/>
      <c r="O530" s="694"/>
      <c r="R530" s="694"/>
      <c r="S530" s="694"/>
    </row>
    <row r="531" spans="1:19" ht="13.2" customHeight="1" outlineLevel="1">
      <c r="D531" s="178" t="s">
        <v>565</v>
      </c>
      <c r="E531" s="178" t="s">
        <v>460</v>
      </c>
      <c r="F531" s="230"/>
      <c r="G531" s="230"/>
      <c r="H531" s="230"/>
      <c r="I531" s="230"/>
      <c r="J531" s="230"/>
      <c r="K531" s="230"/>
      <c r="N531" s="694"/>
      <c r="O531" s="694"/>
      <c r="R531" s="694"/>
      <c r="S531" s="694"/>
    </row>
    <row r="532" spans="1:19" s="17" customFormat="1" ht="13.2" customHeight="1" outlineLevel="1">
      <c r="A532" s="64"/>
      <c r="D532" s="180" t="s">
        <v>566</v>
      </c>
      <c r="E532" s="177" t="s">
        <v>215</v>
      </c>
      <c r="F532" s="424"/>
      <c r="G532" s="424"/>
      <c r="H532" s="424"/>
      <c r="I532" s="424"/>
      <c r="J532" s="424"/>
      <c r="K532" s="424"/>
      <c r="L532" s="389"/>
      <c r="M532" s="389"/>
      <c r="N532" s="219"/>
      <c r="O532" s="219"/>
      <c r="P532" s="389"/>
      <c r="Q532" s="389"/>
      <c r="R532" s="219"/>
      <c r="S532" s="219"/>
    </row>
    <row r="533" spans="1:19" s="17" customFormat="1" ht="13.2" customHeight="1" outlineLevel="1">
      <c r="A533" s="64"/>
      <c r="D533" s="229" t="s">
        <v>567</v>
      </c>
      <c r="E533" s="330" t="s">
        <v>215</v>
      </c>
      <c r="F533" s="426"/>
      <c r="G533" s="426"/>
      <c r="H533" s="426"/>
      <c r="I533" s="426"/>
      <c r="J533" s="426"/>
      <c r="K533" s="426"/>
      <c r="L533" s="389"/>
      <c r="M533" s="389"/>
      <c r="N533" s="425"/>
      <c r="O533" s="425"/>
      <c r="P533" s="389"/>
      <c r="Q533" s="389"/>
      <c r="R533" s="425"/>
      <c r="S533" s="425"/>
    </row>
    <row r="534" spans="1:19" s="17" customFormat="1" ht="13.35" customHeight="1" outlineLevel="1">
      <c r="A534" s="64" t="s">
        <v>568</v>
      </c>
      <c r="D534" s="488" t="s">
        <v>569</v>
      </c>
      <c r="E534" s="695"/>
      <c r="F534" s="401"/>
      <c r="G534" s="401"/>
      <c r="H534" s="401"/>
      <c r="I534" s="401"/>
      <c r="J534" s="401"/>
      <c r="K534" s="916"/>
      <c r="L534" s="389"/>
      <c r="M534" s="389"/>
      <c r="N534" s="973"/>
      <c r="O534" s="974"/>
      <c r="P534" s="389"/>
      <c r="Q534" s="389"/>
      <c r="R534" s="973"/>
      <c r="S534" s="974"/>
    </row>
    <row r="535" spans="1:19" s="17" customFormat="1" ht="13.35" customHeight="1" outlineLevel="1">
      <c r="A535" s="738"/>
      <c r="D535" s="180" t="s">
        <v>570</v>
      </c>
      <c r="E535" s="180" t="s">
        <v>571</v>
      </c>
      <c r="F535" s="219">
        <v>17.100000000000001</v>
      </c>
      <c r="G535" s="219">
        <v>17.100000000000001</v>
      </c>
      <c r="H535" s="219">
        <v>17.100000000000001</v>
      </c>
      <c r="I535" s="219">
        <v>17.100000000000001</v>
      </c>
      <c r="J535" s="219">
        <v>17.100000000000001</v>
      </c>
      <c r="K535" s="219">
        <v>17.100000000000001</v>
      </c>
      <c r="L535" s="389"/>
      <c r="M535" s="389"/>
      <c r="N535" s="219">
        <v>17.100000000000001</v>
      </c>
      <c r="O535" s="219">
        <v>17.100000000000001</v>
      </c>
      <c r="P535" s="404"/>
      <c r="Q535" s="404"/>
      <c r="R535" s="219">
        <v>17.100000000000001</v>
      </c>
      <c r="S535" s="219">
        <v>17.100000000000001</v>
      </c>
    </row>
    <row r="536" spans="1:19" s="17" customFormat="1" ht="13.35" customHeight="1" outlineLevel="1">
      <c r="A536" s="738"/>
      <c r="D536" s="180" t="s">
        <v>572</v>
      </c>
      <c r="E536" s="177" t="s">
        <v>573</v>
      </c>
      <c r="F536" s="219">
        <v>261.25</v>
      </c>
      <c r="G536" s="219">
        <v>261.25</v>
      </c>
      <c r="H536" s="219">
        <v>261.25</v>
      </c>
      <c r="I536" s="219">
        <v>261.25</v>
      </c>
      <c r="J536" s="219">
        <v>261.25</v>
      </c>
      <c r="K536" s="219">
        <v>261.25</v>
      </c>
      <c r="L536" s="389"/>
      <c r="M536" s="389"/>
      <c r="N536" s="219">
        <v>261.25</v>
      </c>
      <c r="O536" s="219">
        <v>261.25</v>
      </c>
      <c r="P536" s="404"/>
      <c r="Q536" s="404"/>
      <c r="R536" s="219">
        <v>261.25</v>
      </c>
      <c r="S536" s="219">
        <v>261.25</v>
      </c>
    </row>
    <row r="537" spans="1:19" s="17" customFormat="1" ht="13.35" customHeight="1" outlineLevel="1">
      <c r="A537" s="738"/>
      <c r="D537" s="180" t="s">
        <v>574</v>
      </c>
      <c r="E537" s="177" t="s">
        <v>573</v>
      </c>
      <c r="F537" s="219">
        <v>1187.5</v>
      </c>
      <c r="G537" s="219">
        <v>1187.5</v>
      </c>
      <c r="H537" s="219">
        <v>1187.5</v>
      </c>
      <c r="I537" s="219">
        <v>1187.5</v>
      </c>
      <c r="J537" s="219">
        <v>1187.5</v>
      </c>
      <c r="K537" s="219">
        <v>1187.5</v>
      </c>
      <c r="L537" s="389"/>
      <c r="M537" s="389"/>
      <c r="N537" s="219">
        <v>1187.5</v>
      </c>
      <c r="O537" s="219">
        <v>1187.5</v>
      </c>
      <c r="P537" s="404"/>
      <c r="Q537" s="404"/>
      <c r="R537" s="219">
        <v>1187.5</v>
      </c>
      <c r="S537" s="219">
        <v>1187.5</v>
      </c>
    </row>
    <row r="538" spans="1:19" s="18" customFormat="1" ht="13.35" customHeight="1" outlineLevel="1">
      <c r="A538" s="737"/>
      <c r="D538" s="180" t="s">
        <v>575</v>
      </c>
      <c r="E538" s="177" t="s">
        <v>573</v>
      </c>
      <c r="F538" s="219">
        <v>2090</v>
      </c>
      <c r="G538" s="219">
        <v>2090</v>
      </c>
      <c r="H538" s="219">
        <v>2090</v>
      </c>
      <c r="I538" s="219">
        <v>2090</v>
      </c>
      <c r="J538" s="219">
        <v>2090</v>
      </c>
      <c r="K538" s="219">
        <v>2090</v>
      </c>
      <c r="L538" s="390"/>
      <c r="M538" s="390"/>
      <c r="N538" s="219">
        <v>2090</v>
      </c>
      <c r="O538" s="219">
        <v>2090</v>
      </c>
      <c r="P538" s="774"/>
      <c r="Q538" s="774"/>
      <c r="R538" s="219">
        <v>2090</v>
      </c>
      <c r="S538" s="219">
        <v>2090</v>
      </c>
    </row>
    <row r="539" spans="1:19" s="17" customFormat="1" ht="13.35" customHeight="1" outlineLevel="1">
      <c r="A539" s="738"/>
      <c r="D539" s="180" t="s">
        <v>576</v>
      </c>
      <c r="E539" s="177" t="s">
        <v>573</v>
      </c>
      <c r="F539" s="219">
        <v>4750</v>
      </c>
      <c r="G539" s="219">
        <v>4750</v>
      </c>
      <c r="H539" s="219">
        <v>4750</v>
      </c>
      <c r="I539" s="219">
        <v>4750</v>
      </c>
      <c r="J539" s="219">
        <v>4750</v>
      </c>
      <c r="K539" s="219">
        <v>4750</v>
      </c>
      <c r="L539" s="389"/>
      <c r="M539" s="389"/>
      <c r="N539" s="219">
        <v>4750</v>
      </c>
      <c r="O539" s="219">
        <v>4750</v>
      </c>
      <c r="P539" s="404"/>
      <c r="Q539" s="404"/>
      <c r="R539" s="219">
        <v>4750</v>
      </c>
      <c r="S539" s="219">
        <v>4750</v>
      </c>
    </row>
    <row r="540" spans="1:19" s="17" customFormat="1" ht="13.35" customHeight="1" outlineLevel="1">
      <c r="A540" s="738"/>
      <c r="D540" s="180" t="s">
        <v>577</v>
      </c>
      <c r="E540" s="177" t="s">
        <v>573</v>
      </c>
      <c r="F540" s="219">
        <v>7125</v>
      </c>
      <c r="G540" s="219">
        <v>7125</v>
      </c>
      <c r="H540" s="219">
        <v>7125</v>
      </c>
      <c r="I540" s="219">
        <v>7125</v>
      </c>
      <c r="J540" s="219">
        <v>7125</v>
      </c>
      <c r="K540" s="219">
        <v>7125</v>
      </c>
      <c r="L540" s="389"/>
      <c r="M540" s="389"/>
      <c r="N540" s="219">
        <v>7125</v>
      </c>
      <c r="O540" s="219">
        <v>7125</v>
      </c>
      <c r="P540" s="404"/>
      <c r="Q540" s="404"/>
      <c r="R540" s="219">
        <v>7125</v>
      </c>
      <c r="S540" s="219">
        <v>7125</v>
      </c>
    </row>
    <row r="541" spans="1:19" s="17" customFormat="1" ht="13.35" customHeight="1" outlineLevel="1">
      <c r="A541" s="738"/>
      <c r="D541" s="180" t="s">
        <v>578</v>
      </c>
      <c r="E541" s="177" t="s">
        <v>579</v>
      </c>
      <c r="F541" s="219">
        <v>95</v>
      </c>
      <c r="G541" s="219">
        <v>95</v>
      </c>
      <c r="H541" s="219">
        <v>95</v>
      </c>
      <c r="I541" s="219">
        <v>95</v>
      </c>
      <c r="J541" s="219">
        <v>95</v>
      </c>
      <c r="K541" s="219">
        <v>95</v>
      </c>
      <c r="L541" s="389"/>
      <c r="M541" s="389"/>
      <c r="N541" s="219">
        <v>95</v>
      </c>
      <c r="O541" s="219">
        <v>95</v>
      </c>
      <c r="P541" s="404"/>
      <c r="Q541" s="404"/>
      <c r="R541" s="219">
        <v>95</v>
      </c>
      <c r="S541" s="219">
        <v>95</v>
      </c>
    </row>
    <row r="542" spans="1:19" s="17" customFormat="1" ht="13.35" customHeight="1" outlineLevel="1">
      <c r="A542" s="64" t="s">
        <v>580</v>
      </c>
      <c r="D542" s="286" t="s">
        <v>581</v>
      </c>
      <c r="E542" s="288"/>
      <c r="F542" s="401"/>
      <c r="G542" s="401"/>
      <c r="H542" s="401"/>
      <c r="I542" s="401"/>
      <c r="J542" s="401"/>
      <c r="K542" s="916"/>
      <c r="L542" s="389"/>
      <c r="M542" s="389"/>
      <c r="N542" s="915"/>
      <c r="O542" s="916"/>
      <c r="P542" s="389"/>
      <c r="Q542" s="389"/>
      <c r="R542" s="915"/>
      <c r="S542" s="916"/>
    </row>
    <row r="543" spans="1:19" s="17" customFormat="1" ht="13.35" customHeight="1" outlineLevel="1">
      <c r="A543" s="738"/>
      <c r="D543" s="180" t="s">
        <v>582</v>
      </c>
      <c r="E543" s="177" t="s">
        <v>583</v>
      </c>
      <c r="F543" s="219">
        <v>380</v>
      </c>
      <c r="G543" s="219">
        <v>380</v>
      </c>
      <c r="H543" s="219">
        <v>380</v>
      </c>
      <c r="I543" s="219">
        <v>380</v>
      </c>
      <c r="J543" s="219">
        <v>380</v>
      </c>
      <c r="K543" s="219">
        <v>380</v>
      </c>
      <c r="L543" s="389"/>
      <c r="M543" s="389"/>
      <c r="N543" s="219">
        <v>380</v>
      </c>
      <c r="O543" s="219">
        <v>380</v>
      </c>
      <c r="P543" s="404"/>
      <c r="Q543" s="404"/>
      <c r="R543" s="219">
        <v>380</v>
      </c>
      <c r="S543" s="219">
        <v>380</v>
      </c>
    </row>
    <row r="544" spans="1:19" s="17" customFormat="1" ht="13.35" customHeight="1" outlineLevel="1">
      <c r="A544" s="738"/>
      <c r="D544" s="180" t="s">
        <v>584</v>
      </c>
      <c r="E544" s="177" t="s">
        <v>583</v>
      </c>
      <c r="F544" s="219">
        <v>665</v>
      </c>
      <c r="G544" s="219">
        <v>665</v>
      </c>
      <c r="H544" s="219">
        <v>665</v>
      </c>
      <c r="I544" s="219">
        <v>665</v>
      </c>
      <c r="J544" s="219">
        <v>665</v>
      </c>
      <c r="K544" s="219">
        <v>665</v>
      </c>
      <c r="L544" s="389"/>
      <c r="M544" s="389"/>
      <c r="N544" s="219">
        <v>665</v>
      </c>
      <c r="O544" s="219">
        <v>665</v>
      </c>
      <c r="P544" s="404"/>
      <c r="Q544" s="404"/>
      <c r="R544" s="219">
        <v>665</v>
      </c>
      <c r="S544" s="219">
        <v>665</v>
      </c>
    </row>
    <row r="545" spans="1:19" s="17" customFormat="1" ht="13.35" customHeight="1" outlineLevel="1">
      <c r="A545" s="738"/>
      <c r="D545" s="180" t="s">
        <v>585</v>
      </c>
      <c r="E545" s="177" t="s">
        <v>583</v>
      </c>
      <c r="F545" s="219">
        <v>1140</v>
      </c>
      <c r="G545" s="219">
        <v>1140</v>
      </c>
      <c r="H545" s="219">
        <v>1140</v>
      </c>
      <c r="I545" s="219">
        <v>1140</v>
      </c>
      <c r="J545" s="219">
        <v>1140</v>
      </c>
      <c r="K545" s="219">
        <v>1140</v>
      </c>
      <c r="L545" s="389"/>
      <c r="M545" s="389"/>
      <c r="N545" s="219">
        <v>1140</v>
      </c>
      <c r="O545" s="219">
        <v>1140</v>
      </c>
      <c r="P545" s="404"/>
      <c r="Q545" s="404"/>
      <c r="R545" s="219">
        <v>1140</v>
      </c>
      <c r="S545" s="219">
        <v>1140</v>
      </c>
    </row>
    <row r="546" spans="1:19" s="17" customFormat="1" ht="13.35" customHeight="1" outlineLevel="1">
      <c r="A546" s="738"/>
      <c r="D546" s="180" t="s">
        <v>586</v>
      </c>
      <c r="E546" s="177" t="s">
        <v>583</v>
      </c>
      <c r="F546" s="219">
        <v>1520</v>
      </c>
      <c r="G546" s="219">
        <v>1520</v>
      </c>
      <c r="H546" s="219">
        <v>1520</v>
      </c>
      <c r="I546" s="219">
        <v>1520</v>
      </c>
      <c r="J546" s="219">
        <v>1520</v>
      </c>
      <c r="K546" s="219">
        <v>1520</v>
      </c>
      <c r="L546" s="389"/>
      <c r="M546" s="389"/>
      <c r="N546" s="219">
        <v>1520</v>
      </c>
      <c r="O546" s="219">
        <v>1520</v>
      </c>
      <c r="P546" s="404"/>
      <c r="Q546" s="404"/>
      <c r="R546" s="219">
        <v>1520</v>
      </c>
      <c r="S546" s="219">
        <v>1520</v>
      </c>
    </row>
    <row r="547" spans="1:19" s="17" customFormat="1" ht="13.35" customHeight="1" outlineLevel="1">
      <c r="A547" s="738"/>
      <c r="D547" s="180" t="s">
        <v>587</v>
      </c>
      <c r="E547" s="177" t="s">
        <v>583</v>
      </c>
      <c r="F547" s="219">
        <v>1900</v>
      </c>
      <c r="G547" s="219">
        <v>1900</v>
      </c>
      <c r="H547" s="219">
        <v>1900</v>
      </c>
      <c r="I547" s="219">
        <v>1900</v>
      </c>
      <c r="J547" s="219">
        <v>1900</v>
      </c>
      <c r="K547" s="219">
        <v>1900</v>
      </c>
      <c r="L547" s="389"/>
      <c r="M547" s="389"/>
      <c r="N547" s="219">
        <v>1900</v>
      </c>
      <c r="O547" s="219">
        <v>1900</v>
      </c>
      <c r="P547" s="404"/>
      <c r="Q547" s="404"/>
      <c r="R547" s="219">
        <v>1900</v>
      </c>
      <c r="S547" s="219">
        <v>1900</v>
      </c>
    </row>
    <row r="548" spans="1:19" s="17" customFormat="1" ht="13.35" customHeight="1" outlineLevel="1">
      <c r="A548" s="738"/>
      <c r="D548" s="180" t="s">
        <v>588</v>
      </c>
      <c r="E548" s="177" t="s">
        <v>579</v>
      </c>
      <c r="F548" s="219">
        <v>0.95</v>
      </c>
      <c r="G548" s="219">
        <v>0.95</v>
      </c>
      <c r="H548" s="219">
        <v>0.95</v>
      </c>
      <c r="I548" s="219">
        <v>0.95</v>
      </c>
      <c r="J548" s="219">
        <v>0.95</v>
      </c>
      <c r="K548" s="219">
        <v>0.95</v>
      </c>
      <c r="L548" s="389"/>
      <c r="M548" s="389"/>
      <c r="N548" s="219">
        <v>0.95</v>
      </c>
      <c r="O548" s="219">
        <v>0.95</v>
      </c>
      <c r="P548" s="404"/>
      <c r="Q548" s="404"/>
      <c r="R548" s="219">
        <v>0.95</v>
      </c>
      <c r="S548" s="219">
        <v>0.95</v>
      </c>
    </row>
    <row r="549" spans="1:19" s="17" customFormat="1" ht="13.35" customHeight="1" outlineLevel="1">
      <c r="A549" s="738"/>
      <c r="D549" s="180" t="s">
        <v>589</v>
      </c>
      <c r="E549" s="177" t="s">
        <v>590</v>
      </c>
      <c r="F549" s="219">
        <v>0.19</v>
      </c>
      <c r="G549" s="219">
        <v>0.19</v>
      </c>
      <c r="H549" s="219">
        <v>6443</v>
      </c>
      <c r="I549" s="219">
        <v>6443</v>
      </c>
      <c r="J549" s="219">
        <v>6443</v>
      </c>
      <c r="K549" s="219">
        <v>6443</v>
      </c>
      <c r="L549" s="389"/>
      <c r="M549" s="389"/>
      <c r="N549" s="219">
        <v>6443</v>
      </c>
      <c r="O549" s="219">
        <v>6443</v>
      </c>
      <c r="P549" s="404"/>
      <c r="Q549" s="404"/>
      <c r="R549" s="219">
        <v>6443</v>
      </c>
      <c r="S549" s="219">
        <v>6443</v>
      </c>
    </row>
    <row r="550" spans="1:19" s="17" customFormat="1" ht="13.35" customHeight="1" outlineLevel="1">
      <c r="A550" s="738"/>
      <c r="D550" s="180" t="s">
        <v>591</v>
      </c>
      <c r="E550" s="177" t="s">
        <v>579</v>
      </c>
      <c r="F550" s="219">
        <v>3.33</v>
      </c>
      <c r="G550" s="219">
        <v>3.33</v>
      </c>
      <c r="H550" s="219">
        <v>3.33</v>
      </c>
      <c r="I550" s="219">
        <v>3.33</v>
      </c>
      <c r="J550" s="219">
        <v>3.33</v>
      </c>
      <c r="K550" s="219">
        <v>3.33</v>
      </c>
      <c r="L550" s="389"/>
      <c r="M550" s="389"/>
      <c r="N550" s="219">
        <v>3.33</v>
      </c>
      <c r="O550" s="219">
        <v>3.33</v>
      </c>
      <c r="P550" s="404"/>
      <c r="Q550" s="404"/>
      <c r="R550" s="219">
        <v>3.33</v>
      </c>
      <c r="S550" s="219">
        <v>3.33</v>
      </c>
    </row>
    <row r="551" spans="1:19" s="17" customFormat="1" ht="13.35" customHeight="1" outlineLevel="1">
      <c r="A551" s="738"/>
      <c r="D551" s="180" t="s">
        <v>592</v>
      </c>
      <c r="E551" s="177" t="s">
        <v>579</v>
      </c>
      <c r="F551" s="219">
        <v>0.23</v>
      </c>
      <c r="G551" s="219">
        <v>0.23</v>
      </c>
      <c r="H551" s="219">
        <v>0.23</v>
      </c>
      <c r="I551" s="219">
        <v>0.23</v>
      </c>
      <c r="J551" s="219">
        <v>0.23</v>
      </c>
      <c r="K551" s="219">
        <v>0.23</v>
      </c>
      <c r="L551" s="389"/>
      <c r="M551" s="389"/>
      <c r="N551" s="219">
        <v>0.23</v>
      </c>
      <c r="O551" s="219">
        <v>0.23</v>
      </c>
      <c r="P551" s="404"/>
      <c r="Q551" s="404"/>
      <c r="R551" s="219">
        <v>0.23</v>
      </c>
      <c r="S551" s="219">
        <v>0.23</v>
      </c>
    </row>
    <row r="552" spans="1:19" s="17" customFormat="1" ht="13.35" customHeight="1" outlineLevel="1">
      <c r="A552" s="738"/>
      <c r="D552" s="180" t="s">
        <v>593</v>
      </c>
      <c r="E552" s="177" t="s">
        <v>579</v>
      </c>
      <c r="F552" s="219">
        <v>19</v>
      </c>
      <c r="G552" s="219">
        <v>19</v>
      </c>
      <c r="H552" s="219">
        <v>19</v>
      </c>
      <c r="I552" s="219">
        <v>19</v>
      </c>
      <c r="J552" s="219">
        <v>19</v>
      </c>
      <c r="K552" s="219">
        <v>19</v>
      </c>
      <c r="L552" s="389"/>
      <c r="M552" s="389"/>
      <c r="N552" s="219">
        <v>19</v>
      </c>
      <c r="O552" s="219">
        <v>19</v>
      </c>
      <c r="P552" s="404"/>
      <c r="Q552" s="404"/>
      <c r="R552" s="219">
        <v>19</v>
      </c>
      <c r="S552" s="219">
        <v>19</v>
      </c>
    </row>
    <row r="553" spans="1:19" s="17" customFormat="1" ht="13.35" customHeight="1" outlineLevel="1">
      <c r="A553" s="738"/>
      <c r="D553" s="180" t="s">
        <v>594</v>
      </c>
      <c r="E553" s="177" t="s">
        <v>579</v>
      </c>
      <c r="F553" s="219">
        <v>1.62</v>
      </c>
      <c r="G553" s="219">
        <v>1.62</v>
      </c>
      <c r="H553" s="219">
        <v>1.62</v>
      </c>
      <c r="I553" s="219">
        <v>1.62</v>
      </c>
      <c r="J553" s="219">
        <v>1.62</v>
      </c>
      <c r="K553" s="219">
        <v>1.62</v>
      </c>
      <c r="L553" s="389"/>
      <c r="M553" s="389"/>
      <c r="N553" s="219">
        <v>1.62</v>
      </c>
      <c r="O553" s="219">
        <v>1.62</v>
      </c>
      <c r="P553" s="404"/>
      <c r="Q553" s="404"/>
      <c r="R553" s="219">
        <v>1.62</v>
      </c>
      <c r="S553" s="219">
        <v>1.62</v>
      </c>
    </row>
    <row r="554" spans="1:19" s="17" customFormat="1" ht="13.35" customHeight="1" outlineLevel="1">
      <c r="A554" s="738"/>
      <c r="D554" s="180" t="s">
        <v>595</v>
      </c>
      <c r="E554" s="177" t="s">
        <v>579</v>
      </c>
      <c r="F554" s="219">
        <v>1.35</v>
      </c>
      <c r="G554" s="219">
        <v>1.35</v>
      </c>
      <c r="H554" s="219">
        <v>1.35</v>
      </c>
      <c r="I554" s="219">
        <v>1.35</v>
      </c>
      <c r="J554" s="219">
        <v>1.35</v>
      </c>
      <c r="K554" s="219">
        <v>1.35</v>
      </c>
      <c r="L554" s="389"/>
      <c r="M554" s="389"/>
      <c r="N554" s="219">
        <v>1.35</v>
      </c>
      <c r="O554" s="219">
        <v>1.35</v>
      </c>
      <c r="P554" s="404"/>
      <c r="Q554" s="404"/>
      <c r="R554" s="219">
        <v>1.35</v>
      </c>
      <c r="S554" s="219">
        <v>1.35</v>
      </c>
    </row>
    <row r="555" spans="1:19" s="17" customFormat="1" ht="13.35" customHeight="1" outlineLevel="1">
      <c r="A555" s="738"/>
      <c r="D555" s="180" t="s">
        <v>596</v>
      </c>
      <c r="E555" s="177" t="s">
        <v>579</v>
      </c>
      <c r="F555" s="219">
        <v>1.01</v>
      </c>
      <c r="G555" s="219">
        <v>1.01</v>
      </c>
      <c r="H555" s="219">
        <v>1.01</v>
      </c>
      <c r="I555" s="219">
        <v>1.01</v>
      </c>
      <c r="J555" s="219">
        <v>1.01</v>
      </c>
      <c r="K555" s="219">
        <v>1.01</v>
      </c>
      <c r="L555" s="389"/>
      <c r="M555" s="389"/>
      <c r="N555" s="219">
        <v>1.01</v>
      </c>
      <c r="O555" s="219">
        <v>1.01</v>
      </c>
      <c r="P555" s="404"/>
      <c r="Q555" s="404"/>
      <c r="R555" s="219">
        <v>1.01</v>
      </c>
      <c r="S555" s="219">
        <v>1.01</v>
      </c>
    </row>
    <row r="556" spans="1:19" s="17" customFormat="1" ht="13.35" customHeight="1" outlineLevel="1">
      <c r="A556" s="738"/>
      <c r="D556" s="212" t="s">
        <v>597</v>
      </c>
      <c r="E556" s="905" t="s">
        <v>579</v>
      </c>
      <c r="F556" s="219">
        <v>1.8</v>
      </c>
      <c r="G556" s="219">
        <v>1.8</v>
      </c>
      <c r="H556" s="219">
        <v>1.8</v>
      </c>
      <c r="I556" s="219">
        <v>1.8</v>
      </c>
      <c r="J556" s="219">
        <v>1.8</v>
      </c>
      <c r="K556" s="219">
        <v>1.8</v>
      </c>
      <c r="L556" s="389"/>
      <c r="M556" s="389"/>
      <c r="N556" s="424">
        <v>1.8</v>
      </c>
      <c r="O556" s="424">
        <v>1.8</v>
      </c>
      <c r="P556" s="404"/>
      <c r="Q556" s="404"/>
      <c r="R556" s="424">
        <v>1.8</v>
      </c>
      <c r="S556" s="424">
        <v>1.8</v>
      </c>
    </row>
    <row r="557" spans="1:19" ht="13.2" customHeight="1" outlineLevel="1">
      <c r="A557" s="171" t="s">
        <v>598</v>
      </c>
      <c r="D557" s="286" t="s">
        <v>599</v>
      </c>
      <c r="E557" s="288"/>
      <c r="F557" s="401"/>
      <c r="G557" s="401"/>
      <c r="H557" s="401"/>
      <c r="I557" s="401"/>
      <c r="J557" s="401"/>
      <c r="K557" s="916"/>
      <c r="N557" s="915"/>
      <c r="O557" s="916"/>
      <c r="R557" s="915"/>
      <c r="S557" s="916"/>
    </row>
    <row r="558" spans="1:19" ht="13.2" customHeight="1" outlineLevel="1">
      <c r="D558" s="180" t="s">
        <v>566</v>
      </c>
      <c r="E558" s="177" t="s">
        <v>215</v>
      </c>
      <c r="F558" s="219">
        <v>47</v>
      </c>
      <c r="G558" s="219">
        <v>47</v>
      </c>
      <c r="H558" s="219">
        <v>47</v>
      </c>
      <c r="I558" s="219">
        <v>47</v>
      </c>
      <c r="J558" s="219">
        <v>47</v>
      </c>
      <c r="K558" s="219">
        <v>47</v>
      </c>
      <c r="N558" s="219">
        <v>47</v>
      </c>
      <c r="O558" s="219">
        <v>47</v>
      </c>
      <c r="R558" s="219">
        <v>47</v>
      </c>
      <c r="S558" s="219">
        <v>47</v>
      </c>
    </row>
    <row r="559" spans="1:19" ht="13.2" customHeight="1" outlineLevel="1">
      <c r="D559" s="180" t="s">
        <v>567</v>
      </c>
      <c r="E559" s="177" t="s">
        <v>215</v>
      </c>
      <c r="F559" s="219">
        <v>475</v>
      </c>
      <c r="G559" s="219">
        <v>475</v>
      </c>
      <c r="H559" s="219">
        <v>475</v>
      </c>
      <c r="I559" s="219">
        <v>475</v>
      </c>
      <c r="J559" s="219">
        <v>475</v>
      </c>
      <c r="K559" s="219">
        <v>475</v>
      </c>
      <c r="N559" s="219">
        <v>475</v>
      </c>
      <c r="O559" s="219">
        <v>475</v>
      </c>
      <c r="R559" s="219">
        <v>475</v>
      </c>
      <c r="S559" s="219">
        <v>475</v>
      </c>
    </row>
    <row r="560" spans="1:19" ht="13.2" customHeight="1" outlineLevel="1">
      <c r="D560" s="286"/>
      <c r="E560" s="288"/>
      <c r="F560" s="401"/>
      <c r="G560" s="401"/>
      <c r="H560" s="401"/>
      <c r="I560" s="401"/>
      <c r="J560" s="401"/>
      <c r="K560" s="916"/>
      <c r="N560" s="915"/>
      <c r="O560" s="916"/>
      <c r="R560" s="915"/>
      <c r="S560" s="916"/>
    </row>
    <row r="561" spans="1:19" ht="13.2" customHeight="1" outlineLevel="1">
      <c r="D561" s="211"/>
      <c r="E561" s="228"/>
    </row>
    <row r="562" spans="1:19" ht="13.2" customHeight="1">
      <c r="C562" s="304" t="s">
        <v>600</v>
      </c>
      <c r="D562" s="308"/>
      <c r="E562" s="309"/>
      <c r="F562" s="515"/>
      <c r="G562" s="515"/>
      <c r="H562" s="515"/>
      <c r="I562" s="515"/>
      <c r="J562" s="401"/>
      <c r="K562" s="916"/>
      <c r="N562" s="395"/>
      <c r="O562" s="396"/>
      <c r="R562" s="395"/>
      <c r="S562" s="396"/>
    </row>
    <row r="563" spans="1:19" ht="13.2" customHeight="1" outlineLevel="1">
      <c r="A563" s="171" t="s">
        <v>601</v>
      </c>
      <c r="C563" s="179"/>
      <c r="D563" s="924" t="s">
        <v>602</v>
      </c>
      <c r="E563" s="185"/>
      <c r="F563" s="696"/>
      <c r="G563" s="696"/>
      <c r="H563" s="696"/>
      <c r="I563" s="696"/>
      <c r="J563" s="401"/>
      <c r="K563" s="916"/>
      <c r="N563" s="697"/>
      <c r="O563" s="698"/>
      <c r="R563" s="697"/>
      <c r="S563" s="698"/>
    </row>
    <row r="564" spans="1:19" ht="13.2" customHeight="1" outlineLevel="1">
      <c r="C564" s="179"/>
      <c r="D564" s="175" t="s">
        <v>603</v>
      </c>
      <c r="E564" s="177" t="s">
        <v>604</v>
      </c>
      <c r="F564" s="694"/>
      <c r="G564" s="694"/>
      <c r="H564" s="694"/>
      <c r="I564" s="694"/>
      <c r="J564" s="694"/>
      <c r="K564" s="694"/>
      <c r="N564" s="694"/>
      <c r="O564" s="694"/>
      <c r="R564" s="694"/>
      <c r="S564" s="694"/>
    </row>
    <row r="565" spans="1:19" ht="13.2" customHeight="1" outlineLevel="1">
      <c r="C565" s="179"/>
      <c r="D565" s="175" t="s">
        <v>605</v>
      </c>
      <c r="E565" s="177" t="s">
        <v>518</v>
      </c>
      <c r="F565" s="694"/>
      <c r="G565" s="694"/>
      <c r="H565" s="694"/>
      <c r="I565" s="694"/>
      <c r="J565" s="694"/>
      <c r="K565" s="694"/>
      <c r="N565" s="694"/>
      <c r="O565" s="694"/>
      <c r="R565" s="694"/>
      <c r="S565" s="694"/>
    </row>
    <row r="566" spans="1:19" s="71" customFormat="1" ht="13.2" customHeight="1" outlineLevel="1">
      <c r="A566" s="179"/>
      <c r="C566" s="179"/>
      <c r="D566" s="924" t="s">
        <v>606</v>
      </c>
      <c r="E566" s="283"/>
      <c r="F566" s="402"/>
      <c r="G566" s="402"/>
      <c r="H566" s="402"/>
      <c r="I566" s="402"/>
      <c r="J566" s="401"/>
      <c r="K566" s="916"/>
      <c r="L566" s="423"/>
      <c r="M566" s="423"/>
      <c r="N566" s="699"/>
      <c r="O566" s="403"/>
      <c r="P566" s="423"/>
      <c r="Q566" s="423"/>
      <c r="R566" s="699"/>
      <c r="S566" s="403"/>
    </row>
    <row r="567" spans="1:19" ht="13.2" customHeight="1" outlineLevel="1">
      <c r="A567" s="1" t="s">
        <v>607</v>
      </c>
      <c r="C567" s="179"/>
      <c r="D567" s="175" t="s">
        <v>608</v>
      </c>
      <c r="E567" s="177" t="s">
        <v>518</v>
      </c>
      <c r="F567" s="694">
        <v>105</v>
      </c>
      <c r="G567" s="694">
        <v>105</v>
      </c>
      <c r="H567" s="694">
        <v>105</v>
      </c>
      <c r="I567" s="694">
        <v>105</v>
      </c>
      <c r="J567" s="694">
        <v>105</v>
      </c>
      <c r="K567" s="694">
        <v>105</v>
      </c>
      <c r="N567" s="694">
        <v>105</v>
      </c>
      <c r="O567" s="694">
        <v>105</v>
      </c>
      <c r="R567" s="694">
        <v>105</v>
      </c>
      <c r="S567" s="694">
        <v>105</v>
      </c>
    </row>
    <row r="568" spans="1:19" s="71" customFormat="1" ht="13.2" customHeight="1" outlineLevel="1">
      <c r="A568" s="1" t="s">
        <v>609</v>
      </c>
      <c r="C568" s="179"/>
      <c r="D568" s="924" t="s">
        <v>610</v>
      </c>
      <c r="E568" s="283"/>
      <c r="F568" s="402"/>
      <c r="G568" s="402"/>
      <c r="H568" s="402"/>
      <c r="I568" s="402"/>
      <c r="J568" s="401"/>
      <c r="K568" s="916"/>
      <c r="L568" s="423"/>
      <c r="M568" s="423"/>
      <c r="N568" s="402"/>
      <c r="O568" s="402"/>
      <c r="P568" s="423"/>
      <c r="Q568" s="423"/>
      <c r="R568" s="402"/>
      <c r="S568" s="402"/>
    </row>
    <row r="569" spans="1:19" ht="13.2" customHeight="1" outlineLevel="1">
      <c r="C569" s="179"/>
      <c r="D569" s="175" t="s">
        <v>611</v>
      </c>
      <c r="E569" s="180" t="s">
        <v>149</v>
      </c>
      <c r="F569" s="694">
        <v>62.25</v>
      </c>
      <c r="G569" s="694">
        <v>62.25</v>
      </c>
      <c r="H569" s="694">
        <v>62.25</v>
      </c>
      <c r="I569" s="694">
        <v>62.25</v>
      </c>
      <c r="J569" s="694">
        <v>62.25</v>
      </c>
      <c r="K569" s="694">
        <v>62.25</v>
      </c>
      <c r="N569" s="694">
        <v>62.25</v>
      </c>
      <c r="O569" s="694">
        <v>62.25</v>
      </c>
      <c r="R569" s="694">
        <v>62.25</v>
      </c>
      <c r="S569" s="694">
        <v>62.25</v>
      </c>
    </row>
    <row r="570" spans="1:19" ht="13.2" customHeight="1" outlineLevel="1">
      <c r="C570" s="179"/>
      <c r="D570" s="175" t="s">
        <v>612</v>
      </c>
      <c r="E570" s="177" t="s">
        <v>613</v>
      </c>
      <c r="F570" s="694">
        <v>0.98</v>
      </c>
      <c r="G570" s="694">
        <v>0.98</v>
      </c>
      <c r="H570" s="694">
        <v>0.98</v>
      </c>
      <c r="I570" s="694">
        <v>0.98</v>
      </c>
      <c r="J570" s="694">
        <v>0.98</v>
      </c>
      <c r="K570" s="694">
        <v>0.98</v>
      </c>
      <c r="N570" s="694">
        <v>0.98</v>
      </c>
      <c r="O570" s="694">
        <v>0.98</v>
      </c>
      <c r="R570" s="694">
        <v>0.98</v>
      </c>
      <c r="S570" s="694">
        <v>0.98</v>
      </c>
    </row>
    <row r="571" spans="1:19" ht="13.2" customHeight="1" outlineLevel="1">
      <c r="C571" s="179"/>
      <c r="D571" s="175" t="s">
        <v>614</v>
      </c>
      <c r="E571" s="177" t="s">
        <v>613</v>
      </c>
      <c r="F571" s="694">
        <v>0.26</v>
      </c>
      <c r="G571" s="694">
        <v>0.26</v>
      </c>
      <c r="H571" s="694">
        <v>0.26</v>
      </c>
      <c r="I571" s="694">
        <v>0.26</v>
      </c>
      <c r="J571" s="694">
        <v>0.26</v>
      </c>
      <c r="K571" s="694">
        <v>0.26</v>
      </c>
      <c r="N571" s="694">
        <v>0.26</v>
      </c>
      <c r="O571" s="694">
        <v>0.26</v>
      </c>
      <c r="R571" s="694">
        <v>0.26</v>
      </c>
      <c r="S571" s="694">
        <v>0.26</v>
      </c>
    </row>
    <row r="572" spans="1:19" ht="13.2" customHeight="1" outlineLevel="1">
      <c r="C572" s="179"/>
      <c r="D572" s="175" t="s">
        <v>615</v>
      </c>
      <c r="E572" s="177" t="s">
        <v>613</v>
      </c>
      <c r="F572" s="694">
        <v>4.13</v>
      </c>
      <c r="G572" s="694">
        <v>4.13</v>
      </c>
      <c r="H572" s="694">
        <v>4.13</v>
      </c>
      <c r="I572" s="694">
        <v>4.13</v>
      </c>
      <c r="J572" s="694">
        <v>4.13</v>
      </c>
      <c r="K572" s="694">
        <v>4.13</v>
      </c>
      <c r="N572" s="694">
        <v>4.13</v>
      </c>
      <c r="O572" s="694">
        <v>4.13</v>
      </c>
      <c r="R572" s="694">
        <v>4.13</v>
      </c>
      <c r="S572" s="694">
        <v>4.13</v>
      </c>
    </row>
    <row r="573" spans="1:19" ht="13.2" customHeight="1" outlineLevel="1">
      <c r="C573" s="179"/>
      <c r="D573" s="175" t="s">
        <v>616</v>
      </c>
      <c r="E573" s="177" t="s">
        <v>518</v>
      </c>
      <c r="F573" s="694">
        <v>9.75</v>
      </c>
      <c r="G573" s="694">
        <v>9.75</v>
      </c>
      <c r="H573" s="694">
        <v>9.75</v>
      </c>
      <c r="I573" s="694">
        <v>9.75</v>
      </c>
      <c r="J573" s="694">
        <v>9.75</v>
      </c>
      <c r="K573" s="694">
        <v>9.75</v>
      </c>
      <c r="N573" s="694">
        <v>9.75</v>
      </c>
      <c r="O573" s="694">
        <v>9.75</v>
      </c>
      <c r="R573" s="694">
        <v>9.75</v>
      </c>
      <c r="S573" s="694">
        <v>9.75</v>
      </c>
    </row>
    <row r="574" spans="1:19" ht="13.2" customHeight="1" outlineLevel="1">
      <c r="C574" s="179"/>
      <c r="D574" s="175" t="s">
        <v>617</v>
      </c>
      <c r="E574" s="177" t="s">
        <v>604</v>
      </c>
      <c r="F574" s="694">
        <v>140</v>
      </c>
      <c r="G574" s="694">
        <v>140</v>
      </c>
      <c r="H574" s="694">
        <v>140</v>
      </c>
      <c r="I574" s="694">
        <v>140</v>
      </c>
      <c r="J574" s="694">
        <v>140</v>
      </c>
      <c r="K574" s="694">
        <v>140</v>
      </c>
      <c r="N574" s="694">
        <v>140</v>
      </c>
      <c r="O574" s="694">
        <v>140</v>
      </c>
      <c r="R574" s="694">
        <v>140</v>
      </c>
      <c r="S574" s="694">
        <v>140</v>
      </c>
    </row>
    <row r="575" spans="1:19" ht="13.2" customHeight="1" outlineLevel="1">
      <c r="C575" s="179"/>
      <c r="D575" s="175" t="s">
        <v>618</v>
      </c>
      <c r="E575" s="177" t="s">
        <v>518</v>
      </c>
      <c r="F575" s="694">
        <v>18.75</v>
      </c>
      <c r="G575" s="694">
        <v>18.75</v>
      </c>
      <c r="H575" s="694">
        <v>18.75</v>
      </c>
      <c r="I575" s="694">
        <v>18.75</v>
      </c>
      <c r="J575" s="694">
        <v>18.75</v>
      </c>
      <c r="K575" s="694">
        <v>18.75</v>
      </c>
      <c r="N575" s="694">
        <v>18.75</v>
      </c>
      <c r="O575" s="694">
        <v>18.75</v>
      </c>
      <c r="R575" s="694">
        <v>18.75</v>
      </c>
      <c r="S575" s="694">
        <v>18.75</v>
      </c>
    </row>
    <row r="576" spans="1:19" ht="13.2" customHeight="1" outlineLevel="1">
      <c r="D576" s="286"/>
      <c r="E576" s="288"/>
      <c r="F576" s="401"/>
      <c r="G576" s="401"/>
      <c r="H576" s="401"/>
      <c r="I576" s="401"/>
      <c r="J576" s="401"/>
      <c r="K576" s="916"/>
      <c r="N576" s="915"/>
      <c r="O576" s="916"/>
      <c r="R576" s="915"/>
      <c r="S576" s="916"/>
    </row>
    <row r="577" spans="1:19" ht="13.2" customHeight="1" outlineLevel="1"/>
    <row r="578" spans="1:19" ht="13.2" customHeight="1">
      <c r="A578" s="171" t="s">
        <v>619</v>
      </c>
      <c r="C578" s="304" t="s">
        <v>730</v>
      </c>
      <c r="D578" s="305"/>
      <c r="E578" s="306"/>
      <c r="F578" s="402"/>
      <c r="G578" s="402"/>
      <c r="H578" s="402"/>
      <c r="I578" s="402"/>
      <c r="J578" s="401"/>
      <c r="K578" s="916"/>
      <c r="N578" s="395"/>
      <c r="O578" s="396"/>
      <c r="R578" s="395"/>
      <c r="S578" s="396"/>
    </row>
    <row r="579" spans="1:19" outlineLevel="1">
      <c r="C579" s="562"/>
      <c r="D579" s="725" t="s">
        <v>621</v>
      </c>
      <c r="E579" s="725" t="s">
        <v>622</v>
      </c>
      <c r="F579" s="230">
        <v>50</v>
      </c>
      <c r="G579" s="230">
        <v>50</v>
      </c>
      <c r="H579" s="230">
        <v>50</v>
      </c>
      <c r="I579" s="230">
        <v>50</v>
      </c>
      <c r="J579" s="230">
        <v>50</v>
      </c>
      <c r="K579" s="230">
        <v>50</v>
      </c>
      <c r="N579" s="230">
        <v>50</v>
      </c>
      <c r="O579" s="230">
        <v>50</v>
      </c>
      <c r="R579" s="230">
        <v>50</v>
      </c>
      <c r="S579" s="230">
        <v>50</v>
      </c>
    </row>
    <row r="580" spans="1:19" outlineLevel="1">
      <c r="C580" s="562"/>
      <c r="D580" s="725" t="s">
        <v>623</v>
      </c>
      <c r="E580" s="725" t="s">
        <v>624</v>
      </c>
      <c r="F580" s="230">
        <v>5</v>
      </c>
      <c r="G580" s="230">
        <v>5</v>
      </c>
      <c r="H580" s="230">
        <v>5</v>
      </c>
      <c r="I580" s="230">
        <v>5</v>
      </c>
      <c r="J580" s="230">
        <v>5</v>
      </c>
      <c r="K580" s="230">
        <v>5</v>
      </c>
      <c r="L580" s="514"/>
      <c r="M580" s="391"/>
      <c r="N580" s="230">
        <v>5</v>
      </c>
      <c r="O580" s="230">
        <v>5</v>
      </c>
      <c r="P580" s="514"/>
      <c r="Q580" s="391"/>
      <c r="R580" s="230">
        <v>5</v>
      </c>
      <c r="S580" s="230">
        <v>5</v>
      </c>
    </row>
    <row r="581" spans="1:19" s="17" customFormat="1" outlineLevel="1">
      <c r="C581" s="339"/>
      <c r="D581" s="725" t="s">
        <v>625</v>
      </c>
      <c r="E581" s="178" t="s">
        <v>532</v>
      </c>
      <c r="F581" s="893">
        <v>1.4E-2</v>
      </c>
      <c r="G581" s="893">
        <v>1.4E-2</v>
      </c>
      <c r="H581" s="893">
        <v>1.4E-2</v>
      </c>
      <c r="I581" s="893">
        <v>1.4E-2</v>
      </c>
      <c r="J581" s="893">
        <v>1.4E-2</v>
      </c>
      <c r="K581" s="893">
        <v>1.4E-2</v>
      </c>
      <c r="L581" s="581"/>
      <c r="M581" s="582"/>
      <c r="N581" s="893">
        <v>1.4E-2</v>
      </c>
      <c r="O581" s="893">
        <v>1.4E-2</v>
      </c>
      <c r="P581" s="581"/>
      <c r="Q581" s="582"/>
      <c r="R581" s="893">
        <v>1.4E-2</v>
      </c>
      <c r="S581" s="893">
        <v>1.4E-2</v>
      </c>
    </row>
    <row r="582" spans="1:19" s="17" customFormat="1" outlineLevel="1">
      <c r="C582" s="339"/>
      <c r="D582" s="725" t="s">
        <v>626</v>
      </c>
      <c r="E582" s="178" t="s">
        <v>627</v>
      </c>
      <c r="F582" s="230">
        <v>50</v>
      </c>
      <c r="G582" s="230">
        <v>50</v>
      </c>
      <c r="H582" s="230">
        <v>50</v>
      </c>
      <c r="I582" s="230">
        <v>50</v>
      </c>
      <c r="J582" s="230">
        <v>50</v>
      </c>
      <c r="K582" s="230">
        <v>50</v>
      </c>
      <c r="L582" s="581"/>
      <c r="M582" s="582"/>
      <c r="N582" s="230">
        <v>50</v>
      </c>
      <c r="O582" s="230">
        <v>50</v>
      </c>
      <c r="P582" s="581"/>
      <c r="Q582" s="582"/>
      <c r="R582" s="230">
        <v>50</v>
      </c>
      <c r="S582" s="230">
        <v>50</v>
      </c>
    </row>
    <row r="583" spans="1:19" s="17" customFormat="1" outlineLevel="1">
      <c r="C583" s="18"/>
      <c r="D583" s="728" t="s">
        <v>628</v>
      </c>
      <c r="E583" s="178" t="s">
        <v>532</v>
      </c>
      <c r="F583" s="361">
        <v>1.17E-2</v>
      </c>
      <c r="G583" s="361">
        <v>1.17E-2</v>
      </c>
      <c r="H583" s="361">
        <v>1.17E-2</v>
      </c>
      <c r="I583" s="361">
        <v>1.17E-2</v>
      </c>
      <c r="J583" s="361">
        <v>1.17E-2</v>
      </c>
      <c r="K583" s="361">
        <v>1.17E-2</v>
      </c>
      <c r="L583" s="542"/>
      <c r="M583" s="542"/>
      <c r="N583" s="361">
        <v>1.17E-2</v>
      </c>
      <c r="O583" s="361">
        <v>1.17E-2</v>
      </c>
      <c r="P583" s="542"/>
      <c r="Q583" s="542"/>
      <c r="R583" s="361">
        <v>1.17E-2</v>
      </c>
      <c r="S583" s="361">
        <v>1.17E-2</v>
      </c>
    </row>
    <row r="584" spans="1:19" s="17" customFormat="1" outlineLevel="1">
      <c r="C584" s="18"/>
      <c r="D584" s="728" t="s">
        <v>629</v>
      </c>
      <c r="E584" s="178" t="s">
        <v>532</v>
      </c>
      <c r="F584" s="361">
        <v>2.2000000000000001E-3</v>
      </c>
      <c r="G584" s="361">
        <v>2.2000000000000001E-3</v>
      </c>
      <c r="H584" s="361">
        <v>2.2000000000000001E-3</v>
      </c>
      <c r="I584" s="361">
        <v>2.2000000000000001E-3</v>
      </c>
      <c r="J584" s="361">
        <v>2.2000000000000001E-3</v>
      </c>
      <c r="K584" s="361">
        <v>2.2000000000000001E-3</v>
      </c>
      <c r="L584" s="542"/>
      <c r="M584" s="542"/>
      <c r="N584" s="361">
        <v>2.2000000000000001E-3</v>
      </c>
      <c r="O584" s="361">
        <v>2.2000000000000001E-3</v>
      </c>
      <c r="P584" s="542"/>
      <c r="Q584" s="542"/>
      <c r="R584" s="361">
        <v>2.2000000000000001E-3</v>
      </c>
      <c r="S584" s="361">
        <v>2.2000000000000001E-3</v>
      </c>
    </row>
    <row r="585" spans="1:19" ht="13.2" customHeight="1">
      <c r="B585" s="18"/>
      <c r="C585" s="18"/>
      <c r="D585" s="304" t="s">
        <v>630</v>
      </c>
      <c r="E585" s="306"/>
      <c r="F585" s="402"/>
      <c r="G585" s="402"/>
      <c r="H585" s="402"/>
      <c r="I585" s="402"/>
      <c r="J585" s="401"/>
      <c r="K585" s="916"/>
      <c r="N585" s="395"/>
      <c r="O585" s="396"/>
      <c r="R585" s="395"/>
      <c r="S585" s="396"/>
    </row>
    <row r="586" spans="1:19" s="17" customFormat="1" outlineLevel="1">
      <c r="C586" s="18"/>
      <c r="D586" s="728" t="s">
        <v>631</v>
      </c>
      <c r="E586" s="178" t="s">
        <v>590</v>
      </c>
      <c r="F586" s="230">
        <v>225</v>
      </c>
      <c r="G586" s="230">
        <v>225</v>
      </c>
      <c r="H586" s="230">
        <v>225</v>
      </c>
      <c r="I586" s="230">
        <v>225</v>
      </c>
      <c r="J586" s="230">
        <v>225</v>
      </c>
      <c r="K586" s="230">
        <v>225</v>
      </c>
      <c r="L586" s="508"/>
      <c r="M586" s="508"/>
      <c r="N586" s="230">
        <v>225</v>
      </c>
      <c r="O586" s="230">
        <v>225</v>
      </c>
      <c r="P586" s="508"/>
      <c r="Q586" s="508"/>
      <c r="R586" s="230">
        <v>225</v>
      </c>
      <c r="S586" s="230">
        <v>225</v>
      </c>
    </row>
    <row r="587" spans="1:19" s="17" customFormat="1" outlineLevel="1">
      <c r="C587" s="18"/>
      <c r="D587" s="728" t="s">
        <v>632</v>
      </c>
      <c r="E587" s="178" t="s">
        <v>590</v>
      </c>
      <c r="F587" s="230">
        <v>75</v>
      </c>
      <c r="G587" s="230">
        <v>75</v>
      </c>
      <c r="H587" s="230">
        <v>75</v>
      </c>
      <c r="I587" s="230">
        <v>75</v>
      </c>
      <c r="J587" s="230">
        <v>75</v>
      </c>
      <c r="K587" s="230">
        <v>75</v>
      </c>
      <c r="L587" s="508"/>
      <c r="M587" s="508"/>
      <c r="N587" s="230">
        <v>75</v>
      </c>
      <c r="O587" s="230">
        <v>75</v>
      </c>
      <c r="P587" s="508"/>
      <c r="Q587" s="508"/>
      <c r="R587" s="230">
        <v>75</v>
      </c>
      <c r="S587" s="230">
        <v>75</v>
      </c>
    </row>
    <row r="588" spans="1:19" s="17" customFormat="1" outlineLevel="1">
      <c r="C588" s="18"/>
      <c r="D588" s="728" t="s">
        <v>633</v>
      </c>
      <c r="E588" s="178" t="s">
        <v>590</v>
      </c>
      <c r="F588" s="230">
        <v>475</v>
      </c>
      <c r="G588" s="230">
        <v>475</v>
      </c>
      <c r="H588" s="230">
        <v>475</v>
      </c>
      <c r="I588" s="230">
        <v>475</v>
      </c>
      <c r="J588" s="230">
        <v>475</v>
      </c>
      <c r="K588" s="230">
        <v>475</v>
      </c>
      <c r="L588" s="508"/>
      <c r="M588" s="508"/>
      <c r="N588" s="230">
        <v>475</v>
      </c>
      <c r="O588" s="230">
        <v>475</v>
      </c>
      <c r="P588" s="508"/>
      <c r="Q588" s="508"/>
      <c r="R588" s="230">
        <v>475</v>
      </c>
      <c r="S588" s="230">
        <v>475</v>
      </c>
    </row>
    <row r="589" spans="1:19" s="17" customFormat="1" outlineLevel="1">
      <c r="C589" s="18"/>
      <c r="D589" s="728" t="s">
        <v>634</v>
      </c>
      <c r="E589" s="178" t="s">
        <v>590</v>
      </c>
      <c r="F589" s="230">
        <v>225</v>
      </c>
      <c r="G589" s="230">
        <v>225</v>
      </c>
      <c r="H589" s="230">
        <v>225</v>
      </c>
      <c r="I589" s="230">
        <v>225</v>
      </c>
      <c r="J589" s="230">
        <v>225</v>
      </c>
      <c r="K589" s="230">
        <v>225</v>
      </c>
      <c r="L589" s="508"/>
      <c r="M589" s="508"/>
      <c r="N589" s="230">
        <v>225</v>
      </c>
      <c r="O589" s="230">
        <v>225</v>
      </c>
      <c r="P589" s="508"/>
      <c r="Q589" s="508"/>
      <c r="R589" s="230">
        <v>225</v>
      </c>
      <c r="S589" s="230">
        <v>225</v>
      </c>
    </row>
    <row r="590" spans="1:19" s="17" customFormat="1" outlineLevel="1">
      <c r="C590" s="18"/>
      <c r="D590" s="728" t="s">
        <v>635</v>
      </c>
      <c r="E590" s="178" t="s">
        <v>590</v>
      </c>
      <c r="F590" s="230">
        <v>125</v>
      </c>
      <c r="G590" s="230">
        <v>125</v>
      </c>
      <c r="H590" s="230">
        <v>125</v>
      </c>
      <c r="I590" s="230">
        <v>125</v>
      </c>
      <c r="J590" s="230">
        <v>125</v>
      </c>
      <c r="K590" s="230">
        <v>125</v>
      </c>
      <c r="L590" s="508"/>
      <c r="M590" s="508"/>
      <c r="N590" s="230">
        <v>125</v>
      </c>
      <c r="O590" s="230">
        <v>125</v>
      </c>
      <c r="P590" s="508"/>
      <c r="Q590" s="508"/>
      <c r="R590" s="230">
        <v>125</v>
      </c>
      <c r="S590" s="230">
        <v>125</v>
      </c>
    </row>
    <row r="591" spans="1:19" s="17" customFormat="1" outlineLevel="1">
      <c r="C591" s="18"/>
      <c r="D591" s="728" t="s">
        <v>636</v>
      </c>
      <c r="E591" s="178" t="s">
        <v>590</v>
      </c>
      <c r="F591" s="230">
        <v>275</v>
      </c>
      <c r="G591" s="230">
        <v>275</v>
      </c>
      <c r="H591" s="230">
        <v>275</v>
      </c>
      <c r="I591" s="230">
        <v>275</v>
      </c>
      <c r="J591" s="230">
        <v>275</v>
      </c>
      <c r="K591" s="230">
        <v>275</v>
      </c>
      <c r="L591" s="508"/>
      <c r="M591" s="508"/>
      <c r="N591" s="230">
        <v>275</v>
      </c>
      <c r="O591" s="230">
        <v>275</v>
      </c>
      <c r="P591" s="508"/>
      <c r="Q591" s="508"/>
      <c r="R591" s="230">
        <v>275</v>
      </c>
      <c r="S591" s="230">
        <v>275</v>
      </c>
    </row>
    <row r="592" spans="1:19" s="17" customFormat="1" outlineLevel="1">
      <c r="C592" s="18"/>
      <c r="D592" s="728" t="s">
        <v>637</v>
      </c>
      <c r="E592" s="178" t="s">
        <v>590</v>
      </c>
      <c r="F592" s="230">
        <v>725</v>
      </c>
      <c r="G592" s="230">
        <v>725</v>
      </c>
      <c r="H592" s="230">
        <v>725</v>
      </c>
      <c r="I592" s="230">
        <v>725</v>
      </c>
      <c r="J592" s="230">
        <v>725</v>
      </c>
      <c r="K592" s="230">
        <v>725</v>
      </c>
      <c r="L592" s="508"/>
      <c r="M592" s="508"/>
      <c r="N592" s="230">
        <v>725</v>
      </c>
      <c r="O592" s="230">
        <v>725</v>
      </c>
      <c r="P592" s="508"/>
      <c r="Q592" s="508"/>
      <c r="R592" s="230">
        <v>725</v>
      </c>
      <c r="S592" s="230">
        <v>725</v>
      </c>
    </row>
    <row r="593" spans="1:19" ht="13.2" customHeight="1" outlineLevel="1">
      <c r="C593" s="563"/>
      <c r="D593" s="286"/>
      <c r="E593" s="288"/>
      <c r="F593" s="401"/>
      <c r="G593" s="401"/>
      <c r="H593" s="401"/>
      <c r="I593" s="401"/>
      <c r="J593" s="916"/>
      <c r="K593" s="916"/>
      <c r="L593" s="508"/>
      <c r="M593" s="508"/>
      <c r="N593" s="915"/>
      <c r="O593" s="916"/>
      <c r="R593" s="915"/>
      <c r="S593" s="916"/>
    </row>
    <row r="594" spans="1:19" ht="13.2" customHeight="1" outlineLevel="1">
      <c r="C594" s="17"/>
      <c r="D594" s="750"/>
      <c r="E594" s="288"/>
      <c r="F594" s="401"/>
      <c r="G594" s="401"/>
      <c r="H594" s="401"/>
      <c r="I594" s="401"/>
      <c r="J594" s="401"/>
      <c r="K594" s="401"/>
      <c r="N594" s="401"/>
      <c r="O594" s="401"/>
      <c r="R594" s="401"/>
      <c r="S594" s="401"/>
    </row>
    <row r="595" spans="1:19" ht="13.2" customHeight="1">
      <c r="A595" s="171" t="s">
        <v>638</v>
      </c>
      <c r="C595" s="304" t="s">
        <v>639</v>
      </c>
      <c r="D595" s="305"/>
      <c r="E595" s="306"/>
      <c r="F595" s="402"/>
      <c r="G595" s="402"/>
      <c r="H595" s="402"/>
      <c r="I595" s="402"/>
      <c r="J595" s="401"/>
      <c r="K595" s="916"/>
      <c r="N595" s="395"/>
      <c r="O595" s="396"/>
      <c r="R595" s="395"/>
      <c r="S595" s="396"/>
    </row>
    <row r="596" spans="1:19" ht="13.2" customHeight="1" outlineLevel="1">
      <c r="C596" s="179"/>
      <c r="D596" s="924" t="s">
        <v>640</v>
      </c>
      <c r="E596" s="185"/>
      <c r="F596" s="696"/>
      <c r="G596" s="696"/>
      <c r="H596" s="696"/>
      <c r="I596" s="696"/>
      <c r="J596" s="401"/>
      <c r="K596" s="916"/>
      <c r="N596" s="697"/>
      <c r="O596" s="698"/>
      <c r="R596" s="697"/>
      <c r="S596" s="698"/>
    </row>
    <row r="597" spans="1:19" outlineLevel="1">
      <c r="C597" s="562"/>
      <c r="D597" s="725" t="s">
        <v>641</v>
      </c>
      <c r="E597" s="725" t="s">
        <v>642</v>
      </c>
      <c r="F597" s="230">
        <v>8382.58</v>
      </c>
      <c r="G597" s="230">
        <v>8382.58</v>
      </c>
      <c r="H597" s="230">
        <v>8382.58</v>
      </c>
      <c r="I597" s="230">
        <v>8382.58</v>
      </c>
      <c r="J597" s="230">
        <v>8382.58</v>
      </c>
      <c r="K597" s="230">
        <v>8382.58</v>
      </c>
      <c r="N597" s="230">
        <v>8382.58</v>
      </c>
      <c r="O597" s="230">
        <v>8382.58</v>
      </c>
      <c r="R597" s="230">
        <v>8382.58</v>
      </c>
      <c r="S597" s="230">
        <v>8382.58</v>
      </c>
    </row>
    <row r="598" spans="1:19" s="17" customFormat="1" outlineLevel="1">
      <c r="C598" s="339"/>
      <c r="D598" s="725" t="s">
        <v>643</v>
      </c>
      <c r="E598" s="178" t="s">
        <v>642</v>
      </c>
      <c r="F598" s="230">
        <v>33530.33</v>
      </c>
      <c r="G598" s="230">
        <v>33530.33</v>
      </c>
      <c r="H598" s="230">
        <v>33530.33</v>
      </c>
      <c r="I598" s="230">
        <v>33530.33</v>
      </c>
      <c r="J598" s="230">
        <v>33530.33</v>
      </c>
      <c r="K598" s="230">
        <v>33530.33</v>
      </c>
      <c r="L598" s="394"/>
      <c r="M598" s="394"/>
      <c r="N598" s="230">
        <v>33530.33</v>
      </c>
      <c r="O598" s="230">
        <v>33530.33</v>
      </c>
      <c r="P598" s="394"/>
      <c r="Q598" s="394"/>
      <c r="R598" s="230">
        <v>33530.33</v>
      </c>
      <c r="S598" s="230">
        <v>33530.33</v>
      </c>
    </row>
    <row r="599" spans="1:19" s="17" customFormat="1" outlineLevel="1">
      <c r="C599" s="18"/>
      <c r="D599" s="728" t="s">
        <v>644</v>
      </c>
      <c r="E599" s="178" t="s">
        <v>642</v>
      </c>
      <c r="F599" s="230">
        <v>50295.5</v>
      </c>
      <c r="G599" s="230">
        <v>50295.5</v>
      </c>
      <c r="H599" s="230">
        <v>50295.5</v>
      </c>
      <c r="I599" s="230">
        <v>50295.5</v>
      </c>
      <c r="J599" s="230">
        <v>50295.5</v>
      </c>
      <c r="K599" s="230">
        <v>50295.5</v>
      </c>
      <c r="L599" s="394"/>
      <c r="M599" s="394"/>
      <c r="N599" s="230">
        <v>50295.5</v>
      </c>
      <c r="O599" s="230">
        <v>50295.5</v>
      </c>
      <c r="P599" s="394"/>
      <c r="Q599" s="394"/>
      <c r="R599" s="230">
        <v>50295.5</v>
      </c>
      <c r="S599" s="230">
        <v>50295.5</v>
      </c>
    </row>
    <row r="600" spans="1:19" ht="13.2" customHeight="1" outlineLevel="1">
      <c r="C600" s="179"/>
      <c r="D600" s="924" t="s">
        <v>645</v>
      </c>
      <c r="E600" s="185"/>
      <c r="F600" s="696"/>
      <c r="G600" s="696"/>
      <c r="H600" s="696"/>
      <c r="I600" s="696"/>
      <c r="J600" s="401"/>
      <c r="K600" s="916"/>
      <c r="N600" s="697"/>
      <c r="O600" s="698"/>
      <c r="R600" s="697"/>
      <c r="S600" s="698"/>
    </row>
    <row r="601" spans="1:19" outlineLevel="1">
      <c r="C601" s="562"/>
      <c r="D601" s="725" t="s">
        <v>646</v>
      </c>
      <c r="E601" s="725" t="s">
        <v>647</v>
      </c>
      <c r="F601" s="230">
        <v>126.58</v>
      </c>
      <c r="G601" s="230">
        <v>126.58</v>
      </c>
      <c r="H601" s="230">
        <v>126.58</v>
      </c>
      <c r="I601" s="230">
        <v>126.58</v>
      </c>
      <c r="J601" s="230">
        <v>126.58</v>
      </c>
      <c r="K601" s="230">
        <v>126.58</v>
      </c>
      <c r="N601" s="230">
        <v>126.58</v>
      </c>
      <c r="O601" s="230">
        <v>126.58</v>
      </c>
      <c r="R601" s="230">
        <v>126.58</v>
      </c>
      <c r="S601" s="230">
        <v>126.58</v>
      </c>
    </row>
    <row r="602" spans="1:19" s="17" customFormat="1" outlineLevel="1">
      <c r="C602" s="339"/>
      <c r="D602" s="725" t="s">
        <v>648</v>
      </c>
      <c r="E602" s="178" t="s">
        <v>647</v>
      </c>
      <c r="F602" s="230">
        <v>121.55</v>
      </c>
      <c r="G602" s="230">
        <v>121.55</v>
      </c>
      <c r="H602" s="230">
        <v>121.55</v>
      </c>
      <c r="I602" s="230">
        <v>121.55</v>
      </c>
      <c r="J602" s="230">
        <v>121.55</v>
      </c>
      <c r="K602" s="230">
        <v>121.55</v>
      </c>
      <c r="L602" s="394"/>
      <c r="M602" s="394"/>
      <c r="N602" s="230">
        <v>121.55</v>
      </c>
      <c r="O602" s="230">
        <v>121.55</v>
      </c>
      <c r="P602" s="394"/>
      <c r="Q602" s="394"/>
      <c r="R602" s="230">
        <v>121.55</v>
      </c>
      <c r="S602" s="230">
        <v>121.55</v>
      </c>
    </row>
    <row r="603" spans="1:19" s="17" customFormat="1" outlineLevel="1">
      <c r="C603" s="18"/>
      <c r="D603" s="728" t="s">
        <v>649</v>
      </c>
      <c r="E603" s="178" t="s">
        <v>647</v>
      </c>
      <c r="F603" s="230">
        <v>108.97</v>
      </c>
      <c r="G603" s="230">
        <v>108.97</v>
      </c>
      <c r="H603" s="230">
        <v>108.97</v>
      </c>
      <c r="I603" s="230">
        <v>108.97</v>
      </c>
      <c r="J603" s="230">
        <v>108.97</v>
      </c>
      <c r="K603" s="230">
        <v>108.97</v>
      </c>
      <c r="L603" s="394"/>
      <c r="M603" s="394"/>
      <c r="N603" s="230">
        <v>108.97</v>
      </c>
      <c r="O603" s="230">
        <v>108.97</v>
      </c>
      <c r="P603" s="394"/>
      <c r="Q603" s="394"/>
      <c r="R603" s="230">
        <v>108.97</v>
      </c>
      <c r="S603" s="230">
        <v>108.97</v>
      </c>
    </row>
    <row r="604" spans="1:19" s="816" customFormat="1" outlineLevel="1">
      <c r="A604" s="17"/>
      <c r="B604" s="17"/>
      <c r="C604" s="18"/>
      <c r="D604" s="728" t="s">
        <v>650</v>
      </c>
      <c r="E604" s="178" t="s">
        <v>647</v>
      </c>
      <c r="F604" s="230">
        <v>100.59</v>
      </c>
      <c r="G604" s="230">
        <v>100.59</v>
      </c>
      <c r="H604" s="230">
        <v>100.59</v>
      </c>
      <c r="I604" s="230">
        <v>100.59</v>
      </c>
      <c r="J604" s="230">
        <v>100.59</v>
      </c>
      <c r="K604" s="230">
        <v>100.59</v>
      </c>
      <c r="L604" s="394"/>
      <c r="M604" s="394"/>
      <c r="N604" s="230">
        <v>100.59</v>
      </c>
      <c r="O604" s="230">
        <v>100.59</v>
      </c>
      <c r="P604" s="394"/>
      <c r="Q604" s="394"/>
      <c r="R604" s="230">
        <v>100.59</v>
      </c>
      <c r="S604" s="230">
        <v>100.59</v>
      </c>
    </row>
    <row r="605" spans="1:19" outlineLevel="1">
      <c r="A605" s="17"/>
      <c r="B605" s="17"/>
      <c r="C605" s="18"/>
      <c r="D605" s="725" t="s">
        <v>651</v>
      </c>
      <c r="E605" s="725" t="s">
        <v>647</v>
      </c>
      <c r="F605" s="230">
        <v>83.83</v>
      </c>
      <c r="G605" s="230">
        <v>83.83</v>
      </c>
      <c r="H605" s="230">
        <v>83.83</v>
      </c>
      <c r="I605" s="230">
        <v>83.83</v>
      </c>
      <c r="J605" s="230">
        <v>83.83</v>
      </c>
      <c r="K605" s="230">
        <v>83.83</v>
      </c>
      <c r="N605" s="230">
        <v>83.83</v>
      </c>
      <c r="O605" s="230">
        <v>83.83</v>
      </c>
      <c r="R605" s="230">
        <v>83.83</v>
      </c>
      <c r="S605" s="230">
        <v>83.83</v>
      </c>
    </row>
    <row r="606" spans="1:19" outlineLevel="1">
      <c r="A606" s="17"/>
      <c r="B606" s="17"/>
      <c r="C606" s="18"/>
      <c r="D606" s="725" t="s">
        <v>652</v>
      </c>
      <c r="E606" s="725" t="s">
        <v>647</v>
      </c>
      <c r="F606" s="230">
        <v>71.260000000000005</v>
      </c>
      <c r="G606" s="230">
        <v>71.260000000000005</v>
      </c>
      <c r="H606" s="230">
        <v>71.260000000000005</v>
      </c>
      <c r="I606" s="230">
        <v>71.260000000000005</v>
      </c>
      <c r="J606" s="230">
        <v>71.260000000000005</v>
      </c>
      <c r="K606" s="230">
        <v>71.260000000000005</v>
      </c>
      <c r="N606" s="230">
        <v>71.260000000000005</v>
      </c>
      <c r="O606" s="230">
        <v>71.260000000000005</v>
      </c>
      <c r="R606" s="230">
        <v>71.260000000000005</v>
      </c>
      <c r="S606" s="230">
        <v>71.260000000000005</v>
      </c>
    </row>
    <row r="607" spans="1:19" s="17" customFormat="1" outlineLevel="1">
      <c r="C607" s="18"/>
      <c r="D607" s="725" t="s">
        <v>653</v>
      </c>
      <c r="E607" s="178" t="s">
        <v>647</v>
      </c>
      <c r="F607" s="230">
        <v>50.3</v>
      </c>
      <c r="G607" s="230">
        <v>50.3</v>
      </c>
      <c r="H607" s="230">
        <v>50.3</v>
      </c>
      <c r="I607" s="230">
        <v>50.3</v>
      </c>
      <c r="J607" s="230">
        <v>50.3</v>
      </c>
      <c r="K607" s="230">
        <v>50.3</v>
      </c>
      <c r="L607" s="394"/>
      <c r="M607" s="394"/>
      <c r="N607" s="230">
        <v>50.3</v>
      </c>
      <c r="O607" s="230">
        <v>50.3</v>
      </c>
      <c r="P607" s="394"/>
      <c r="Q607" s="394"/>
      <c r="R607" s="230">
        <v>50.3</v>
      </c>
      <c r="S607" s="230">
        <v>50.3</v>
      </c>
    </row>
    <row r="608" spans="1:19" s="17" customFormat="1" outlineLevel="1">
      <c r="C608" s="18"/>
      <c r="D608" s="728" t="s">
        <v>654</v>
      </c>
      <c r="E608" s="178" t="s">
        <v>647</v>
      </c>
      <c r="F608" s="230">
        <v>37.729999999999997</v>
      </c>
      <c r="G608" s="230">
        <v>37.729999999999997</v>
      </c>
      <c r="H608" s="230">
        <v>37.729999999999997</v>
      </c>
      <c r="I608" s="230">
        <v>37.729999999999997</v>
      </c>
      <c r="J608" s="230">
        <v>37.729999999999997</v>
      </c>
      <c r="K608" s="230">
        <v>37.729999999999997</v>
      </c>
      <c r="L608" s="394"/>
      <c r="M608" s="394"/>
      <c r="N608" s="230">
        <v>37.729999999999997</v>
      </c>
      <c r="O608" s="230">
        <v>37.729999999999997</v>
      </c>
      <c r="P608" s="394"/>
      <c r="Q608" s="394"/>
      <c r="R608" s="230">
        <v>37.729999999999997</v>
      </c>
      <c r="S608" s="230">
        <v>37.729999999999997</v>
      </c>
    </row>
    <row r="609" spans="1:19" s="17" customFormat="1" outlineLevel="1">
      <c r="C609" s="18"/>
      <c r="D609" s="728" t="s">
        <v>655</v>
      </c>
      <c r="E609" s="178" t="s">
        <v>647</v>
      </c>
      <c r="F609" s="230">
        <v>25.15</v>
      </c>
      <c r="G609" s="230">
        <v>25.15</v>
      </c>
      <c r="H609" s="230">
        <v>25.15</v>
      </c>
      <c r="I609" s="230">
        <v>25.15</v>
      </c>
      <c r="J609" s="230">
        <v>25.15</v>
      </c>
      <c r="K609" s="230">
        <v>25.15</v>
      </c>
      <c r="L609" s="394"/>
      <c r="M609" s="394"/>
      <c r="N609" s="230">
        <v>25.15</v>
      </c>
      <c r="O609" s="230">
        <v>25.15</v>
      </c>
      <c r="P609" s="394"/>
      <c r="Q609" s="394"/>
      <c r="R609" s="230">
        <v>25.15</v>
      </c>
      <c r="S609" s="230">
        <v>25.15</v>
      </c>
    </row>
    <row r="610" spans="1:19" s="17" customFormat="1" outlineLevel="1">
      <c r="C610" s="18"/>
      <c r="D610" s="728" t="s">
        <v>656</v>
      </c>
      <c r="E610" s="178" t="s">
        <v>657</v>
      </c>
      <c r="F610" s="230">
        <v>603.05999999999995</v>
      </c>
      <c r="G610" s="230">
        <v>603.05999999999995</v>
      </c>
      <c r="H610" s="230">
        <v>603.05999999999995</v>
      </c>
      <c r="I610" s="230">
        <v>603.05999999999995</v>
      </c>
      <c r="J610" s="230">
        <v>603.05999999999995</v>
      </c>
      <c r="K610" s="230">
        <v>603.05999999999995</v>
      </c>
      <c r="L610" s="394"/>
      <c r="M610" s="394"/>
      <c r="N610" s="230">
        <v>603.05999999999995</v>
      </c>
      <c r="O610" s="230">
        <v>603.05999999999995</v>
      </c>
      <c r="P610" s="394"/>
      <c r="Q610" s="394"/>
      <c r="R610" s="230">
        <v>603.05999999999995</v>
      </c>
      <c r="S610" s="230">
        <v>603.05999999999995</v>
      </c>
    </row>
    <row r="611" spans="1:19" ht="13.2" customHeight="1" outlineLevel="1">
      <c r="A611" s="17"/>
      <c r="B611" s="17"/>
      <c r="C611" s="18"/>
      <c r="D611" s="924" t="s">
        <v>658</v>
      </c>
      <c r="E611" s="185"/>
      <c r="F611" s="696"/>
      <c r="G611" s="696"/>
      <c r="H611" s="696"/>
      <c r="I611" s="696"/>
      <c r="J611" s="401"/>
      <c r="K611" s="916"/>
      <c r="N611" s="697"/>
      <c r="O611" s="698"/>
      <c r="R611" s="697"/>
      <c r="S611" s="698"/>
    </row>
    <row r="612" spans="1:19" outlineLevel="1">
      <c r="A612" s="17"/>
      <c r="B612" s="17"/>
      <c r="C612" s="18"/>
      <c r="D612" s="725" t="s">
        <v>659</v>
      </c>
      <c r="E612" s="725" t="s">
        <v>660</v>
      </c>
      <c r="F612" s="230">
        <v>1362.92</v>
      </c>
      <c r="G612" s="230">
        <v>1362.92</v>
      </c>
      <c r="H612" s="230">
        <v>1362.92</v>
      </c>
      <c r="I612" s="230">
        <v>1362.92</v>
      </c>
      <c r="J612" s="230">
        <v>1362.92</v>
      </c>
      <c r="K612" s="230">
        <v>1362.92</v>
      </c>
      <c r="N612" s="230">
        <v>1362.92</v>
      </c>
      <c r="O612" s="230">
        <v>1362.92</v>
      </c>
      <c r="R612" s="230">
        <v>1362.92</v>
      </c>
      <c r="S612" s="230">
        <v>1362.92</v>
      </c>
    </row>
    <row r="613" spans="1:19" s="17" customFormat="1" outlineLevel="1">
      <c r="C613" s="18"/>
      <c r="D613" s="725" t="s">
        <v>661</v>
      </c>
      <c r="E613" s="178" t="s">
        <v>590</v>
      </c>
      <c r="F613" s="230">
        <v>2725.85</v>
      </c>
      <c r="G613" s="230">
        <v>2725.85</v>
      </c>
      <c r="H613" s="230">
        <v>2725.85</v>
      </c>
      <c r="I613" s="230">
        <v>2725.85</v>
      </c>
      <c r="J613" s="230">
        <v>2725.85</v>
      </c>
      <c r="K613" s="230">
        <v>2725.85</v>
      </c>
      <c r="L613" s="394"/>
      <c r="M613" s="394"/>
      <c r="N613" s="230">
        <v>2725.85</v>
      </c>
      <c r="O613" s="230">
        <v>2725.85</v>
      </c>
      <c r="P613" s="394"/>
      <c r="Q613" s="394"/>
      <c r="R613" s="230">
        <v>2725.85</v>
      </c>
      <c r="S613" s="230">
        <v>2725.85</v>
      </c>
    </row>
    <row r="614" spans="1:19" ht="13.2" customHeight="1" outlineLevel="1">
      <c r="C614" s="179"/>
      <c r="D614" s="924" t="s">
        <v>662</v>
      </c>
      <c r="E614" s="185"/>
      <c r="F614" s="696"/>
      <c r="G614" s="696"/>
      <c r="H614" s="696"/>
      <c r="I614" s="696"/>
      <c r="J614" s="401"/>
      <c r="K614" s="916"/>
      <c r="N614" s="697"/>
      <c r="O614" s="698"/>
      <c r="R614" s="697"/>
      <c r="S614" s="698"/>
    </row>
    <row r="615" spans="1:19" outlineLevel="1">
      <c r="C615" s="562"/>
      <c r="D615" s="725" t="s">
        <v>663</v>
      </c>
      <c r="E615" s="725" t="s">
        <v>664</v>
      </c>
      <c r="F615" s="230">
        <v>2096.25</v>
      </c>
      <c r="G615" s="230">
        <v>2096.25</v>
      </c>
      <c r="H615" s="230">
        <v>2096.25</v>
      </c>
      <c r="I615" s="230">
        <v>2096.25</v>
      </c>
      <c r="J615" s="230">
        <v>2096.25</v>
      </c>
      <c r="K615" s="230">
        <v>2096.25</v>
      </c>
      <c r="N615" s="230">
        <v>2096.25</v>
      </c>
      <c r="O615" s="230">
        <v>2096.25</v>
      </c>
      <c r="R615" s="230">
        <v>2096.25</v>
      </c>
      <c r="S615" s="230">
        <v>2096.25</v>
      </c>
    </row>
    <row r="616" spans="1:19" s="17" customFormat="1" outlineLevel="1">
      <c r="C616" s="339"/>
      <c r="D616" s="725" t="s">
        <v>665</v>
      </c>
      <c r="E616" s="725" t="s">
        <v>664</v>
      </c>
      <c r="F616" s="230">
        <v>3185.38</v>
      </c>
      <c r="G616" s="230">
        <v>3185.38</v>
      </c>
      <c r="H616" s="230">
        <v>3185.38</v>
      </c>
      <c r="I616" s="230">
        <v>3185.38</v>
      </c>
      <c r="J616" s="230">
        <v>3185.38</v>
      </c>
      <c r="K616" s="230">
        <v>3185.38</v>
      </c>
      <c r="L616" s="394"/>
      <c r="M616" s="394"/>
      <c r="N616" s="230">
        <v>3185.38</v>
      </c>
      <c r="O616" s="230">
        <v>3185.38</v>
      </c>
      <c r="P616" s="394"/>
      <c r="Q616" s="394"/>
      <c r="R616" s="230">
        <v>3185.38</v>
      </c>
      <c r="S616" s="230">
        <v>3185.38</v>
      </c>
    </row>
    <row r="617" spans="1:19" s="816" customFormat="1" outlineLevel="1">
      <c r="A617" s="17"/>
      <c r="B617" s="17"/>
      <c r="C617" s="339"/>
      <c r="D617" s="728" t="s">
        <v>666</v>
      </c>
      <c r="E617" s="725" t="s">
        <v>664</v>
      </c>
      <c r="F617" s="230">
        <v>6370.76</v>
      </c>
      <c r="G617" s="230">
        <v>6370.76</v>
      </c>
      <c r="H617" s="230">
        <v>6370.76</v>
      </c>
      <c r="I617" s="230">
        <v>6370.76</v>
      </c>
      <c r="J617" s="230">
        <v>6370.76</v>
      </c>
      <c r="K617" s="230">
        <v>6370.76</v>
      </c>
      <c r="L617" s="394"/>
      <c r="M617" s="394"/>
      <c r="N617" s="230">
        <v>6370.76</v>
      </c>
      <c r="O617" s="230">
        <v>6370.76</v>
      </c>
      <c r="P617" s="394"/>
      <c r="Q617" s="394"/>
      <c r="R617" s="230">
        <v>6370.76</v>
      </c>
      <c r="S617" s="230">
        <v>6370.76</v>
      </c>
    </row>
    <row r="618" spans="1:19" outlineLevel="1">
      <c r="A618" s="17"/>
      <c r="B618" s="17"/>
      <c r="C618" s="339"/>
      <c r="D618" s="725" t="s">
        <v>667</v>
      </c>
      <c r="E618" s="725" t="s">
        <v>664</v>
      </c>
      <c r="F618" s="230">
        <v>7964.06</v>
      </c>
      <c r="G618" s="230">
        <v>7964.06</v>
      </c>
      <c r="H618" s="230">
        <v>7964.06</v>
      </c>
      <c r="I618" s="230">
        <v>7964.06</v>
      </c>
      <c r="J618" s="230">
        <v>7964.06</v>
      </c>
      <c r="K618" s="230">
        <v>7964.06</v>
      </c>
      <c r="N618" s="230">
        <v>7964.06</v>
      </c>
      <c r="O618" s="230">
        <v>7964.06</v>
      </c>
      <c r="R618" s="230">
        <v>7964.06</v>
      </c>
      <c r="S618" s="230">
        <v>7964.06</v>
      </c>
    </row>
    <row r="619" spans="1:19" outlineLevel="1">
      <c r="A619" s="17"/>
      <c r="B619" s="17"/>
      <c r="C619" s="339"/>
      <c r="D619" s="725" t="s">
        <v>668</v>
      </c>
      <c r="E619" s="725" t="s">
        <v>664</v>
      </c>
      <c r="F619" s="230">
        <v>10059.1</v>
      </c>
      <c r="G619" s="230">
        <v>10059.1</v>
      </c>
      <c r="H619" s="230">
        <v>10059.1</v>
      </c>
      <c r="I619" s="230">
        <v>10059.1</v>
      </c>
      <c r="J619" s="230">
        <v>10059.1</v>
      </c>
      <c r="K619" s="230">
        <v>10059.1</v>
      </c>
      <c r="N619" s="230">
        <v>10059.1</v>
      </c>
      <c r="O619" s="230">
        <v>10059.1</v>
      </c>
      <c r="R619" s="230">
        <v>10059.1</v>
      </c>
      <c r="S619" s="230">
        <v>10059.1</v>
      </c>
    </row>
    <row r="620" spans="1:19" s="17" customFormat="1" outlineLevel="1">
      <c r="C620" s="339"/>
      <c r="D620" s="725" t="s">
        <v>669</v>
      </c>
      <c r="E620" s="725" t="s">
        <v>664</v>
      </c>
      <c r="F620" s="230">
        <v>12155.35</v>
      </c>
      <c r="G620" s="230">
        <v>12155.35</v>
      </c>
      <c r="H620" s="230">
        <v>12155.35</v>
      </c>
      <c r="I620" s="230">
        <v>12155.35</v>
      </c>
      <c r="J620" s="230">
        <v>12155.35</v>
      </c>
      <c r="K620" s="230">
        <v>12155.35</v>
      </c>
      <c r="L620" s="394"/>
      <c r="M620" s="394"/>
      <c r="N620" s="230">
        <v>12155.35</v>
      </c>
      <c r="O620" s="230">
        <v>12155.35</v>
      </c>
      <c r="P620" s="394"/>
      <c r="Q620" s="394"/>
      <c r="R620" s="230">
        <v>12155.35</v>
      </c>
      <c r="S620" s="230">
        <v>12155.35</v>
      </c>
    </row>
    <row r="621" spans="1:19" s="17" customFormat="1" outlineLevel="1">
      <c r="C621" s="339"/>
      <c r="D621" s="728" t="s">
        <v>670</v>
      </c>
      <c r="E621" s="725" t="s">
        <v>664</v>
      </c>
      <c r="F621" s="230">
        <v>14250.39</v>
      </c>
      <c r="G621" s="230">
        <v>14250.39</v>
      </c>
      <c r="H621" s="230">
        <v>14250.39</v>
      </c>
      <c r="I621" s="230">
        <v>14250.39</v>
      </c>
      <c r="J621" s="230">
        <v>14250.39</v>
      </c>
      <c r="K621" s="230">
        <v>14250.39</v>
      </c>
      <c r="L621" s="394"/>
      <c r="M621" s="394"/>
      <c r="N621" s="230">
        <v>14250.39</v>
      </c>
      <c r="O621" s="230">
        <v>14250.39</v>
      </c>
      <c r="P621" s="394"/>
      <c r="Q621" s="394"/>
      <c r="R621" s="230">
        <v>14250.39</v>
      </c>
      <c r="S621" s="230">
        <v>14250.39</v>
      </c>
    </row>
    <row r="622" spans="1:19" s="17" customFormat="1" outlineLevel="1">
      <c r="C622" s="18"/>
      <c r="D622" s="728" t="s">
        <v>671</v>
      </c>
      <c r="E622" s="725" t="s">
        <v>664</v>
      </c>
      <c r="F622" s="230">
        <v>16765.169999999998</v>
      </c>
      <c r="G622" s="230">
        <v>16765.169999999998</v>
      </c>
      <c r="H622" s="230">
        <v>16765.169999999998</v>
      </c>
      <c r="I622" s="230">
        <v>16765.169999999998</v>
      </c>
      <c r="J622" s="230">
        <v>16765.169999999998</v>
      </c>
      <c r="K622" s="230">
        <v>16765.169999999998</v>
      </c>
      <c r="L622" s="394"/>
      <c r="M622" s="394"/>
      <c r="N622" s="230">
        <v>16765.169999999998</v>
      </c>
      <c r="O622" s="230">
        <v>16765.169999999998</v>
      </c>
      <c r="P622" s="394"/>
      <c r="Q622" s="394"/>
      <c r="R622" s="230">
        <v>16765.169999999998</v>
      </c>
      <c r="S622" s="230">
        <v>16765.169999999998</v>
      </c>
    </row>
    <row r="623" spans="1:19" s="17" customFormat="1" outlineLevel="1">
      <c r="C623" s="18"/>
      <c r="D623" s="728" t="s">
        <v>672</v>
      </c>
      <c r="E623" s="725" t="s">
        <v>664</v>
      </c>
      <c r="F623" s="230">
        <v>20956.46</v>
      </c>
      <c r="G623" s="230">
        <v>20956.46</v>
      </c>
      <c r="H623" s="230">
        <v>20956.46</v>
      </c>
      <c r="I623" s="230">
        <v>20956.46</v>
      </c>
      <c r="J623" s="230">
        <v>20956.46</v>
      </c>
      <c r="K623" s="230">
        <v>20956.46</v>
      </c>
      <c r="L623" s="394"/>
      <c r="M623" s="394"/>
      <c r="N623" s="230">
        <v>20956.46</v>
      </c>
      <c r="O623" s="230">
        <v>20956.46</v>
      </c>
      <c r="P623" s="394"/>
      <c r="Q623" s="394"/>
      <c r="R623" s="230">
        <v>20956.46</v>
      </c>
      <c r="S623" s="230">
        <v>20956.46</v>
      </c>
    </row>
    <row r="624" spans="1:19" s="17" customFormat="1" outlineLevel="1">
      <c r="C624" s="18"/>
      <c r="D624" s="728" t="s">
        <v>673</v>
      </c>
      <c r="E624" s="725" t="s">
        <v>664</v>
      </c>
      <c r="F624" s="230">
        <v>25147.75</v>
      </c>
      <c r="G624" s="230">
        <v>25147.75</v>
      </c>
      <c r="H624" s="230">
        <v>25147.75</v>
      </c>
      <c r="I624" s="230">
        <v>25147.75</v>
      </c>
      <c r="J624" s="230">
        <v>25147.75</v>
      </c>
      <c r="K624" s="230">
        <v>25147.75</v>
      </c>
      <c r="L624" s="394"/>
      <c r="M624" s="394"/>
      <c r="N624" s="230">
        <v>25147.75</v>
      </c>
      <c r="O624" s="230">
        <v>25147.75</v>
      </c>
      <c r="P624" s="394"/>
      <c r="Q624" s="394"/>
      <c r="R624" s="230">
        <v>25147.75</v>
      </c>
      <c r="S624" s="230">
        <v>25147.75</v>
      </c>
    </row>
    <row r="625" spans="1:19" s="17" customFormat="1" outlineLevel="1">
      <c r="C625" s="18"/>
      <c r="D625" s="728" t="s">
        <v>674</v>
      </c>
      <c r="E625" s="725" t="s">
        <v>664</v>
      </c>
      <c r="F625" s="230">
        <v>35206.85</v>
      </c>
      <c r="G625" s="230">
        <v>35206.85</v>
      </c>
      <c r="H625" s="230">
        <v>35206.85</v>
      </c>
      <c r="I625" s="230">
        <v>35206.85</v>
      </c>
      <c r="J625" s="230">
        <v>35206.85</v>
      </c>
      <c r="K625" s="230">
        <v>35206.85</v>
      </c>
      <c r="L625" s="394"/>
      <c r="M625" s="394"/>
      <c r="N625" s="230">
        <v>35206.85</v>
      </c>
      <c r="O625" s="230">
        <v>35206.85</v>
      </c>
      <c r="P625" s="394"/>
      <c r="Q625" s="394"/>
      <c r="R625" s="230">
        <v>35206.85</v>
      </c>
      <c r="S625" s="230">
        <v>35206.85</v>
      </c>
    </row>
    <row r="626" spans="1:19" s="816" customFormat="1" outlineLevel="1">
      <c r="A626" s="17"/>
      <c r="B626" s="17"/>
      <c r="C626" s="18"/>
      <c r="D626" s="728" t="s">
        <v>675</v>
      </c>
      <c r="E626" s="725" t="s">
        <v>664</v>
      </c>
      <c r="F626" s="230">
        <v>44427.69</v>
      </c>
      <c r="G626" s="230">
        <v>44427.69</v>
      </c>
      <c r="H626" s="230">
        <v>44427.69</v>
      </c>
      <c r="I626" s="230">
        <v>44427.69</v>
      </c>
      <c r="J626" s="230">
        <v>44427.69</v>
      </c>
      <c r="K626" s="230">
        <v>44427.69</v>
      </c>
      <c r="L626" s="394"/>
      <c r="M626" s="394"/>
      <c r="N626" s="230">
        <v>44427.69</v>
      </c>
      <c r="O626" s="230">
        <v>44427.69</v>
      </c>
      <c r="P626" s="394"/>
      <c r="Q626" s="394"/>
      <c r="R626" s="230">
        <v>44427.69</v>
      </c>
      <c r="S626" s="230">
        <v>44427.69</v>
      </c>
    </row>
    <row r="627" spans="1:19" ht="13.2" customHeight="1" outlineLevel="1">
      <c r="A627" s="17"/>
      <c r="B627" s="17"/>
      <c r="C627" s="18"/>
      <c r="D627" s="924" t="s">
        <v>676</v>
      </c>
      <c r="E627" s="185"/>
      <c r="F627" s="696"/>
      <c r="G627" s="696"/>
      <c r="H627" s="696"/>
      <c r="I627" s="696"/>
      <c r="J627" s="401"/>
      <c r="K627" s="916"/>
      <c r="N627" s="697"/>
      <c r="O627" s="698"/>
      <c r="R627" s="697"/>
      <c r="S627" s="698"/>
    </row>
    <row r="628" spans="1:19" outlineLevel="1">
      <c r="A628" s="17"/>
      <c r="B628" s="17"/>
      <c r="C628" s="18"/>
      <c r="D628" s="725" t="s">
        <v>677</v>
      </c>
      <c r="E628" s="725" t="s">
        <v>664</v>
      </c>
      <c r="F628" s="230">
        <v>2096.25</v>
      </c>
      <c r="G628" s="230">
        <v>2096.25</v>
      </c>
      <c r="H628" s="230">
        <v>2096.25</v>
      </c>
      <c r="I628" s="230">
        <v>2096.25</v>
      </c>
      <c r="J628" s="230">
        <v>2096.25</v>
      </c>
      <c r="K628" s="230">
        <v>2096.25</v>
      </c>
      <c r="N628" s="230">
        <v>2096.25</v>
      </c>
      <c r="O628" s="230">
        <v>2096.25</v>
      </c>
      <c r="R628" s="230">
        <v>2096.25</v>
      </c>
      <c r="S628" s="230">
        <v>2096.25</v>
      </c>
    </row>
    <row r="629" spans="1:19" s="17" customFormat="1" outlineLevel="1">
      <c r="C629" s="18"/>
      <c r="D629" s="725" t="s">
        <v>678</v>
      </c>
      <c r="E629" s="725" t="s">
        <v>664</v>
      </c>
      <c r="F629" s="230">
        <v>4191.29</v>
      </c>
      <c r="G629" s="230">
        <v>4191.29</v>
      </c>
      <c r="H629" s="230">
        <v>4191.29</v>
      </c>
      <c r="I629" s="230">
        <v>4191.29</v>
      </c>
      <c r="J629" s="230">
        <v>4191.29</v>
      </c>
      <c r="K629" s="230">
        <v>4191.29</v>
      </c>
      <c r="L629" s="394"/>
      <c r="M629" s="394"/>
      <c r="N629" s="230">
        <v>4191.29</v>
      </c>
      <c r="O629" s="230">
        <v>4191.29</v>
      </c>
      <c r="P629" s="394"/>
      <c r="Q629" s="394"/>
      <c r="R629" s="230">
        <v>4191.29</v>
      </c>
      <c r="S629" s="230">
        <v>4191.29</v>
      </c>
    </row>
    <row r="630" spans="1:19" s="816" customFormat="1" outlineLevel="1">
      <c r="A630" s="17"/>
      <c r="B630" s="17"/>
      <c r="C630" s="18"/>
      <c r="D630" s="728" t="s">
        <v>679</v>
      </c>
      <c r="E630" s="725" t="s">
        <v>664</v>
      </c>
      <c r="F630" s="230">
        <v>8382.58</v>
      </c>
      <c r="G630" s="230">
        <v>8382.58</v>
      </c>
      <c r="H630" s="230">
        <v>8382.58</v>
      </c>
      <c r="I630" s="230">
        <v>8382.58</v>
      </c>
      <c r="J630" s="230">
        <v>8382.58</v>
      </c>
      <c r="K630" s="230">
        <v>8382.58</v>
      </c>
      <c r="L630" s="394"/>
      <c r="M630" s="394"/>
      <c r="N630" s="230">
        <v>8382.58</v>
      </c>
      <c r="O630" s="230">
        <v>8382.58</v>
      </c>
      <c r="P630" s="394"/>
      <c r="Q630" s="394"/>
      <c r="R630" s="230">
        <v>8382.58</v>
      </c>
      <c r="S630" s="230">
        <v>8382.58</v>
      </c>
    </row>
    <row r="631" spans="1:19" outlineLevel="1">
      <c r="A631" s="17"/>
      <c r="B631" s="17"/>
      <c r="C631" s="18"/>
      <c r="D631" s="725" t="s">
        <v>680</v>
      </c>
      <c r="E631" s="725" t="s">
        <v>664</v>
      </c>
      <c r="F631" s="230">
        <v>12573.88</v>
      </c>
      <c r="G631" s="230">
        <v>12573.88</v>
      </c>
      <c r="H631" s="230">
        <v>12573.88</v>
      </c>
      <c r="I631" s="230">
        <v>12573.88</v>
      </c>
      <c r="J631" s="230">
        <v>12573.88</v>
      </c>
      <c r="K631" s="230">
        <v>12573.88</v>
      </c>
      <c r="N631" s="230">
        <v>12573.88</v>
      </c>
      <c r="O631" s="230">
        <v>12573.88</v>
      </c>
      <c r="R631" s="230">
        <v>12573.88</v>
      </c>
      <c r="S631" s="230">
        <v>12573.88</v>
      </c>
    </row>
    <row r="632" spans="1:19" outlineLevel="1">
      <c r="A632" s="17"/>
      <c r="B632" s="17"/>
      <c r="C632" s="18"/>
      <c r="D632" s="725" t="s">
        <v>681</v>
      </c>
      <c r="E632" s="725" t="s">
        <v>664</v>
      </c>
      <c r="F632" s="230">
        <v>16765.169999999998</v>
      </c>
      <c r="G632" s="230">
        <v>16765.169999999998</v>
      </c>
      <c r="H632" s="230">
        <v>16765.169999999998</v>
      </c>
      <c r="I632" s="230">
        <v>16765.169999999998</v>
      </c>
      <c r="J632" s="230">
        <v>16765.169999999998</v>
      </c>
      <c r="K632" s="230">
        <v>16765.169999999998</v>
      </c>
      <c r="N632" s="230">
        <v>16765.169999999998</v>
      </c>
      <c r="O632" s="230">
        <v>16765.169999999998</v>
      </c>
      <c r="R632" s="230">
        <v>16765.169999999998</v>
      </c>
      <c r="S632" s="230">
        <v>16765.169999999998</v>
      </c>
    </row>
    <row r="633" spans="1:19" s="17" customFormat="1" outlineLevel="1">
      <c r="C633" s="18"/>
      <c r="D633" s="725" t="s">
        <v>682</v>
      </c>
      <c r="E633" s="725" t="s">
        <v>664</v>
      </c>
      <c r="F633" s="230">
        <v>20956.46</v>
      </c>
      <c r="G633" s="230">
        <v>20956.46</v>
      </c>
      <c r="H633" s="230">
        <v>20956.46</v>
      </c>
      <c r="I633" s="230">
        <v>20956.46</v>
      </c>
      <c r="J633" s="230">
        <v>20956.46</v>
      </c>
      <c r="K633" s="230">
        <v>20956.46</v>
      </c>
      <c r="L633" s="394"/>
      <c r="M633" s="394"/>
      <c r="N633" s="230">
        <v>20956.46</v>
      </c>
      <c r="O633" s="230">
        <v>20956.46</v>
      </c>
      <c r="P633" s="394"/>
      <c r="Q633" s="394"/>
      <c r="R633" s="230">
        <v>20956.46</v>
      </c>
      <c r="S633" s="230">
        <v>20956.46</v>
      </c>
    </row>
    <row r="634" spans="1:19" s="17" customFormat="1" outlineLevel="1">
      <c r="C634" s="18"/>
      <c r="D634" s="728" t="s">
        <v>683</v>
      </c>
      <c r="E634" s="725" t="s">
        <v>664</v>
      </c>
      <c r="F634" s="230">
        <v>25147.75</v>
      </c>
      <c r="G634" s="230">
        <v>25147.75</v>
      </c>
      <c r="H634" s="230">
        <v>25147.75</v>
      </c>
      <c r="I634" s="230">
        <v>25147.75</v>
      </c>
      <c r="J634" s="230">
        <v>25147.75</v>
      </c>
      <c r="K634" s="230">
        <v>25147.75</v>
      </c>
      <c r="L634" s="394"/>
      <c r="M634" s="394"/>
      <c r="N634" s="230">
        <v>25147.75</v>
      </c>
      <c r="O634" s="230">
        <v>25147.75</v>
      </c>
      <c r="P634" s="394"/>
      <c r="Q634" s="394"/>
      <c r="R634" s="230">
        <v>25147.75</v>
      </c>
      <c r="S634" s="230">
        <v>25147.75</v>
      </c>
    </row>
    <row r="635" spans="1:19" s="17" customFormat="1" outlineLevel="1">
      <c r="C635" s="18"/>
      <c r="D635" s="728" t="s">
        <v>684</v>
      </c>
      <c r="E635" s="725" t="s">
        <v>664</v>
      </c>
      <c r="F635" s="230">
        <v>31853.82</v>
      </c>
      <c r="G635" s="230">
        <v>31853.82</v>
      </c>
      <c r="H635" s="230">
        <v>31853.82</v>
      </c>
      <c r="I635" s="230">
        <v>31853.82</v>
      </c>
      <c r="J635" s="230">
        <v>31853.82</v>
      </c>
      <c r="K635" s="230">
        <v>31853.82</v>
      </c>
      <c r="L635" s="394"/>
      <c r="M635" s="394"/>
      <c r="N635" s="230">
        <v>31853.82</v>
      </c>
      <c r="O635" s="230">
        <v>31853.82</v>
      </c>
      <c r="P635" s="394"/>
      <c r="Q635" s="394"/>
      <c r="R635" s="230">
        <v>31853.82</v>
      </c>
      <c r="S635" s="230">
        <v>31853.82</v>
      </c>
    </row>
    <row r="636" spans="1:19" s="17" customFormat="1" outlineLevel="1">
      <c r="C636" s="18"/>
      <c r="D636" s="728" t="s">
        <v>685</v>
      </c>
      <c r="E636" s="725" t="s">
        <v>664</v>
      </c>
      <c r="F636" s="230">
        <v>38559.879999999997</v>
      </c>
      <c r="G636" s="230">
        <v>38559.879999999997</v>
      </c>
      <c r="H636" s="230">
        <v>38559.879999999997</v>
      </c>
      <c r="I636" s="230">
        <v>38559.879999999997</v>
      </c>
      <c r="J636" s="230">
        <v>38559.879999999997</v>
      </c>
      <c r="K636" s="230">
        <v>38559.879999999997</v>
      </c>
      <c r="L636" s="394"/>
      <c r="M636" s="394"/>
      <c r="N636" s="230">
        <v>38559.879999999997</v>
      </c>
      <c r="O636" s="230">
        <v>38559.879999999997</v>
      </c>
      <c r="P636" s="394"/>
      <c r="Q636" s="394"/>
      <c r="R636" s="230">
        <v>38559.879999999997</v>
      </c>
      <c r="S636" s="230">
        <v>38559.879999999997</v>
      </c>
    </row>
    <row r="637" spans="1:19" s="17" customFormat="1" outlineLevel="1">
      <c r="C637" s="18"/>
      <c r="D637" s="728" t="s">
        <v>686</v>
      </c>
      <c r="E637" s="725" t="s">
        <v>664</v>
      </c>
      <c r="F637" s="230">
        <v>45265.95</v>
      </c>
      <c r="G637" s="230">
        <v>45265.95</v>
      </c>
      <c r="H637" s="230">
        <v>45265.95</v>
      </c>
      <c r="I637" s="230">
        <v>45265.95</v>
      </c>
      <c r="J637" s="230">
        <v>45265.95</v>
      </c>
      <c r="K637" s="230">
        <v>45265.95</v>
      </c>
      <c r="L637" s="394"/>
      <c r="M637" s="394"/>
      <c r="N637" s="230">
        <v>45265.95</v>
      </c>
      <c r="O637" s="230">
        <v>45265.95</v>
      </c>
      <c r="P637" s="394"/>
      <c r="Q637" s="394"/>
      <c r="R637" s="230">
        <v>45265.95</v>
      </c>
      <c r="S637" s="230">
        <v>45265.95</v>
      </c>
    </row>
    <row r="638" spans="1:19" s="17" customFormat="1" outlineLevel="1">
      <c r="C638" s="18"/>
      <c r="D638" s="728" t="s">
        <v>687</v>
      </c>
      <c r="E638" s="725" t="s">
        <v>664</v>
      </c>
      <c r="F638" s="230">
        <v>60354.6</v>
      </c>
      <c r="G638" s="230">
        <v>60354.6</v>
      </c>
      <c r="H638" s="230">
        <v>60354.6</v>
      </c>
      <c r="I638" s="230">
        <v>60354.6</v>
      </c>
      <c r="J638" s="230">
        <v>60354.6</v>
      </c>
      <c r="K638" s="230">
        <v>60354.6</v>
      </c>
      <c r="L638" s="394"/>
      <c r="M638" s="394"/>
      <c r="N638" s="230">
        <v>60354.6</v>
      </c>
      <c r="O638" s="230">
        <v>60354.6</v>
      </c>
      <c r="P638" s="394"/>
      <c r="Q638" s="394"/>
      <c r="R638" s="230">
        <v>60354.6</v>
      </c>
      <c r="S638" s="230">
        <v>60354.6</v>
      </c>
    </row>
    <row r="639" spans="1:19" s="816" customFormat="1" outlineLevel="1">
      <c r="A639" s="17"/>
      <c r="B639" s="17"/>
      <c r="C639" s="18"/>
      <c r="D639" s="728" t="s">
        <v>688</v>
      </c>
      <c r="E639" s="725" t="s">
        <v>664</v>
      </c>
      <c r="F639" s="230">
        <v>75443.25</v>
      </c>
      <c r="G639" s="230">
        <v>75443.25</v>
      </c>
      <c r="H639" s="230">
        <v>75443.25</v>
      </c>
      <c r="I639" s="230">
        <v>75443.25</v>
      </c>
      <c r="J639" s="230">
        <v>75443.25</v>
      </c>
      <c r="K639" s="230">
        <v>75443.25</v>
      </c>
      <c r="L639" s="394"/>
      <c r="M639" s="394"/>
      <c r="N639" s="230">
        <v>75443.25</v>
      </c>
      <c r="O639" s="230">
        <v>75443.25</v>
      </c>
      <c r="P639" s="394"/>
      <c r="Q639" s="394"/>
      <c r="R639" s="230">
        <v>75443.25</v>
      </c>
      <c r="S639" s="230">
        <v>75443.25</v>
      </c>
    </row>
    <row r="640" spans="1:19" ht="13.2" customHeight="1" outlineLevel="1">
      <c r="A640" s="17"/>
      <c r="B640" s="17"/>
      <c r="C640" s="18"/>
      <c r="D640" s="924" t="s">
        <v>689</v>
      </c>
      <c r="E640" s="185"/>
      <c r="F640" s="696"/>
      <c r="G640" s="696"/>
      <c r="H640" s="696"/>
      <c r="I640" s="696"/>
      <c r="J640" s="401"/>
      <c r="K640" s="916"/>
      <c r="N640" s="697"/>
      <c r="O640" s="698"/>
      <c r="R640" s="697"/>
      <c r="S640" s="698"/>
    </row>
    <row r="641" spans="1:19" outlineLevel="1">
      <c r="A641" s="17"/>
      <c r="B641" s="17"/>
      <c r="C641" s="18"/>
      <c r="D641" s="725" t="s">
        <v>690</v>
      </c>
      <c r="E641" s="725" t="s">
        <v>664</v>
      </c>
      <c r="F641" s="230">
        <v>2096.25</v>
      </c>
      <c r="G641" s="230">
        <v>2096.25</v>
      </c>
      <c r="H641" s="230">
        <v>2096.25</v>
      </c>
      <c r="I641" s="230">
        <v>2096.25</v>
      </c>
      <c r="J641" s="230">
        <v>2096.25</v>
      </c>
      <c r="K641" s="230">
        <v>2096.25</v>
      </c>
      <c r="N641" s="230">
        <v>2096.25</v>
      </c>
      <c r="O641" s="230">
        <v>2096.25</v>
      </c>
      <c r="R641" s="230">
        <v>2096.25</v>
      </c>
      <c r="S641" s="230">
        <v>2096.25</v>
      </c>
    </row>
    <row r="642" spans="1:19" s="17" customFormat="1" outlineLevel="1">
      <c r="C642" s="18"/>
      <c r="D642" s="725" t="s">
        <v>691</v>
      </c>
      <c r="E642" s="725" t="s">
        <v>664</v>
      </c>
      <c r="F642" s="230">
        <v>3185.38</v>
      </c>
      <c r="G642" s="230">
        <v>3185.38</v>
      </c>
      <c r="H642" s="230">
        <v>3185.38</v>
      </c>
      <c r="I642" s="230">
        <v>3185.38</v>
      </c>
      <c r="J642" s="230">
        <v>3185.38</v>
      </c>
      <c r="K642" s="230">
        <v>3185.38</v>
      </c>
      <c r="L642" s="394"/>
      <c r="M642" s="394"/>
      <c r="N642" s="230">
        <v>3185.38</v>
      </c>
      <c r="O642" s="230">
        <v>3185.38</v>
      </c>
      <c r="P642" s="394"/>
      <c r="Q642" s="394"/>
      <c r="R642" s="230">
        <v>3185.38</v>
      </c>
      <c r="S642" s="230">
        <v>3185.38</v>
      </c>
    </row>
    <row r="643" spans="1:19" s="816" customFormat="1" outlineLevel="1">
      <c r="A643" s="17"/>
      <c r="B643" s="17"/>
      <c r="C643" s="18"/>
      <c r="D643" s="728" t="s">
        <v>692</v>
      </c>
      <c r="E643" s="725" t="s">
        <v>664</v>
      </c>
      <c r="F643" s="230">
        <v>6370.76</v>
      </c>
      <c r="G643" s="230">
        <v>6370.76</v>
      </c>
      <c r="H643" s="230">
        <v>6370.76</v>
      </c>
      <c r="I643" s="230">
        <v>6370.76</v>
      </c>
      <c r="J643" s="230">
        <v>6370.76</v>
      </c>
      <c r="K643" s="230">
        <v>6370.76</v>
      </c>
      <c r="L643" s="394"/>
      <c r="M643" s="394"/>
      <c r="N643" s="230">
        <v>6370.76</v>
      </c>
      <c r="O643" s="230">
        <v>6370.76</v>
      </c>
      <c r="P643" s="394"/>
      <c r="Q643" s="394"/>
      <c r="R643" s="230">
        <v>6370.76</v>
      </c>
      <c r="S643" s="230">
        <v>6370.76</v>
      </c>
    </row>
    <row r="644" spans="1:19" outlineLevel="1">
      <c r="A644" s="17"/>
      <c r="B644" s="17"/>
      <c r="C644" s="18"/>
      <c r="D644" s="725" t="s">
        <v>693</v>
      </c>
      <c r="E644" s="725" t="s">
        <v>664</v>
      </c>
      <c r="F644" s="230">
        <v>7964.06</v>
      </c>
      <c r="G644" s="230">
        <v>7964.06</v>
      </c>
      <c r="H644" s="230">
        <v>7964.06</v>
      </c>
      <c r="I644" s="230">
        <v>7964.06</v>
      </c>
      <c r="J644" s="230">
        <v>7964.06</v>
      </c>
      <c r="K644" s="230">
        <v>7964.06</v>
      </c>
      <c r="N644" s="230">
        <v>7964.06</v>
      </c>
      <c r="O644" s="230">
        <v>7964.06</v>
      </c>
      <c r="R644" s="230">
        <v>7964.06</v>
      </c>
      <c r="S644" s="230">
        <v>7964.06</v>
      </c>
    </row>
    <row r="645" spans="1:19" outlineLevel="1">
      <c r="C645" s="562"/>
      <c r="D645" s="725" t="s">
        <v>694</v>
      </c>
      <c r="E645" s="725" t="s">
        <v>664</v>
      </c>
      <c r="F645" s="230">
        <v>10059.1</v>
      </c>
      <c r="G645" s="230">
        <v>10059.1</v>
      </c>
      <c r="H645" s="230">
        <v>10059.1</v>
      </c>
      <c r="I645" s="230">
        <v>10059.1</v>
      </c>
      <c r="J645" s="230">
        <v>10059.1</v>
      </c>
      <c r="K645" s="230">
        <v>10059.1</v>
      </c>
      <c r="N645" s="230">
        <v>10059.1</v>
      </c>
      <c r="O645" s="230">
        <v>10059.1</v>
      </c>
      <c r="R645" s="230">
        <v>10059.1</v>
      </c>
      <c r="S645" s="230">
        <v>10059.1</v>
      </c>
    </row>
    <row r="646" spans="1:19" s="17" customFormat="1" outlineLevel="1">
      <c r="C646" s="339"/>
      <c r="D646" s="725" t="s">
        <v>695</v>
      </c>
      <c r="E646" s="725" t="s">
        <v>664</v>
      </c>
      <c r="F646" s="230">
        <v>12155.35</v>
      </c>
      <c r="G646" s="230">
        <v>12155.35</v>
      </c>
      <c r="H646" s="230">
        <v>12155.35</v>
      </c>
      <c r="I646" s="230">
        <v>12155.35</v>
      </c>
      <c r="J646" s="230">
        <v>12155.35</v>
      </c>
      <c r="K646" s="230">
        <v>12155.35</v>
      </c>
      <c r="L646" s="394"/>
      <c r="M646" s="394"/>
      <c r="N646" s="230">
        <v>12155.35</v>
      </c>
      <c r="O646" s="230">
        <v>12155.35</v>
      </c>
      <c r="P646" s="394"/>
      <c r="Q646" s="394"/>
      <c r="R646" s="230">
        <v>12155.35</v>
      </c>
      <c r="S646" s="230">
        <v>12155.35</v>
      </c>
    </row>
    <row r="647" spans="1:19" s="17" customFormat="1" outlineLevel="1">
      <c r="C647" s="18"/>
      <c r="D647" s="728" t="s">
        <v>696</v>
      </c>
      <c r="E647" s="725" t="s">
        <v>664</v>
      </c>
      <c r="F647" s="230">
        <v>14250.39</v>
      </c>
      <c r="G647" s="230">
        <v>14250.39</v>
      </c>
      <c r="H647" s="230">
        <v>14250.39</v>
      </c>
      <c r="I647" s="230">
        <v>14250.39</v>
      </c>
      <c r="J647" s="230">
        <v>14250.39</v>
      </c>
      <c r="K647" s="230">
        <v>14250.39</v>
      </c>
      <c r="L647" s="394"/>
      <c r="M647" s="394"/>
      <c r="N647" s="230">
        <v>14250.39</v>
      </c>
      <c r="O647" s="230">
        <v>14250.39</v>
      </c>
      <c r="P647" s="394"/>
      <c r="Q647" s="394"/>
      <c r="R647" s="230">
        <v>14250.39</v>
      </c>
      <c r="S647" s="230">
        <v>14250.39</v>
      </c>
    </row>
    <row r="648" spans="1:19" s="17" customFormat="1" outlineLevel="1">
      <c r="C648" s="18"/>
      <c r="D648" s="728" t="s">
        <v>697</v>
      </c>
      <c r="E648" s="725" t="s">
        <v>664</v>
      </c>
      <c r="F648" s="230">
        <v>16765.169999999998</v>
      </c>
      <c r="G648" s="230">
        <v>16765.169999999998</v>
      </c>
      <c r="H648" s="230">
        <v>16765.169999999998</v>
      </c>
      <c r="I648" s="230">
        <v>16765.169999999998</v>
      </c>
      <c r="J648" s="230">
        <v>16765.169999999998</v>
      </c>
      <c r="K648" s="230">
        <v>16765.169999999998</v>
      </c>
      <c r="L648" s="394"/>
      <c r="M648" s="394"/>
      <c r="N648" s="230">
        <v>16765.169999999998</v>
      </c>
      <c r="O648" s="230">
        <v>16765.169999999998</v>
      </c>
      <c r="P648" s="394"/>
      <c r="Q648" s="394"/>
      <c r="R648" s="230">
        <v>16765.169999999998</v>
      </c>
      <c r="S648" s="230">
        <v>16765.169999999998</v>
      </c>
    </row>
    <row r="649" spans="1:19" s="17" customFormat="1" outlineLevel="1">
      <c r="C649" s="18"/>
      <c r="D649" s="728" t="s">
        <v>698</v>
      </c>
      <c r="E649" s="725" t="s">
        <v>664</v>
      </c>
      <c r="F649" s="230">
        <v>20956.46</v>
      </c>
      <c r="G649" s="230">
        <v>20956.46</v>
      </c>
      <c r="H649" s="230">
        <v>20956.46</v>
      </c>
      <c r="I649" s="230">
        <v>20956.46</v>
      </c>
      <c r="J649" s="230">
        <v>20956.46</v>
      </c>
      <c r="K649" s="230">
        <v>20956.46</v>
      </c>
      <c r="L649" s="394"/>
      <c r="M649" s="394"/>
      <c r="N649" s="230">
        <v>20956.46</v>
      </c>
      <c r="O649" s="230">
        <v>20956.46</v>
      </c>
      <c r="P649" s="394"/>
      <c r="Q649" s="394"/>
      <c r="R649" s="230">
        <v>20956.46</v>
      </c>
      <c r="S649" s="230">
        <v>20956.46</v>
      </c>
    </row>
    <row r="650" spans="1:19" s="17" customFormat="1" outlineLevel="1">
      <c r="C650" s="18"/>
      <c r="D650" s="728" t="s">
        <v>699</v>
      </c>
      <c r="E650" s="725" t="s">
        <v>664</v>
      </c>
      <c r="F650" s="230">
        <v>25147.75</v>
      </c>
      <c r="G650" s="230">
        <v>25147.75</v>
      </c>
      <c r="H650" s="230">
        <v>25147.75</v>
      </c>
      <c r="I650" s="230">
        <v>25147.75</v>
      </c>
      <c r="J650" s="230">
        <v>25147.75</v>
      </c>
      <c r="K650" s="230">
        <v>25147.75</v>
      </c>
      <c r="L650" s="394"/>
      <c r="M650" s="394"/>
      <c r="N650" s="230">
        <v>25147.75</v>
      </c>
      <c r="O650" s="230">
        <v>25147.75</v>
      </c>
      <c r="P650" s="394"/>
      <c r="Q650" s="394"/>
      <c r="R650" s="230">
        <v>25147.75</v>
      </c>
      <c r="S650" s="230">
        <v>25147.75</v>
      </c>
    </row>
    <row r="651" spans="1:19" s="17" customFormat="1" outlineLevel="1">
      <c r="C651" s="18"/>
      <c r="D651" s="728" t="s">
        <v>700</v>
      </c>
      <c r="E651" s="725" t="s">
        <v>664</v>
      </c>
      <c r="F651" s="230">
        <v>35206.85</v>
      </c>
      <c r="G651" s="230">
        <v>35206.85</v>
      </c>
      <c r="H651" s="230">
        <v>35206.85</v>
      </c>
      <c r="I651" s="230">
        <v>35206.85</v>
      </c>
      <c r="J651" s="230">
        <v>35206.85</v>
      </c>
      <c r="K651" s="230">
        <v>35206.85</v>
      </c>
      <c r="L651" s="394"/>
      <c r="M651" s="394"/>
      <c r="N651" s="230">
        <v>35206.85</v>
      </c>
      <c r="O651" s="230">
        <v>35206.85</v>
      </c>
      <c r="P651" s="394"/>
      <c r="Q651" s="394"/>
      <c r="R651" s="230">
        <v>35206.85</v>
      </c>
      <c r="S651" s="230">
        <v>35206.85</v>
      </c>
    </row>
    <row r="652" spans="1:19" s="816" customFormat="1" outlineLevel="1">
      <c r="A652" s="17"/>
      <c r="B652" s="17"/>
      <c r="C652" s="18"/>
      <c r="D652" s="728" t="s">
        <v>701</v>
      </c>
      <c r="E652" s="725" t="s">
        <v>664</v>
      </c>
      <c r="F652" s="230">
        <v>44427.69</v>
      </c>
      <c r="G652" s="230">
        <v>44427.69</v>
      </c>
      <c r="H652" s="230">
        <v>44427.69</v>
      </c>
      <c r="I652" s="230">
        <v>44427.69</v>
      </c>
      <c r="J652" s="230">
        <v>44427.69</v>
      </c>
      <c r="K652" s="230">
        <v>44427.69</v>
      </c>
      <c r="L652" s="394"/>
      <c r="M652" s="394"/>
      <c r="N652" s="230">
        <v>44427.69</v>
      </c>
      <c r="O652" s="230">
        <v>44427.69</v>
      </c>
      <c r="P652" s="394"/>
      <c r="Q652" s="394"/>
      <c r="R652" s="230">
        <v>44427.69</v>
      </c>
      <c r="S652" s="230">
        <v>44427.69</v>
      </c>
    </row>
    <row r="653" spans="1:19" ht="13.2" customHeight="1" outlineLevel="1">
      <c r="C653" s="563"/>
      <c r="D653" s="286"/>
      <c r="E653" s="288"/>
      <c r="F653" s="401"/>
      <c r="G653" s="401"/>
      <c r="H653" s="401"/>
      <c r="I653" s="401"/>
      <c r="J653" s="916"/>
      <c r="K653" s="916"/>
      <c r="N653" s="915"/>
      <c r="O653" s="916"/>
      <c r="R653" s="915"/>
      <c r="S653" s="916"/>
    </row>
    <row r="654" spans="1:19" s="17" customFormat="1" outlineLevel="1">
      <c r="C654" s="339"/>
      <c r="D654" s="896"/>
      <c r="E654" s="896"/>
      <c r="F654" s="897"/>
      <c r="G654" s="897"/>
      <c r="H654" s="897"/>
      <c r="I654" s="897"/>
      <c r="J654" s="897"/>
      <c r="K654" s="897"/>
      <c r="L654" s="394"/>
      <c r="M654" s="394"/>
      <c r="N654" s="897"/>
      <c r="O654" s="897"/>
      <c r="P654" s="394"/>
      <c r="Q654" s="394"/>
      <c r="R654" s="897"/>
      <c r="S654" s="897"/>
    </row>
  </sheetData>
  <sortState xmlns:xlrd2="http://schemas.microsoft.com/office/spreadsheetml/2017/richdata2" ref="A22:AC29">
    <sortCondition ref="C22:C29"/>
  </sortState>
  <mergeCells count="7">
    <mergeCell ref="N3:O3"/>
    <mergeCell ref="R3:S3"/>
    <mergeCell ref="B4:D4"/>
    <mergeCell ref="R534:S534"/>
    <mergeCell ref="N534:O534"/>
    <mergeCell ref="D296:K296"/>
    <mergeCell ref="D456:K457"/>
  </mergeCells>
  <pageMargins left="0.7" right="0.7" top="0.75" bottom="0.75" header="0.3" footer="0.3"/>
  <pageSetup scale="55" fitToHeight="0" orientation="landscape" horizontalDpi="1200" verticalDpi="1200" r:id="rId1"/>
  <headerFooter>
    <oddHeader>&amp;L VA-151028-MCI: Modification 005-O June 15, 2024 
&amp;R&amp;"Calibri,Italic"Exhibit 4.1: Pricing and Volumes Matrix</oddHeader>
    <oddFooter>&amp;L&amp;"Calibri,Regular"Sheet: &amp;A&amp;R&amp;"Calibri,Regular"Page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fitToPage="1"/>
  </sheetPr>
  <dimension ref="A2:AC651"/>
  <sheetViews>
    <sheetView showGridLines="0" zoomScale="99" zoomScaleNormal="99" zoomScaleSheetLayoutView="100" workbookViewId="0">
      <selection activeCell="H24" sqref="H24"/>
    </sheetView>
  </sheetViews>
  <sheetFormatPr defaultColWidth="9.33203125" defaultRowHeight="13.2" outlineLevelRow="1"/>
  <cols>
    <col min="1" max="1" width="6.21875" style="17" bestFit="1" customWidth="1"/>
    <col min="2" max="2" width="2.77734375" style="17" customWidth="1"/>
    <col min="3" max="3" width="2.77734375" style="18" customWidth="1"/>
    <col min="4" max="4" width="59" style="17" customWidth="1"/>
    <col min="5" max="5" width="31.21875" style="70" customWidth="1"/>
    <col min="6" max="6" width="15.77734375" style="166" customWidth="1"/>
    <col min="7" max="7" width="15.21875" style="166" customWidth="1"/>
    <col min="8" max="11" width="15.6640625" style="166" bestFit="1" customWidth="1"/>
    <col min="12" max="13" width="2.77734375" style="166" customWidth="1"/>
    <col min="14" max="15" width="15.6640625" style="166" bestFit="1" customWidth="1"/>
    <col min="16" max="17" width="2.77734375" style="166" customWidth="1"/>
    <col min="18" max="19" width="15.6640625" style="166" bestFit="1" customWidth="1"/>
    <col min="20" max="16384" width="9.33203125" style="17"/>
  </cols>
  <sheetData>
    <row r="2" spans="1:22" s="1" customFormat="1" ht="13.2" customHeight="1">
      <c r="A2" s="171"/>
      <c r="B2" s="71" t="s">
        <v>731</v>
      </c>
      <c r="C2" s="71"/>
      <c r="D2" s="71"/>
      <c r="E2" s="819"/>
      <c r="F2" s="423"/>
      <c r="G2" s="423"/>
      <c r="H2" s="423"/>
      <c r="I2" s="423"/>
      <c r="J2" s="423"/>
      <c r="K2" s="423"/>
      <c r="L2" s="423"/>
      <c r="M2" s="423"/>
      <c r="N2" s="423"/>
      <c r="O2" s="423"/>
      <c r="P2" s="423"/>
      <c r="Q2" s="423"/>
      <c r="R2" s="423"/>
      <c r="S2" s="423"/>
    </row>
    <row r="3" spans="1:22" s="297" customFormat="1">
      <c r="B3" s="141"/>
      <c r="C3" s="141"/>
      <c r="D3" s="141"/>
      <c r="E3" s="820"/>
      <c r="F3" s="585"/>
      <c r="G3" s="585"/>
      <c r="H3" s="585"/>
      <c r="I3" s="585"/>
      <c r="J3" s="585"/>
      <c r="K3" s="585"/>
      <c r="L3" s="585"/>
      <c r="M3" s="585"/>
      <c r="N3" s="981" t="s">
        <v>30</v>
      </c>
      <c r="O3" s="982"/>
      <c r="P3" s="585"/>
      <c r="Q3" s="585"/>
      <c r="R3" s="981" t="s">
        <v>31</v>
      </c>
      <c r="S3" s="982"/>
    </row>
    <row r="4" spans="1:22" ht="26.4">
      <c r="B4" s="408" t="s">
        <v>48</v>
      </c>
      <c r="C4" s="409" t="s">
        <v>732</v>
      </c>
      <c r="D4" s="410"/>
      <c r="E4" s="301" t="s">
        <v>708</v>
      </c>
      <c r="F4" s="586" t="s">
        <v>49</v>
      </c>
      <c r="G4" s="586" t="s">
        <v>50</v>
      </c>
      <c r="H4" s="586" t="s">
        <v>51</v>
      </c>
      <c r="I4" s="586" t="s">
        <v>52</v>
      </c>
      <c r="J4" s="586" t="s">
        <v>53</v>
      </c>
      <c r="K4" s="586" t="s">
        <v>54</v>
      </c>
      <c r="L4" s="587"/>
      <c r="M4" s="588"/>
      <c r="N4" s="589" t="s">
        <v>40</v>
      </c>
      <c r="O4" s="589" t="s">
        <v>34</v>
      </c>
      <c r="P4" s="587"/>
      <c r="Q4" s="588"/>
      <c r="R4" s="589" t="s">
        <v>40</v>
      </c>
      <c r="S4" s="589" t="s">
        <v>34</v>
      </c>
    </row>
    <row r="5" spans="1:22">
      <c r="A5" s="152"/>
      <c r="B5" s="564" t="s">
        <v>58</v>
      </c>
      <c r="C5" s="332"/>
      <c r="D5" s="312"/>
      <c r="E5" s="821"/>
      <c r="F5" s="590"/>
      <c r="G5" s="590"/>
      <c r="H5" s="590"/>
      <c r="I5" s="590"/>
      <c r="J5" s="590"/>
      <c r="K5" s="590"/>
      <c r="N5" s="591"/>
      <c r="O5" s="592"/>
      <c r="R5" s="593"/>
      <c r="S5" s="593"/>
    </row>
    <row r="6" spans="1:22">
      <c r="A6" s="171"/>
      <c r="C6" s="924" t="s">
        <v>58</v>
      </c>
      <c r="D6" s="314"/>
      <c r="E6" s="822"/>
      <c r="F6" s="594"/>
      <c r="G6" s="594"/>
      <c r="H6" s="594"/>
      <c r="I6" s="594"/>
      <c r="J6" s="594"/>
      <c r="K6" s="595"/>
      <c r="N6" s="596"/>
      <c r="O6" s="597"/>
      <c r="R6" s="596"/>
      <c r="S6" s="597"/>
    </row>
    <row r="7" spans="1:22" outlineLevel="1">
      <c r="A7" s="875">
        <v>2.1</v>
      </c>
      <c r="D7" s="175" t="s">
        <v>709</v>
      </c>
      <c r="E7" s="823"/>
      <c r="F7" s="438"/>
      <c r="G7" s="438"/>
      <c r="H7" s="438"/>
      <c r="I7" s="438"/>
      <c r="J7" s="438"/>
      <c r="K7" s="438"/>
      <c r="M7" s="598"/>
      <c r="N7" s="130"/>
      <c r="O7" s="130"/>
      <c r="Q7" s="598"/>
      <c r="R7" s="438"/>
      <c r="S7" s="438"/>
    </row>
    <row r="8" spans="1:22" outlineLevel="1">
      <c r="A8" s="171"/>
      <c r="D8" s="175" t="s">
        <v>710</v>
      </c>
      <c r="E8" s="823"/>
      <c r="F8" s="438"/>
      <c r="G8" s="438"/>
      <c r="H8" s="438"/>
      <c r="I8" s="438"/>
      <c r="J8" s="438"/>
      <c r="K8" s="438"/>
      <c r="M8" s="598"/>
      <c r="N8" s="130"/>
      <c r="O8" s="130"/>
      <c r="Q8" s="598"/>
      <c r="R8" s="130"/>
      <c r="S8" s="130"/>
    </row>
    <row r="9" spans="1:22" outlineLevel="1">
      <c r="A9" s="171"/>
      <c r="D9" s="175" t="s">
        <v>60</v>
      </c>
      <c r="E9" s="823"/>
      <c r="F9" s="438"/>
      <c r="G9" s="438"/>
      <c r="H9" s="438"/>
      <c r="I9" s="438"/>
      <c r="J9" s="438"/>
      <c r="K9" s="438"/>
      <c r="M9" s="598"/>
      <c r="N9" s="130"/>
      <c r="O9" s="130"/>
      <c r="Q9" s="598"/>
      <c r="R9" s="130"/>
      <c r="S9" s="130"/>
    </row>
    <row r="10" spans="1:22" outlineLevel="1">
      <c r="A10" s="171" t="s">
        <v>59</v>
      </c>
      <c r="D10" s="175" t="s">
        <v>62</v>
      </c>
      <c r="E10" s="823"/>
      <c r="F10" s="438"/>
      <c r="G10" s="438"/>
      <c r="H10" s="438"/>
      <c r="I10" s="438"/>
      <c r="J10" s="438"/>
      <c r="K10" s="438"/>
      <c r="M10" s="598"/>
      <c r="N10" s="130"/>
      <c r="O10" s="130"/>
      <c r="Q10" s="598"/>
      <c r="R10" s="130"/>
      <c r="S10" s="130"/>
    </row>
    <row r="11" spans="1:22" outlineLevel="1">
      <c r="A11" s="171" t="s">
        <v>61</v>
      </c>
      <c r="D11" s="175" t="s">
        <v>64</v>
      </c>
      <c r="E11" s="823"/>
      <c r="F11" s="438"/>
      <c r="G11" s="438"/>
      <c r="H11" s="438"/>
      <c r="I11" s="438"/>
      <c r="J11" s="438"/>
      <c r="K11" s="438"/>
      <c r="M11" s="598"/>
      <c r="N11" s="130"/>
      <c r="O11" s="130"/>
      <c r="Q11" s="598"/>
      <c r="R11" s="130"/>
      <c r="S11" s="130"/>
    </row>
    <row r="12" spans="1:22" outlineLevel="1">
      <c r="A12" s="171" t="s">
        <v>63</v>
      </c>
      <c r="D12" s="175" t="s">
        <v>711</v>
      </c>
      <c r="E12" s="823"/>
      <c r="F12" s="438"/>
      <c r="G12" s="438"/>
      <c r="H12" s="438"/>
      <c r="I12" s="438"/>
      <c r="J12" s="438"/>
      <c r="K12" s="438"/>
      <c r="M12" s="598"/>
      <c r="N12" s="130"/>
      <c r="O12" s="130"/>
      <c r="Q12" s="598"/>
      <c r="R12" s="130"/>
      <c r="S12" s="130"/>
    </row>
    <row r="13" spans="1:22" outlineLevel="1">
      <c r="A13" s="171"/>
      <c r="D13" s="175" t="s">
        <v>712</v>
      </c>
      <c r="E13" s="823"/>
      <c r="F13" s="438"/>
      <c r="G13" s="438"/>
      <c r="H13" s="438"/>
      <c r="I13" s="438"/>
      <c r="J13" s="438"/>
      <c r="K13" s="438"/>
      <c r="M13" s="598"/>
      <c r="N13" s="130"/>
      <c r="O13" s="130"/>
      <c r="Q13" s="598"/>
      <c r="R13" s="130"/>
      <c r="S13" s="130"/>
    </row>
    <row r="14" spans="1:22" outlineLevel="1">
      <c r="A14" s="171"/>
      <c r="D14" s="175" t="s">
        <v>713</v>
      </c>
      <c r="E14" s="824"/>
      <c r="F14" s="130"/>
      <c r="G14" s="130"/>
      <c r="H14" s="130"/>
      <c r="I14" s="130"/>
      <c r="J14" s="130"/>
      <c r="K14" s="130"/>
      <c r="M14" s="598"/>
      <c r="N14" s="130"/>
      <c r="O14" s="130"/>
      <c r="Q14" s="598"/>
      <c r="R14" s="130"/>
      <c r="S14" s="130"/>
    </row>
    <row r="15" spans="1:22" outlineLevel="1">
      <c r="A15" s="171"/>
      <c r="D15" s="555" t="s">
        <v>714</v>
      </c>
      <c r="E15" s="825"/>
      <c r="F15" s="599"/>
      <c r="G15" s="599"/>
      <c r="H15" s="599"/>
      <c r="I15" s="599"/>
      <c r="J15" s="599"/>
      <c r="K15" s="599"/>
      <c r="M15" s="598"/>
      <c r="N15" s="130"/>
      <c r="O15" s="130"/>
      <c r="Q15" s="598"/>
      <c r="R15" s="130"/>
      <c r="S15" s="130"/>
    </row>
    <row r="16" spans="1:22" s="1" customFormat="1" outlineLevel="1">
      <c r="A16" s="171"/>
      <c r="C16" s="71"/>
      <c r="D16" s="286"/>
      <c r="E16" s="826"/>
      <c r="F16" s="600"/>
      <c r="G16" s="600"/>
      <c r="H16" s="600"/>
      <c r="I16" s="600"/>
      <c r="J16" s="600"/>
      <c r="K16" s="457"/>
      <c r="L16" s="237"/>
      <c r="M16" s="237"/>
      <c r="N16" s="452"/>
      <c r="O16" s="457"/>
      <c r="P16" s="237"/>
      <c r="Q16" s="237"/>
      <c r="R16" s="452"/>
      <c r="S16" s="457"/>
      <c r="T16" s="184"/>
      <c r="V16" s="12"/>
    </row>
    <row r="17" spans="1:19" outlineLevel="1">
      <c r="A17" s="171"/>
      <c r="D17" s="265" t="s">
        <v>715</v>
      </c>
      <c r="E17" s="827"/>
      <c r="F17" s="133"/>
      <c r="G17" s="133"/>
      <c r="H17" s="133"/>
      <c r="I17" s="133"/>
      <c r="J17" s="133"/>
      <c r="K17" s="133"/>
      <c r="N17" s="600"/>
      <c r="O17" s="600"/>
      <c r="R17" s="600"/>
      <c r="S17" s="600"/>
    </row>
    <row r="18" spans="1:19" s="1" customFormat="1">
      <c r="A18" s="171"/>
      <c r="B18" s="565" t="s">
        <v>65</v>
      </c>
      <c r="C18" s="566"/>
      <c r="D18" s="486"/>
      <c r="E18" s="828"/>
      <c r="F18" s="601"/>
      <c r="G18" s="601"/>
      <c r="H18" s="601"/>
      <c r="I18" s="601"/>
      <c r="J18" s="601"/>
      <c r="K18" s="601"/>
      <c r="L18" s="602"/>
      <c r="M18" s="603"/>
      <c r="N18" s="604"/>
      <c r="O18" s="605"/>
      <c r="P18" s="602"/>
      <c r="Q18" s="603"/>
      <c r="R18" s="604"/>
      <c r="S18" s="606"/>
    </row>
    <row r="19" spans="1:19" s="1" customFormat="1">
      <c r="A19" s="875">
        <v>2.2000000000000002</v>
      </c>
      <c r="C19" s="352" t="s">
        <v>716</v>
      </c>
      <c r="D19" s="485"/>
      <c r="E19" s="827"/>
      <c r="F19" s="607"/>
      <c r="G19" s="607"/>
      <c r="H19" s="607"/>
      <c r="I19" s="607"/>
      <c r="J19" s="607"/>
      <c r="K19" s="608"/>
      <c r="L19" s="237"/>
      <c r="M19" s="237"/>
      <c r="N19" s="609"/>
      <c r="O19" s="450"/>
      <c r="P19" s="237"/>
      <c r="Q19" s="237"/>
      <c r="R19" s="609"/>
      <c r="S19" s="450"/>
    </row>
    <row r="20" spans="1:19" s="71" customFormat="1" outlineLevel="1">
      <c r="A20" s="171" t="s">
        <v>66</v>
      </c>
      <c r="D20" s="286" t="s">
        <v>68</v>
      </c>
      <c r="E20" s="826"/>
      <c r="F20" s="600"/>
      <c r="G20" s="600"/>
      <c r="H20" s="600"/>
      <c r="I20" s="600"/>
      <c r="J20" s="600"/>
      <c r="K20" s="457"/>
      <c r="L20" s="237"/>
      <c r="M20" s="237"/>
      <c r="N20" s="452"/>
      <c r="O20" s="457"/>
      <c r="P20" s="237"/>
      <c r="Q20" s="237"/>
      <c r="R20" s="452"/>
      <c r="S20" s="457"/>
    </row>
    <row r="21" spans="1:19" s="71" customFormat="1" outlineLevel="1">
      <c r="A21" s="171"/>
      <c r="D21" s="281" t="s">
        <v>69</v>
      </c>
      <c r="E21" s="829" t="s">
        <v>70</v>
      </c>
      <c r="F21" s="438"/>
      <c r="G21" s="438"/>
      <c r="H21" s="438"/>
      <c r="I21" s="438"/>
      <c r="J21" s="438"/>
      <c r="K21" s="438"/>
      <c r="L21" s="237"/>
      <c r="M21" s="237"/>
      <c r="N21" s="130"/>
      <c r="O21" s="130"/>
      <c r="P21" s="237"/>
      <c r="Q21" s="237"/>
      <c r="R21" s="130"/>
      <c r="S21" s="130"/>
    </row>
    <row r="22" spans="1:19" s="1" customFormat="1" outlineLevel="1">
      <c r="A22" s="171"/>
      <c r="C22" s="71"/>
      <c r="D22" s="281" t="s">
        <v>71</v>
      </c>
      <c r="E22" s="829" t="s">
        <v>70</v>
      </c>
      <c r="F22" s="438"/>
      <c r="G22" s="438"/>
      <c r="H22" s="438"/>
      <c r="I22" s="438"/>
      <c r="J22" s="438"/>
      <c r="K22" s="438"/>
      <c r="L22" s="237"/>
      <c r="M22" s="237"/>
      <c r="N22" s="130"/>
      <c r="O22" s="130"/>
      <c r="P22" s="237"/>
      <c r="Q22" s="237"/>
      <c r="R22" s="130"/>
      <c r="S22" s="130"/>
    </row>
    <row r="23" spans="1:19" s="1" customFormat="1" outlineLevel="1">
      <c r="A23" s="171"/>
      <c r="C23" s="71"/>
      <c r="D23" s="170" t="s">
        <v>72</v>
      </c>
      <c r="E23" s="490" t="s">
        <v>70</v>
      </c>
      <c r="F23" s="130"/>
      <c r="G23" s="130"/>
      <c r="H23" s="130"/>
      <c r="I23" s="130"/>
      <c r="J23" s="130"/>
      <c r="K23" s="130"/>
      <c r="L23" s="237"/>
      <c r="M23" s="237"/>
      <c r="N23" s="130"/>
      <c r="O23" s="130"/>
      <c r="P23" s="237"/>
      <c r="Q23" s="237"/>
      <c r="R23" s="130"/>
      <c r="S23" s="130"/>
    </row>
    <row r="24" spans="1:19" s="1" customFormat="1" outlineLevel="1">
      <c r="A24" s="171"/>
      <c r="C24" s="71"/>
      <c r="D24" s="170" t="s">
        <v>73</v>
      </c>
      <c r="E24" s="490" t="s">
        <v>70</v>
      </c>
      <c r="F24" s="130"/>
      <c r="G24" s="130"/>
      <c r="H24" s="130"/>
      <c r="I24" s="130"/>
      <c r="J24" s="130"/>
      <c r="K24" s="130"/>
      <c r="L24" s="237"/>
      <c r="M24" s="237"/>
      <c r="N24" s="130"/>
      <c r="O24" s="130"/>
      <c r="P24" s="237"/>
      <c r="Q24" s="237"/>
      <c r="R24" s="130"/>
      <c r="S24" s="130"/>
    </row>
    <row r="25" spans="1:19" s="1" customFormat="1" outlineLevel="1">
      <c r="A25" s="171"/>
      <c r="C25" s="71"/>
      <c r="D25" s="170" t="s">
        <v>74</v>
      </c>
      <c r="E25" s="490" t="s">
        <v>70</v>
      </c>
      <c r="F25" s="130"/>
      <c r="G25" s="130"/>
      <c r="H25" s="130"/>
      <c r="I25" s="130"/>
      <c r="J25" s="130"/>
      <c r="K25" s="130"/>
      <c r="L25" s="237"/>
      <c r="M25" s="237"/>
      <c r="N25" s="130"/>
      <c r="O25" s="130"/>
      <c r="P25" s="237"/>
      <c r="Q25" s="237"/>
      <c r="R25" s="130"/>
      <c r="S25" s="130"/>
    </row>
    <row r="26" spans="1:19" s="1" customFormat="1" outlineLevel="1">
      <c r="A26" s="171"/>
      <c r="C26" s="71"/>
      <c r="D26" s="170" t="s">
        <v>75</v>
      </c>
      <c r="E26" s="490" t="s">
        <v>70</v>
      </c>
      <c r="F26" s="130"/>
      <c r="G26" s="130"/>
      <c r="H26" s="130"/>
      <c r="I26" s="130"/>
      <c r="J26" s="130"/>
      <c r="K26" s="130"/>
      <c r="L26" s="237"/>
      <c r="M26" s="237"/>
      <c r="N26" s="130"/>
      <c r="O26" s="130"/>
      <c r="P26" s="237"/>
      <c r="Q26" s="237"/>
      <c r="R26" s="130"/>
      <c r="S26" s="130"/>
    </row>
    <row r="27" spans="1:19" s="1" customFormat="1" outlineLevel="1">
      <c r="A27" s="171"/>
      <c r="C27" s="71"/>
      <c r="D27" s="170" t="s">
        <v>76</v>
      </c>
      <c r="E27" s="490" t="s">
        <v>70</v>
      </c>
      <c r="F27" s="130"/>
      <c r="G27" s="130"/>
      <c r="H27" s="130"/>
      <c r="I27" s="130"/>
      <c r="J27" s="130"/>
      <c r="K27" s="130"/>
      <c r="L27" s="237"/>
      <c r="M27" s="237"/>
      <c r="N27" s="130"/>
      <c r="O27" s="130"/>
      <c r="P27" s="237"/>
      <c r="Q27" s="237"/>
      <c r="R27" s="130"/>
      <c r="S27" s="130"/>
    </row>
    <row r="28" spans="1:19" s="1" customFormat="1" outlineLevel="1">
      <c r="A28" s="171"/>
      <c r="C28" s="71"/>
      <c r="D28" s="170" t="s">
        <v>77</v>
      </c>
      <c r="E28" s="490" t="s">
        <v>70</v>
      </c>
      <c r="F28" s="130"/>
      <c r="G28" s="130"/>
      <c r="H28" s="130"/>
      <c r="I28" s="130"/>
      <c r="J28" s="130"/>
      <c r="K28" s="130"/>
      <c r="L28" s="237"/>
      <c r="M28" s="237"/>
      <c r="N28" s="130"/>
      <c r="O28" s="130"/>
      <c r="P28" s="237"/>
      <c r="Q28" s="237"/>
      <c r="R28" s="130"/>
      <c r="S28" s="130"/>
    </row>
    <row r="29" spans="1:19" s="1" customFormat="1" outlineLevel="1">
      <c r="A29" s="171"/>
      <c r="C29" s="71"/>
      <c r="D29" s="170" t="s">
        <v>78</v>
      </c>
      <c r="E29" s="490" t="s">
        <v>70</v>
      </c>
      <c r="F29" s="130"/>
      <c r="G29" s="130"/>
      <c r="H29" s="130"/>
      <c r="I29" s="130"/>
      <c r="J29" s="130"/>
      <c r="K29" s="130"/>
      <c r="L29" s="237"/>
      <c r="M29" s="237"/>
      <c r="N29" s="130"/>
      <c r="O29" s="130"/>
      <c r="P29" s="237"/>
      <c r="Q29" s="237"/>
      <c r="R29" s="130"/>
      <c r="S29" s="130"/>
    </row>
    <row r="30" spans="1:19" s="1" customFormat="1" outlineLevel="1">
      <c r="A30" s="171"/>
      <c r="C30" s="71"/>
      <c r="D30" s="170" t="s">
        <v>79</v>
      </c>
      <c r="E30" s="490" t="s">
        <v>70</v>
      </c>
      <c r="F30" s="130"/>
      <c r="G30" s="130"/>
      <c r="H30" s="130"/>
      <c r="I30" s="130"/>
      <c r="J30" s="130"/>
      <c r="K30" s="130"/>
      <c r="L30" s="237"/>
      <c r="M30" s="237"/>
      <c r="N30" s="130"/>
      <c r="O30" s="130"/>
      <c r="P30" s="237"/>
      <c r="Q30" s="237"/>
      <c r="R30" s="130"/>
      <c r="S30" s="130"/>
    </row>
    <row r="31" spans="1:19" s="1" customFormat="1" outlineLevel="1">
      <c r="A31" s="171"/>
      <c r="C31" s="71"/>
      <c r="D31" s="170" t="s">
        <v>80</v>
      </c>
      <c r="E31" s="490" t="s">
        <v>70</v>
      </c>
      <c r="F31" s="130"/>
      <c r="G31" s="130"/>
      <c r="H31" s="130"/>
      <c r="I31" s="130"/>
      <c r="J31" s="130"/>
      <c r="K31" s="130"/>
      <c r="L31" s="237"/>
      <c r="M31" s="237"/>
      <c r="N31" s="130"/>
      <c r="O31" s="130"/>
      <c r="P31" s="237"/>
      <c r="Q31" s="237"/>
      <c r="R31" s="130"/>
      <c r="S31" s="130"/>
    </row>
    <row r="32" spans="1:19" s="1" customFormat="1" outlineLevel="1">
      <c r="A32" s="171"/>
      <c r="C32" s="71"/>
      <c r="D32" s="170" t="s">
        <v>81</v>
      </c>
      <c r="E32" s="490" t="s">
        <v>70</v>
      </c>
      <c r="F32" s="130"/>
      <c r="G32" s="130"/>
      <c r="H32" s="130"/>
      <c r="I32" s="130"/>
      <c r="J32" s="130"/>
      <c r="K32" s="130"/>
      <c r="L32" s="237"/>
      <c r="M32" s="237"/>
      <c r="N32" s="130"/>
      <c r="O32" s="130"/>
      <c r="P32" s="237"/>
      <c r="Q32" s="237"/>
      <c r="R32" s="130"/>
      <c r="S32" s="130"/>
    </row>
    <row r="33" spans="1:29" s="1" customFormat="1" outlineLevel="1">
      <c r="A33" s="171"/>
      <c r="C33" s="71"/>
      <c r="D33" s="170" t="s">
        <v>82</v>
      </c>
      <c r="E33" s="490" t="s">
        <v>70</v>
      </c>
      <c r="F33" s="130"/>
      <c r="G33" s="130"/>
      <c r="H33" s="130"/>
      <c r="I33" s="130"/>
      <c r="J33" s="130"/>
      <c r="K33" s="130"/>
      <c r="L33" s="237"/>
      <c r="M33" s="237"/>
      <c r="N33" s="130"/>
      <c r="O33" s="130"/>
      <c r="P33" s="237"/>
      <c r="Q33" s="237"/>
      <c r="R33" s="130"/>
      <c r="S33" s="130"/>
    </row>
    <row r="34" spans="1:29" s="1" customFormat="1" outlineLevel="1">
      <c r="A34" s="171"/>
      <c r="C34" s="71"/>
      <c r="D34" s="170" t="s">
        <v>83</v>
      </c>
      <c r="E34" s="490" t="s">
        <v>70</v>
      </c>
      <c r="F34" s="130"/>
      <c r="G34" s="130"/>
      <c r="H34" s="130"/>
      <c r="I34" s="130"/>
      <c r="J34" s="130"/>
      <c r="K34" s="130"/>
      <c r="L34" s="237"/>
      <c r="M34" s="237"/>
      <c r="N34" s="130"/>
      <c r="O34" s="130"/>
      <c r="P34" s="237"/>
      <c r="Q34" s="237"/>
      <c r="R34" s="130"/>
      <c r="S34" s="130"/>
    </row>
    <row r="35" spans="1:29" s="1" customFormat="1" outlineLevel="1">
      <c r="A35" s="171"/>
      <c r="C35" s="71"/>
      <c r="D35" s="170" t="s">
        <v>84</v>
      </c>
      <c r="E35" s="490" t="s">
        <v>70</v>
      </c>
      <c r="F35" s="130"/>
      <c r="G35" s="130"/>
      <c r="H35" s="130"/>
      <c r="I35" s="130"/>
      <c r="J35" s="130"/>
      <c r="K35" s="130"/>
      <c r="L35" s="237"/>
      <c r="M35" s="237"/>
      <c r="N35" s="130"/>
      <c r="O35" s="130"/>
      <c r="P35" s="237"/>
      <c r="Q35" s="237"/>
      <c r="R35" s="130"/>
      <c r="S35" s="130"/>
    </row>
    <row r="36" spans="1:29" s="1" customFormat="1" outlineLevel="1">
      <c r="A36" s="171"/>
      <c r="C36" s="71"/>
      <c r="D36" s="170" t="s">
        <v>85</v>
      </c>
      <c r="E36" s="490" t="s">
        <v>70</v>
      </c>
      <c r="F36" s="130"/>
      <c r="G36" s="130"/>
      <c r="H36" s="130"/>
      <c r="I36" s="130"/>
      <c r="J36" s="130"/>
      <c r="K36" s="130"/>
      <c r="L36" s="237"/>
      <c r="M36" s="237"/>
      <c r="N36" s="130"/>
      <c r="O36" s="130"/>
      <c r="P36" s="237"/>
      <c r="Q36" s="237"/>
      <c r="R36" s="130"/>
      <c r="S36" s="130"/>
    </row>
    <row r="37" spans="1:29" s="1" customFormat="1" outlineLevel="1">
      <c r="A37" s="171"/>
      <c r="C37" s="71"/>
      <c r="D37" s="170" t="s">
        <v>717</v>
      </c>
      <c r="E37" s="490" t="s">
        <v>70</v>
      </c>
      <c r="F37" s="130"/>
      <c r="G37" s="130"/>
      <c r="H37" s="130"/>
      <c r="I37" s="130"/>
      <c r="J37" s="130"/>
      <c r="K37" s="130"/>
      <c r="L37" s="237"/>
      <c r="M37" s="237"/>
      <c r="N37" s="130"/>
      <c r="O37" s="130"/>
      <c r="P37" s="237"/>
      <c r="Q37" s="237"/>
      <c r="R37" s="130"/>
      <c r="S37" s="130"/>
    </row>
    <row r="38" spans="1:29" s="1" customFormat="1" outlineLevel="1">
      <c r="A38" s="171"/>
      <c r="C38" s="71"/>
      <c r="D38" s="286" t="s">
        <v>87</v>
      </c>
      <c r="E38" s="826"/>
      <c r="F38" s="600"/>
      <c r="G38" s="600"/>
      <c r="H38" s="600"/>
      <c r="I38" s="600"/>
      <c r="J38" s="600"/>
      <c r="K38" s="457"/>
      <c r="L38" s="237"/>
      <c r="M38" s="237"/>
      <c r="N38" s="452"/>
      <c r="O38" s="457"/>
      <c r="P38" s="237"/>
      <c r="Q38" s="237"/>
      <c r="R38" s="452"/>
      <c r="S38" s="457"/>
    </row>
    <row r="39" spans="1:29" s="1" customFormat="1" outlineLevel="1">
      <c r="A39" s="171"/>
      <c r="C39" s="71"/>
      <c r="D39" s="170" t="s">
        <v>88</v>
      </c>
      <c r="E39" s="490" t="s">
        <v>70</v>
      </c>
      <c r="F39" s="130"/>
      <c r="G39" s="130"/>
      <c r="H39" s="130"/>
      <c r="I39" s="130"/>
      <c r="J39" s="130"/>
      <c r="K39" s="130"/>
      <c r="L39" s="237"/>
      <c r="M39" s="237"/>
      <c r="N39" s="130"/>
      <c r="O39" s="130"/>
      <c r="P39" s="237"/>
      <c r="Q39" s="237"/>
      <c r="R39" s="130"/>
      <c r="S39" s="130"/>
    </row>
    <row r="40" spans="1:29" s="1" customFormat="1" outlineLevel="1">
      <c r="A40" s="171"/>
      <c r="C40" s="71"/>
      <c r="D40" s="170" t="s">
        <v>718</v>
      </c>
      <c r="E40" s="490" t="s">
        <v>70</v>
      </c>
      <c r="F40" s="130"/>
      <c r="G40" s="130"/>
      <c r="H40" s="130"/>
      <c r="I40" s="130"/>
      <c r="J40" s="130"/>
      <c r="K40" s="130"/>
      <c r="L40" s="237"/>
      <c r="M40" s="237"/>
      <c r="N40" s="130"/>
      <c r="O40" s="130"/>
      <c r="P40" s="237"/>
      <c r="Q40" s="237"/>
      <c r="R40" s="130"/>
      <c r="S40" s="130"/>
    </row>
    <row r="41" spans="1:29" s="1" customFormat="1" outlineLevel="1">
      <c r="A41" s="171"/>
      <c r="C41" s="71"/>
      <c r="D41" s="170" t="s">
        <v>90</v>
      </c>
      <c r="E41" s="490" t="s">
        <v>70</v>
      </c>
      <c r="F41" s="130"/>
      <c r="G41" s="130"/>
      <c r="H41" s="130"/>
      <c r="I41" s="130"/>
      <c r="J41" s="130"/>
      <c r="K41" s="130"/>
      <c r="L41" s="237"/>
      <c r="M41" s="237"/>
      <c r="N41" s="130"/>
      <c r="O41" s="130"/>
      <c r="P41" s="237"/>
      <c r="Q41" s="237"/>
      <c r="R41" s="130"/>
      <c r="S41" s="130"/>
    </row>
    <row r="42" spans="1:29" s="1" customFormat="1" outlineLevel="1">
      <c r="A42" s="171"/>
      <c r="C42" s="71"/>
      <c r="D42" s="170" t="s">
        <v>91</v>
      </c>
      <c r="E42" s="490" t="s">
        <v>70</v>
      </c>
      <c r="F42" s="130"/>
      <c r="G42" s="130"/>
      <c r="H42" s="130"/>
      <c r="I42" s="130"/>
      <c r="J42" s="130"/>
      <c r="K42" s="130"/>
      <c r="L42" s="237"/>
      <c r="M42" s="237"/>
      <c r="N42" s="130"/>
      <c r="O42" s="130"/>
      <c r="P42" s="237"/>
      <c r="Q42" s="237"/>
      <c r="R42" s="130"/>
      <c r="S42" s="130"/>
    </row>
    <row r="43" spans="1:29" s="1" customFormat="1" outlineLevel="1">
      <c r="A43" s="171"/>
      <c r="C43" s="71"/>
      <c r="D43" s="170" t="s">
        <v>92</v>
      </c>
      <c r="E43" s="490" t="s">
        <v>70</v>
      </c>
      <c r="F43" s="130"/>
      <c r="G43" s="130"/>
      <c r="H43" s="130"/>
      <c r="I43" s="130"/>
      <c r="J43" s="130"/>
      <c r="K43" s="130"/>
      <c r="L43" s="237"/>
      <c r="M43" s="237"/>
      <c r="N43" s="130"/>
      <c r="O43" s="130"/>
      <c r="P43" s="237"/>
      <c r="Q43" s="237"/>
      <c r="R43" s="130"/>
      <c r="S43" s="130"/>
    </row>
    <row r="44" spans="1:29" s="1" customFormat="1" outlineLevel="1">
      <c r="A44" s="171"/>
      <c r="C44" s="71"/>
      <c r="D44" s="170" t="s">
        <v>93</v>
      </c>
      <c r="E44" s="490" t="s">
        <v>70</v>
      </c>
      <c r="F44" s="130"/>
      <c r="G44" s="130"/>
      <c r="H44" s="130"/>
      <c r="I44" s="130"/>
      <c r="J44" s="130"/>
      <c r="K44" s="130"/>
      <c r="L44" s="237"/>
      <c r="M44" s="237"/>
      <c r="N44" s="130"/>
      <c r="O44" s="130"/>
      <c r="P44" s="237"/>
      <c r="Q44" s="237"/>
      <c r="R44" s="130"/>
      <c r="S44" s="130"/>
    </row>
    <row r="45" spans="1:29" s="1" customFormat="1" outlineLevel="1">
      <c r="A45" s="171"/>
      <c r="C45" s="71"/>
      <c r="D45" s="170" t="s">
        <v>94</v>
      </c>
      <c r="E45" s="490" t="s">
        <v>70</v>
      </c>
      <c r="F45" s="130"/>
      <c r="G45" s="130"/>
      <c r="H45" s="130"/>
      <c r="I45" s="130"/>
      <c r="J45" s="130"/>
      <c r="K45" s="130"/>
      <c r="L45" s="237"/>
      <c r="M45" s="237"/>
      <c r="N45" s="130"/>
      <c r="O45" s="130"/>
      <c r="P45" s="237"/>
      <c r="Q45" s="237"/>
      <c r="R45" s="130"/>
      <c r="S45" s="130"/>
    </row>
    <row r="46" spans="1:29" s="1" customFormat="1" outlineLevel="1">
      <c r="A46" s="171"/>
      <c r="C46" s="71"/>
      <c r="D46" s="170" t="s">
        <v>95</v>
      </c>
      <c r="E46" s="490" t="s">
        <v>70</v>
      </c>
      <c r="F46" s="130"/>
      <c r="G46" s="130"/>
      <c r="H46" s="130"/>
      <c r="I46" s="130"/>
      <c r="J46" s="130"/>
      <c r="K46" s="130"/>
      <c r="L46" s="237"/>
      <c r="M46" s="237"/>
      <c r="N46" s="130"/>
      <c r="O46" s="130"/>
      <c r="P46" s="237"/>
      <c r="Q46" s="237"/>
      <c r="R46" s="130"/>
      <c r="S46" s="130"/>
    </row>
    <row r="47" spans="1:29" s="1" customFormat="1" outlineLevel="1">
      <c r="A47" s="171"/>
      <c r="B47" s="17"/>
      <c r="C47" s="71"/>
      <c r="D47" s="170" t="s">
        <v>96</v>
      </c>
      <c r="E47" s="490" t="s">
        <v>70</v>
      </c>
      <c r="F47" s="130"/>
      <c r="G47" s="130"/>
      <c r="H47" s="130"/>
      <c r="I47" s="130"/>
      <c r="J47" s="130"/>
      <c r="K47" s="130"/>
      <c r="L47" s="237"/>
      <c r="M47" s="237"/>
      <c r="N47" s="130"/>
      <c r="O47" s="130"/>
      <c r="P47" s="237"/>
      <c r="Q47" s="237"/>
      <c r="R47" s="130"/>
      <c r="S47" s="130"/>
      <c r="T47" s="17"/>
      <c r="U47" s="17"/>
      <c r="V47" s="17"/>
      <c r="W47" s="17"/>
      <c r="X47" s="17"/>
      <c r="Y47" s="17"/>
      <c r="Z47" s="17"/>
      <c r="AA47" s="17"/>
      <c r="AB47" s="17"/>
      <c r="AC47" s="17"/>
    </row>
    <row r="48" spans="1:29" s="1" customFormat="1" outlineLevel="1">
      <c r="A48" s="171"/>
      <c r="C48" s="71"/>
      <c r="D48" s="286" t="s">
        <v>97</v>
      </c>
      <c r="E48" s="826"/>
      <c r="F48" s="600"/>
      <c r="G48" s="600"/>
      <c r="H48" s="600"/>
      <c r="I48" s="600"/>
      <c r="J48" s="600"/>
      <c r="K48" s="457"/>
      <c r="L48" s="237"/>
      <c r="M48" s="237"/>
      <c r="N48" s="452"/>
      <c r="O48" s="457"/>
      <c r="P48" s="237"/>
      <c r="Q48" s="237"/>
      <c r="R48" s="452"/>
      <c r="S48" s="457"/>
    </row>
    <row r="49" spans="1:19" s="1" customFormat="1" outlineLevel="1">
      <c r="A49" s="171"/>
      <c r="C49" s="71"/>
      <c r="D49" s="490" t="s">
        <v>98</v>
      </c>
      <c r="E49" s="490" t="s">
        <v>70</v>
      </c>
      <c r="F49" s="130"/>
      <c r="G49" s="130"/>
      <c r="H49" s="130"/>
      <c r="I49" s="130"/>
      <c r="J49" s="130"/>
      <c r="K49" s="130"/>
      <c r="L49" s="237"/>
      <c r="M49" s="237"/>
      <c r="N49" s="130"/>
      <c r="O49" s="130"/>
      <c r="P49" s="237"/>
      <c r="Q49" s="237"/>
      <c r="R49" s="130"/>
      <c r="S49" s="130"/>
    </row>
    <row r="50" spans="1:19" s="1" customFormat="1" outlineLevel="1">
      <c r="A50" s="171"/>
      <c r="C50" s="71"/>
      <c r="D50" s="490" t="s">
        <v>99</v>
      </c>
      <c r="E50" s="490" t="s">
        <v>70</v>
      </c>
      <c r="F50" s="130"/>
      <c r="G50" s="130"/>
      <c r="H50" s="130"/>
      <c r="I50" s="130"/>
      <c r="J50" s="130"/>
      <c r="K50" s="130"/>
      <c r="L50" s="237"/>
      <c r="M50" s="237"/>
      <c r="N50" s="130"/>
      <c r="O50" s="130"/>
      <c r="P50" s="237"/>
      <c r="Q50" s="237"/>
      <c r="R50" s="130"/>
      <c r="S50" s="130"/>
    </row>
    <row r="51" spans="1:19" s="1" customFormat="1" outlineLevel="1">
      <c r="A51" s="171"/>
      <c r="C51" s="71"/>
      <c r="D51" s="490" t="s">
        <v>100</v>
      </c>
      <c r="E51" s="490" t="s">
        <v>70</v>
      </c>
      <c r="F51" s="130"/>
      <c r="G51" s="130"/>
      <c r="H51" s="130"/>
      <c r="I51" s="130"/>
      <c r="J51" s="130"/>
      <c r="K51" s="130"/>
      <c r="L51" s="237"/>
      <c r="M51" s="237"/>
      <c r="N51" s="130"/>
      <c r="O51" s="130"/>
      <c r="P51" s="237"/>
      <c r="Q51" s="237"/>
      <c r="R51" s="130"/>
      <c r="S51" s="130"/>
    </row>
    <row r="52" spans="1:19" s="1" customFormat="1" ht="26.4" outlineLevel="1">
      <c r="A52" s="171"/>
      <c r="C52" s="71"/>
      <c r="D52" s="490" t="s">
        <v>101</v>
      </c>
      <c r="E52" s="490" t="s">
        <v>70</v>
      </c>
      <c r="F52" s="130"/>
      <c r="G52" s="130"/>
      <c r="H52" s="130"/>
      <c r="I52" s="130"/>
      <c r="J52" s="130"/>
      <c r="K52" s="130"/>
      <c r="L52" s="237"/>
      <c r="M52" s="237"/>
      <c r="N52" s="130"/>
      <c r="O52" s="130"/>
      <c r="P52" s="237"/>
      <c r="Q52" s="237"/>
      <c r="R52" s="130"/>
      <c r="S52" s="130"/>
    </row>
    <row r="53" spans="1:19" s="1" customFormat="1" ht="26.4" outlineLevel="1">
      <c r="A53" s="171"/>
      <c r="C53" s="71"/>
      <c r="D53" s="490" t="s">
        <v>102</v>
      </c>
      <c r="E53" s="490" t="s">
        <v>70</v>
      </c>
      <c r="F53" s="130"/>
      <c r="G53" s="130"/>
      <c r="H53" s="130"/>
      <c r="I53" s="130"/>
      <c r="J53" s="130"/>
      <c r="K53" s="130"/>
      <c r="L53" s="237"/>
      <c r="M53" s="237"/>
      <c r="N53" s="130"/>
      <c r="O53" s="130"/>
      <c r="P53" s="237"/>
      <c r="Q53" s="237"/>
      <c r="R53" s="130"/>
      <c r="S53" s="130"/>
    </row>
    <row r="54" spans="1:19" s="1" customFormat="1" ht="26.4" outlineLevel="1">
      <c r="A54" s="171"/>
      <c r="C54" s="71"/>
      <c r="D54" s="490" t="s">
        <v>103</v>
      </c>
      <c r="E54" s="490" t="s">
        <v>70</v>
      </c>
      <c r="F54" s="130"/>
      <c r="G54" s="130"/>
      <c r="H54" s="130"/>
      <c r="I54" s="130"/>
      <c r="J54" s="130"/>
      <c r="K54" s="130"/>
      <c r="L54" s="237"/>
      <c r="M54" s="237"/>
      <c r="N54" s="130"/>
      <c r="O54" s="130"/>
      <c r="P54" s="237"/>
      <c r="Q54" s="237"/>
      <c r="R54" s="130"/>
      <c r="S54" s="130"/>
    </row>
    <row r="55" spans="1:19" s="1" customFormat="1" ht="26.4" outlineLevel="1">
      <c r="A55" s="171"/>
      <c r="C55" s="71"/>
      <c r="D55" s="490" t="s">
        <v>104</v>
      </c>
      <c r="E55" s="490" t="s">
        <v>70</v>
      </c>
      <c r="F55" s="130"/>
      <c r="G55" s="130"/>
      <c r="H55" s="130"/>
      <c r="I55" s="130"/>
      <c r="J55" s="130"/>
      <c r="K55" s="130"/>
      <c r="L55" s="237"/>
      <c r="M55" s="237"/>
      <c r="N55" s="130"/>
      <c r="O55" s="130"/>
      <c r="P55" s="237"/>
      <c r="Q55" s="237"/>
      <c r="R55" s="130"/>
      <c r="S55" s="130"/>
    </row>
    <row r="56" spans="1:19" s="1" customFormat="1" ht="26.4" outlineLevel="1">
      <c r="A56" s="171"/>
      <c r="C56" s="71"/>
      <c r="D56" s="490" t="s">
        <v>105</v>
      </c>
      <c r="E56" s="490" t="s">
        <v>70</v>
      </c>
      <c r="F56" s="130"/>
      <c r="G56" s="130"/>
      <c r="H56" s="130"/>
      <c r="I56" s="130"/>
      <c r="J56" s="130"/>
      <c r="K56" s="130"/>
      <c r="L56" s="237"/>
      <c r="M56" s="237"/>
      <c r="N56" s="130"/>
      <c r="O56" s="130"/>
      <c r="P56" s="237"/>
      <c r="Q56" s="237"/>
      <c r="R56" s="130"/>
      <c r="S56" s="130"/>
    </row>
    <row r="57" spans="1:19" s="1" customFormat="1" outlineLevel="1">
      <c r="A57" s="171"/>
      <c r="C57" s="71"/>
      <c r="D57" s="490" t="s">
        <v>106</v>
      </c>
      <c r="E57" s="490" t="s">
        <v>70</v>
      </c>
      <c r="F57" s="130"/>
      <c r="G57" s="130"/>
      <c r="H57" s="130"/>
      <c r="I57" s="130"/>
      <c r="J57" s="130"/>
      <c r="K57" s="130"/>
      <c r="L57" s="237"/>
      <c r="M57" s="237"/>
      <c r="N57" s="130"/>
      <c r="O57" s="130"/>
      <c r="P57" s="237"/>
      <c r="Q57" s="237"/>
      <c r="R57" s="130"/>
      <c r="S57" s="130"/>
    </row>
    <row r="58" spans="1:19" s="1" customFormat="1" outlineLevel="1">
      <c r="A58" s="171"/>
      <c r="C58" s="71"/>
      <c r="D58" s="490" t="s">
        <v>100</v>
      </c>
      <c r="E58" s="490" t="s">
        <v>70</v>
      </c>
      <c r="F58" s="130"/>
      <c r="G58" s="130"/>
      <c r="H58" s="130"/>
      <c r="I58" s="130"/>
      <c r="J58" s="130"/>
      <c r="K58" s="130"/>
      <c r="L58" s="237"/>
      <c r="M58" s="237"/>
      <c r="N58" s="130"/>
      <c r="O58" s="130"/>
      <c r="P58" s="237"/>
      <c r="Q58" s="237"/>
      <c r="R58" s="130"/>
      <c r="S58" s="130"/>
    </row>
    <row r="59" spans="1:19" s="1" customFormat="1" ht="26.4" outlineLevel="1">
      <c r="A59" s="171"/>
      <c r="C59" s="71"/>
      <c r="D59" s="490" t="s">
        <v>107</v>
      </c>
      <c r="E59" s="490" t="s">
        <v>70</v>
      </c>
      <c r="F59" s="130"/>
      <c r="G59" s="130"/>
      <c r="H59" s="130"/>
      <c r="I59" s="130"/>
      <c r="J59" s="130"/>
      <c r="K59" s="130"/>
      <c r="L59" s="237"/>
      <c r="M59" s="237"/>
      <c r="N59" s="130"/>
      <c r="O59" s="130"/>
      <c r="P59" s="237"/>
      <c r="Q59" s="237"/>
      <c r="R59" s="130"/>
      <c r="S59" s="130"/>
    </row>
    <row r="60" spans="1:19" s="1" customFormat="1" ht="26.4" outlineLevel="1">
      <c r="A60" s="171"/>
      <c r="C60" s="71"/>
      <c r="D60" s="490" t="s">
        <v>108</v>
      </c>
      <c r="E60" s="490" t="s">
        <v>70</v>
      </c>
      <c r="F60" s="130"/>
      <c r="G60" s="130"/>
      <c r="H60" s="130"/>
      <c r="I60" s="130"/>
      <c r="J60" s="130"/>
      <c r="K60" s="130"/>
      <c r="L60" s="237"/>
      <c r="M60" s="237"/>
      <c r="N60" s="130"/>
      <c r="O60" s="130"/>
      <c r="P60" s="237"/>
      <c r="Q60" s="237"/>
      <c r="R60" s="130"/>
      <c r="S60" s="130"/>
    </row>
    <row r="61" spans="1:19" s="1" customFormat="1" outlineLevel="1">
      <c r="A61" s="171"/>
      <c r="C61" s="71"/>
      <c r="D61" s="490" t="s">
        <v>109</v>
      </c>
      <c r="E61" s="490" t="s">
        <v>70</v>
      </c>
      <c r="F61" s="130"/>
      <c r="G61" s="130"/>
      <c r="H61" s="130"/>
      <c r="I61" s="130"/>
      <c r="J61" s="130"/>
      <c r="K61" s="130"/>
      <c r="L61" s="237"/>
      <c r="M61" s="237"/>
      <c r="N61" s="130"/>
      <c r="O61" s="130"/>
      <c r="P61" s="237"/>
      <c r="Q61" s="237"/>
      <c r="R61" s="130"/>
      <c r="S61" s="130"/>
    </row>
    <row r="62" spans="1:19" s="1" customFormat="1" outlineLevel="1">
      <c r="A62" s="171"/>
      <c r="C62" s="71"/>
      <c r="D62" s="286" t="s">
        <v>110</v>
      </c>
      <c r="E62" s="826"/>
      <c r="F62" s="600"/>
      <c r="G62" s="600"/>
      <c r="H62" s="600"/>
      <c r="I62" s="600"/>
      <c r="J62" s="600"/>
      <c r="K62" s="457"/>
      <c r="L62" s="237"/>
      <c r="M62" s="237"/>
      <c r="N62" s="452"/>
      <c r="O62" s="457"/>
      <c r="P62" s="237"/>
      <c r="Q62" s="237"/>
      <c r="R62" s="452"/>
      <c r="S62" s="457"/>
    </row>
    <row r="63" spans="1:19" s="1" customFormat="1" outlineLevel="1">
      <c r="A63" s="171"/>
      <c r="C63" s="71"/>
      <c r="D63" s="170" t="s">
        <v>111</v>
      </c>
      <c r="E63" s="490" t="s">
        <v>70</v>
      </c>
      <c r="F63" s="130"/>
      <c r="G63" s="130"/>
      <c r="H63" s="130"/>
      <c r="I63" s="130"/>
      <c r="J63" s="130"/>
      <c r="K63" s="130"/>
      <c r="L63" s="237"/>
      <c r="M63" s="237"/>
      <c r="N63" s="130"/>
      <c r="O63" s="130"/>
      <c r="P63" s="237"/>
      <c r="Q63" s="237"/>
      <c r="R63" s="130"/>
      <c r="S63" s="130"/>
    </row>
    <row r="64" spans="1:19" s="1" customFormat="1" outlineLevel="1">
      <c r="A64" s="171"/>
      <c r="C64" s="71"/>
      <c r="D64" s="170" t="s">
        <v>112</v>
      </c>
      <c r="E64" s="490" t="s">
        <v>70</v>
      </c>
      <c r="F64" s="130"/>
      <c r="G64" s="130"/>
      <c r="H64" s="130"/>
      <c r="I64" s="130"/>
      <c r="J64" s="130"/>
      <c r="K64" s="130"/>
      <c r="L64" s="237"/>
      <c r="M64" s="237"/>
      <c r="N64" s="130"/>
      <c r="O64" s="130"/>
      <c r="P64" s="237"/>
      <c r="Q64" s="237"/>
      <c r="R64" s="130"/>
      <c r="S64" s="130"/>
    </row>
    <row r="65" spans="1:19" s="1" customFormat="1" outlineLevel="1">
      <c r="A65" s="171"/>
      <c r="C65" s="71"/>
      <c r="D65" s="13" t="s">
        <v>113</v>
      </c>
      <c r="E65" s="731" t="s">
        <v>70</v>
      </c>
      <c r="F65" s="130"/>
      <c r="G65" s="130"/>
      <c r="H65" s="130"/>
      <c r="I65" s="130"/>
      <c r="J65" s="130"/>
      <c r="K65" s="130"/>
      <c r="L65" s="237"/>
      <c r="M65" s="610"/>
      <c r="N65" s="130"/>
      <c r="O65" s="130"/>
      <c r="P65" s="237"/>
      <c r="Q65" s="610"/>
      <c r="R65" s="130"/>
      <c r="S65" s="130"/>
    </row>
    <row r="66" spans="1:19" s="1" customFormat="1" outlineLevel="1">
      <c r="A66" s="171"/>
      <c r="C66" s="71"/>
      <c r="D66" s="13" t="s">
        <v>115</v>
      </c>
      <c r="E66" s="731" t="s">
        <v>70</v>
      </c>
      <c r="F66" s="130"/>
      <c r="G66" s="130"/>
      <c r="H66" s="130"/>
      <c r="I66" s="130"/>
      <c r="J66" s="130"/>
      <c r="K66" s="130"/>
      <c r="L66" s="237"/>
      <c r="M66" s="237"/>
      <c r="N66" s="130"/>
      <c r="O66" s="130"/>
      <c r="P66" s="237"/>
      <c r="Q66" s="237"/>
      <c r="R66" s="130"/>
      <c r="S66" s="130"/>
    </row>
    <row r="67" spans="1:19" s="1" customFormat="1" outlineLevel="1">
      <c r="A67" s="171"/>
      <c r="C67" s="71"/>
      <c r="D67" s="13" t="s">
        <v>733</v>
      </c>
      <c r="E67" s="731" t="s">
        <v>70</v>
      </c>
      <c r="F67" s="130"/>
      <c r="G67" s="130"/>
      <c r="H67" s="130"/>
      <c r="I67" s="130"/>
      <c r="J67" s="130"/>
      <c r="K67" s="130"/>
      <c r="L67" s="237"/>
      <c r="M67" s="610"/>
      <c r="N67" s="130"/>
      <c r="O67" s="130"/>
      <c r="P67" s="237"/>
      <c r="Q67" s="610"/>
      <c r="R67" s="130"/>
      <c r="S67" s="130"/>
    </row>
    <row r="68" spans="1:19" s="1" customFormat="1" outlineLevel="1">
      <c r="A68" s="171"/>
      <c r="C68" s="71"/>
      <c r="D68" s="13" t="s">
        <v>116</v>
      </c>
      <c r="E68" s="731" t="s">
        <v>70</v>
      </c>
      <c r="F68" s="130"/>
      <c r="G68" s="130"/>
      <c r="H68" s="130"/>
      <c r="I68" s="130"/>
      <c r="J68" s="130"/>
      <c r="K68" s="130"/>
      <c r="L68" s="237"/>
      <c r="M68" s="610"/>
      <c r="N68" s="130"/>
      <c r="O68" s="130"/>
      <c r="P68" s="237"/>
      <c r="Q68" s="610"/>
      <c r="R68" s="130"/>
      <c r="S68" s="130"/>
    </row>
    <row r="69" spans="1:19" s="1" customFormat="1" outlineLevel="1">
      <c r="A69" s="171"/>
      <c r="C69" s="71"/>
      <c r="D69" s="13" t="s">
        <v>117</v>
      </c>
      <c r="E69" s="731" t="s">
        <v>70</v>
      </c>
      <c r="F69" s="130"/>
      <c r="G69" s="130"/>
      <c r="H69" s="130"/>
      <c r="I69" s="130"/>
      <c r="J69" s="130"/>
      <c r="K69" s="130"/>
      <c r="L69" s="237"/>
      <c r="M69" s="610"/>
      <c r="N69" s="130"/>
      <c r="O69" s="130"/>
      <c r="P69" s="237"/>
      <c r="Q69" s="610"/>
      <c r="R69" s="130"/>
      <c r="S69" s="130"/>
    </row>
    <row r="70" spans="1:19" s="1" customFormat="1" outlineLevel="1">
      <c r="A70" s="171"/>
      <c r="C70" s="71"/>
      <c r="D70" s="731" t="s">
        <v>118</v>
      </c>
      <c r="E70" s="731" t="s">
        <v>70</v>
      </c>
      <c r="F70" s="130"/>
      <c r="G70" s="130"/>
      <c r="H70" s="130"/>
      <c r="I70" s="130"/>
      <c r="J70" s="130"/>
      <c r="K70" s="130"/>
      <c r="L70" s="237"/>
      <c r="M70" s="610"/>
      <c r="N70" s="130"/>
      <c r="O70" s="130"/>
      <c r="P70" s="237"/>
      <c r="Q70" s="610"/>
      <c r="R70" s="130"/>
      <c r="S70" s="130"/>
    </row>
    <row r="71" spans="1:19" s="1" customFormat="1" outlineLevel="1">
      <c r="A71" s="171"/>
      <c r="C71" s="71"/>
      <c r="D71" s="13" t="s">
        <v>119</v>
      </c>
      <c r="E71" s="731" t="s">
        <v>70</v>
      </c>
      <c r="F71" s="130"/>
      <c r="G71" s="130"/>
      <c r="H71" s="130"/>
      <c r="I71" s="130"/>
      <c r="J71" s="130"/>
      <c r="K71" s="130"/>
      <c r="L71" s="237"/>
      <c r="M71" s="610"/>
      <c r="N71" s="130"/>
      <c r="O71" s="130"/>
      <c r="P71" s="237"/>
      <c r="Q71" s="610"/>
      <c r="R71" s="130"/>
      <c r="S71" s="130"/>
    </row>
    <row r="72" spans="1:19" s="1" customFormat="1" outlineLevel="1">
      <c r="A72" s="171"/>
      <c r="C72" s="71"/>
      <c r="D72" s="13" t="s">
        <v>120</v>
      </c>
      <c r="E72" s="731" t="s">
        <v>70</v>
      </c>
      <c r="F72" s="130"/>
      <c r="G72" s="130"/>
      <c r="H72" s="130"/>
      <c r="I72" s="130"/>
      <c r="J72" s="130"/>
      <c r="K72" s="130"/>
      <c r="L72" s="237"/>
      <c r="M72" s="610"/>
      <c r="N72" s="130"/>
      <c r="O72" s="130"/>
      <c r="P72" s="237"/>
      <c r="Q72" s="610"/>
      <c r="R72" s="130"/>
      <c r="S72" s="130"/>
    </row>
    <row r="73" spans="1:19" s="1" customFormat="1" outlineLevel="1">
      <c r="A73" s="171"/>
      <c r="C73" s="71"/>
      <c r="D73" s="13" t="s">
        <v>121</v>
      </c>
      <c r="E73" s="731" t="s">
        <v>70</v>
      </c>
      <c r="F73" s="130"/>
      <c r="G73" s="130"/>
      <c r="H73" s="130"/>
      <c r="I73" s="130"/>
      <c r="J73" s="130"/>
      <c r="K73" s="130"/>
      <c r="L73" s="237"/>
      <c r="M73" s="610"/>
      <c r="N73" s="130"/>
      <c r="O73" s="130"/>
      <c r="P73" s="237"/>
      <c r="Q73" s="610"/>
      <c r="R73" s="130"/>
      <c r="S73" s="130"/>
    </row>
    <row r="74" spans="1:19" s="1" customFormat="1" outlineLevel="1">
      <c r="A74" s="171"/>
      <c r="C74" s="71"/>
      <c r="D74" s="13" t="s">
        <v>122</v>
      </c>
      <c r="E74" s="731" t="s">
        <v>70</v>
      </c>
      <c r="F74" s="130"/>
      <c r="G74" s="130"/>
      <c r="H74" s="130"/>
      <c r="I74" s="130"/>
      <c r="J74" s="130"/>
      <c r="K74" s="130"/>
      <c r="L74" s="237"/>
      <c r="M74" s="610"/>
      <c r="N74" s="130"/>
      <c r="O74" s="130"/>
      <c r="P74" s="237"/>
      <c r="Q74" s="610"/>
      <c r="R74" s="130"/>
      <c r="S74" s="130"/>
    </row>
    <row r="75" spans="1:19" s="1" customFormat="1" outlineLevel="1">
      <c r="A75" s="171"/>
      <c r="C75" s="71"/>
      <c r="D75" s="13" t="s">
        <v>123</v>
      </c>
      <c r="E75" s="731" t="s">
        <v>70</v>
      </c>
      <c r="F75" s="130"/>
      <c r="G75" s="130"/>
      <c r="H75" s="130"/>
      <c r="I75" s="130"/>
      <c r="J75" s="130"/>
      <c r="K75" s="130"/>
      <c r="L75" s="237"/>
      <c r="M75" s="610"/>
      <c r="N75" s="130"/>
      <c r="O75" s="130"/>
      <c r="P75" s="237"/>
      <c r="Q75" s="610"/>
      <c r="R75" s="130"/>
      <c r="S75" s="130"/>
    </row>
    <row r="76" spans="1:19" s="1" customFormat="1" outlineLevel="1">
      <c r="A76" s="171"/>
      <c r="C76" s="71"/>
      <c r="D76" s="13" t="s">
        <v>124</v>
      </c>
      <c r="E76" s="731" t="s">
        <v>70</v>
      </c>
      <c r="F76" s="130"/>
      <c r="G76" s="130"/>
      <c r="H76" s="130"/>
      <c r="I76" s="130"/>
      <c r="J76" s="130"/>
      <c r="K76" s="130"/>
      <c r="L76" s="237"/>
      <c r="M76" s="610"/>
      <c r="N76" s="130"/>
      <c r="O76" s="130"/>
      <c r="P76" s="237"/>
      <c r="Q76" s="610"/>
      <c r="R76" s="130"/>
      <c r="S76" s="130"/>
    </row>
    <row r="77" spans="1:19" s="1" customFormat="1" outlineLevel="1">
      <c r="A77" s="171"/>
      <c r="C77" s="71"/>
      <c r="D77" s="13" t="s">
        <v>120</v>
      </c>
      <c r="E77" s="731" t="s">
        <v>70</v>
      </c>
      <c r="F77" s="130"/>
      <c r="G77" s="130"/>
      <c r="H77" s="130"/>
      <c r="I77" s="130"/>
      <c r="J77" s="130"/>
      <c r="K77" s="130"/>
      <c r="L77" s="237"/>
      <c r="M77" s="610"/>
      <c r="N77" s="130"/>
      <c r="O77" s="130"/>
      <c r="P77" s="237"/>
      <c r="Q77" s="610"/>
      <c r="R77" s="130"/>
      <c r="S77" s="130"/>
    </row>
    <row r="78" spans="1:19" s="1" customFormat="1" outlineLevel="1">
      <c r="A78" s="171"/>
      <c r="C78" s="71"/>
      <c r="D78" s="178" t="s">
        <v>125</v>
      </c>
      <c r="E78" s="731" t="s">
        <v>70</v>
      </c>
      <c r="F78" s="130"/>
      <c r="G78" s="130"/>
      <c r="H78" s="130"/>
      <c r="I78" s="130"/>
      <c r="J78" s="130"/>
      <c r="K78" s="130"/>
      <c r="L78" s="237"/>
      <c r="M78" s="610"/>
      <c r="N78" s="130"/>
      <c r="O78" s="130"/>
      <c r="P78" s="237"/>
      <c r="Q78" s="610"/>
      <c r="R78" s="130"/>
      <c r="S78" s="130"/>
    </row>
    <row r="79" spans="1:19" s="1" customFormat="1" outlineLevel="1">
      <c r="A79" s="171"/>
      <c r="C79" s="71"/>
      <c r="D79" s="178" t="s">
        <v>126</v>
      </c>
      <c r="E79" s="731" t="s">
        <v>70</v>
      </c>
      <c r="F79" s="130"/>
      <c r="G79" s="130"/>
      <c r="H79" s="130"/>
      <c r="I79" s="130"/>
      <c r="J79" s="130"/>
      <c r="K79" s="130"/>
      <c r="L79" s="237"/>
      <c r="M79" s="610"/>
      <c r="N79" s="130"/>
      <c r="O79" s="130"/>
      <c r="P79" s="237"/>
      <c r="Q79" s="610"/>
      <c r="R79" s="130"/>
      <c r="S79" s="130"/>
    </row>
    <row r="80" spans="1:19" s="1" customFormat="1" outlineLevel="1">
      <c r="A80" s="171"/>
      <c r="C80" s="71"/>
      <c r="D80" s="178" t="s">
        <v>127</v>
      </c>
      <c r="E80" s="731" t="s">
        <v>70</v>
      </c>
      <c r="F80" s="130"/>
      <c r="G80" s="130"/>
      <c r="H80" s="130"/>
      <c r="I80" s="130"/>
      <c r="J80" s="130"/>
      <c r="K80" s="130"/>
      <c r="L80" s="237"/>
      <c r="M80" s="610"/>
      <c r="N80" s="130"/>
      <c r="O80" s="130"/>
      <c r="P80" s="237"/>
      <c r="Q80" s="610"/>
      <c r="R80" s="130"/>
      <c r="S80" s="130"/>
    </row>
    <row r="81" spans="1:29" s="137" customFormat="1" outlineLevel="1">
      <c r="A81" s="171"/>
      <c r="B81" s="17"/>
      <c r="C81" s="71"/>
      <c r="D81" s="177" t="s">
        <v>128</v>
      </c>
      <c r="E81" s="728" t="s">
        <v>70</v>
      </c>
      <c r="F81" s="130"/>
      <c r="G81" s="130"/>
      <c r="H81" s="130"/>
      <c r="I81" s="130"/>
      <c r="J81" s="130"/>
      <c r="K81" s="130"/>
      <c r="L81" s="166"/>
      <c r="M81" s="166"/>
      <c r="N81" s="130"/>
      <c r="O81" s="130"/>
      <c r="P81" s="166"/>
      <c r="Q81" s="166"/>
      <c r="R81" s="130"/>
      <c r="S81" s="130"/>
      <c r="T81" s="17"/>
      <c r="U81" s="17"/>
      <c r="V81" s="17"/>
      <c r="W81" s="17"/>
      <c r="X81" s="17"/>
      <c r="Y81" s="17"/>
      <c r="Z81" s="17"/>
      <c r="AA81" s="17"/>
      <c r="AB81" s="17"/>
      <c r="AC81" s="17"/>
    </row>
    <row r="82" spans="1:29" s="137" customFormat="1" outlineLevel="1">
      <c r="A82" s="171"/>
      <c r="B82" s="17"/>
      <c r="C82" s="71"/>
      <c r="D82" s="177" t="s">
        <v>129</v>
      </c>
      <c r="E82" s="728" t="s">
        <v>70</v>
      </c>
      <c r="F82" s="130"/>
      <c r="G82" s="130"/>
      <c r="H82" s="130"/>
      <c r="I82" s="130"/>
      <c r="J82" s="130"/>
      <c r="K82" s="130"/>
      <c r="L82" s="166"/>
      <c r="M82" s="166"/>
      <c r="N82" s="130"/>
      <c r="O82" s="130"/>
      <c r="P82" s="166"/>
      <c r="Q82" s="166"/>
      <c r="R82" s="130"/>
      <c r="S82" s="130"/>
      <c r="T82" s="17"/>
      <c r="U82" s="17"/>
      <c r="V82" s="17"/>
      <c r="W82" s="17"/>
      <c r="X82" s="17"/>
      <c r="Y82" s="17"/>
      <c r="Z82" s="17"/>
      <c r="AA82" s="17"/>
      <c r="AB82" s="17"/>
      <c r="AC82" s="17"/>
    </row>
    <row r="83" spans="1:29" s="137" customFormat="1" outlineLevel="1">
      <c r="A83" s="171"/>
      <c r="B83" s="17"/>
      <c r="C83" s="71"/>
      <c r="D83" s="177" t="s">
        <v>130</v>
      </c>
      <c r="E83" s="728" t="s">
        <v>70</v>
      </c>
      <c r="F83" s="130"/>
      <c r="G83" s="130"/>
      <c r="H83" s="130"/>
      <c r="I83" s="130"/>
      <c r="J83" s="130"/>
      <c r="K83" s="130"/>
      <c r="L83" s="166"/>
      <c r="M83" s="166"/>
      <c r="N83" s="130"/>
      <c r="O83" s="130"/>
      <c r="P83" s="166"/>
      <c r="Q83" s="166"/>
      <c r="R83" s="130"/>
      <c r="S83" s="130"/>
      <c r="T83" s="17"/>
      <c r="U83" s="17"/>
      <c r="V83" s="17"/>
      <c r="W83" s="17"/>
      <c r="X83" s="17"/>
      <c r="Y83" s="17"/>
      <c r="Z83" s="17"/>
      <c r="AA83" s="17"/>
      <c r="AB83" s="17"/>
      <c r="AC83" s="17"/>
    </row>
    <row r="84" spans="1:29" s="1" customFormat="1" outlineLevel="1">
      <c r="A84" s="171"/>
      <c r="C84" s="71"/>
      <c r="D84" s="286" t="s">
        <v>131</v>
      </c>
      <c r="E84" s="826"/>
      <c r="F84" s="600"/>
      <c r="G84" s="600"/>
      <c r="H84" s="600"/>
      <c r="I84" s="600"/>
      <c r="J84" s="600"/>
      <c r="K84" s="457"/>
      <c r="L84" s="237"/>
      <c r="M84" s="237"/>
      <c r="N84" s="452"/>
      <c r="O84" s="457"/>
      <c r="P84" s="237"/>
      <c r="Q84" s="237"/>
      <c r="R84" s="452"/>
      <c r="S84" s="457"/>
    </row>
    <row r="85" spans="1:29" s="137" customFormat="1" outlineLevel="1">
      <c r="A85" s="171"/>
      <c r="B85" s="17"/>
      <c r="C85" s="71"/>
      <c r="D85" s="177" t="s">
        <v>132</v>
      </c>
      <c r="E85" s="728" t="s">
        <v>70</v>
      </c>
      <c r="F85" s="130">
        <v>0</v>
      </c>
      <c r="G85" s="130">
        <v>0</v>
      </c>
      <c r="H85" s="130">
        <v>0</v>
      </c>
      <c r="I85" s="130">
        <v>0</v>
      </c>
      <c r="J85" s="130">
        <v>0</v>
      </c>
      <c r="K85" s="130">
        <v>0</v>
      </c>
      <c r="L85" s="166"/>
      <c r="M85" s="166"/>
      <c r="N85" s="130">
        <v>0</v>
      </c>
      <c r="O85" s="130">
        <v>0</v>
      </c>
      <c r="P85" s="166"/>
      <c r="Q85" s="166"/>
      <c r="R85" s="130">
        <v>0</v>
      </c>
      <c r="S85" s="130">
        <v>0</v>
      </c>
      <c r="T85" s="17"/>
      <c r="U85" s="17"/>
      <c r="V85" s="17"/>
      <c r="W85" s="17"/>
      <c r="X85" s="17"/>
      <c r="Y85" s="17"/>
      <c r="Z85" s="17"/>
      <c r="AA85" s="17"/>
      <c r="AB85" s="17"/>
      <c r="AC85" s="17"/>
    </row>
    <row r="86" spans="1:29" s="137" customFormat="1" outlineLevel="1">
      <c r="A86" s="171"/>
      <c r="B86" s="17"/>
      <c r="C86" s="71"/>
      <c r="D86" s="177" t="s">
        <v>134</v>
      </c>
      <c r="E86" s="728" t="s">
        <v>70</v>
      </c>
      <c r="F86" s="130">
        <v>0</v>
      </c>
      <c r="G86" s="130">
        <v>0</v>
      </c>
      <c r="H86" s="130">
        <v>0</v>
      </c>
      <c r="I86" s="130">
        <v>0</v>
      </c>
      <c r="J86" s="130">
        <v>0</v>
      </c>
      <c r="K86" s="130">
        <v>0</v>
      </c>
      <c r="L86" s="166"/>
      <c r="M86" s="166"/>
      <c r="N86" s="130">
        <v>0</v>
      </c>
      <c r="O86" s="130">
        <v>0</v>
      </c>
      <c r="P86" s="166"/>
      <c r="Q86" s="166"/>
      <c r="R86" s="130">
        <v>0</v>
      </c>
      <c r="S86" s="130">
        <v>0</v>
      </c>
      <c r="T86" s="17"/>
      <c r="U86" s="17"/>
      <c r="V86" s="17"/>
      <c r="W86" s="17"/>
      <c r="X86" s="17"/>
      <c r="Y86" s="17"/>
      <c r="Z86" s="17"/>
      <c r="AA86" s="17"/>
      <c r="AB86" s="17"/>
      <c r="AC86" s="17"/>
    </row>
    <row r="87" spans="1:29" s="137" customFormat="1" outlineLevel="1">
      <c r="A87" s="171"/>
      <c r="B87" s="17"/>
      <c r="C87" s="71"/>
      <c r="D87" s="177" t="s">
        <v>135</v>
      </c>
      <c r="E87" s="728" t="s">
        <v>70</v>
      </c>
      <c r="F87" s="130"/>
      <c r="G87" s="130"/>
      <c r="H87" s="130"/>
      <c r="I87" s="130"/>
      <c r="J87" s="130"/>
      <c r="K87" s="130"/>
      <c r="L87" s="166"/>
      <c r="M87" s="166"/>
      <c r="N87" s="130"/>
      <c r="O87" s="130"/>
      <c r="P87" s="166"/>
      <c r="Q87" s="166"/>
      <c r="R87" s="130"/>
      <c r="S87" s="130"/>
      <c r="T87" s="17"/>
      <c r="U87" s="17"/>
      <c r="V87" s="17"/>
      <c r="W87" s="17"/>
      <c r="X87" s="17"/>
      <c r="Y87" s="17"/>
      <c r="Z87" s="17"/>
      <c r="AA87" s="17"/>
      <c r="AB87" s="17"/>
      <c r="AC87" s="17"/>
    </row>
    <row r="88" spans="1:29" s="137" customFormat="1" outlineLevel="1">
      <c r="A88" s="171"/>
      <c r="B88" s="17"/>
      <c r="C88" s="71"/>
      <c r="D88" s="177" t="s">
        <v>136</v>
      </c>
      <c r="E88" s="728" t="s">
        <v>70</v>
      </c>
      <c r="F88" s="130"/>
      <c r="G88" s="130"/>
      <c r="H88" s="130"/>
      <c r="I88" s="130"/>
      <c r="J88" s="130"/>
      <c r="K88" s="130"/>
      <c r="L88" s="166"/>
      <c r="M88" s="166"/>
      <c r="N88" s="130"/>
      <c r="O88" s="130"/>
      <c r="P88" s="166"/>
      <c r="Q88" s="166"/>
      <c r="R88" s="130"/>
      <c r="S88" s="130"/>
      <c r="T88" s="17"/>
      <c r="U88" s="17"/>
      <c r="V88" s="17"/>
      <c r="W88" s="17"/>
      <c r="X88" s="17"/>
      <c r="Y88" s="17"/>
      <c r="Z88" s="17"/>
      <c r="AA88" s="17"/>
      <c r="AB88" s="17"/>
      <c r="AC88" s="17"/>
    </row>
    <row r="89" spans="1:29" s="137" customFormat="1" outlineLevel="1">
      <c r="A89" s="171"/>
      <c r="B89" s="17"/>
      <c r="C89" s="71"/>
      <c r="D89" s="177" t="s">
        <v>137</v>
      </c>
      <c r="E89" s="728" t="s">
        <v>70</v>
      </c>
      <c r="F89" s="130"/>
      <c r="G89" s="130"/>
      <c r="H89" s="130"/>
      <c r="I89" s="130"/>
      <c r="J89" s="130"/>
      <c r="K89" s="130"/>
      <c r="L89" s="166"/>
      <c r="M89" s="166"/>
      <c r="N89" s="130"/>
      <c r="O89" s="130"/>
      <c r="P89" s="166"/>
      <c r="Q89" s="166"/>
      <c r="R89" s="130"/>
      <c r="S89" s="130"/>
      <c r="T89" s="17"/>
      <c r="U89" s="17"/>
      <c r="V89" s="17"/>
      <c r="W89" s="17"/>
      <c r="X89" s="17"/>
      <c r="Y89" s="17"/>
      <c r="Z89" s="17"/>
      <c r="AA89" s="17"/>
      <c r="AB89" s="17"/>
      <c r="AC89" s="17"/>
    </row>
    <row r="90" spans="1:29" s="137" customFormat="1" outlineLevel="1">
      <c r="A90" s="171"/>
      <c r="B90" s="17"/>
      <c r="C90" s="71"/>
      <c r="D90" s="177" t="s">
        <v>138</v>
      </c>
      <c r="E90" s="728" t="s">
        <v>70</v>
      </c>
      <c r="F90" s="130"/>
      <c r="G90" s="130"/>
      <c r="H90" s="130"/>
      <c r="I90" s="130"/>
      <c r="J90" s="130"/>
      <c r="K90" s="130"/>
      <c r="L90" s="166"/>
      <c r="M90" s="166"/>
      <c r="N90" s="130"/>
      <c r="O90" s="130"/>
      <c r="P90" s="166"/>
      <c r="Q90" s="166"/>
      <c r="R90" s="130"/>
      <c r="S90" s="130"/>
      <c r="T90" s="17"/>
      <c r="U90" s="17"/>
      <c r="V90" s="17"/>
      <c r="W90" s="17"/>
      <c r="X90" s="17"/>
      <c r="Y90" s="17"/>
      <c r="Z90" s="17"/>
      <c r="AA90" s="17"/>
      <c r="AB90" s="17"/>
      <c r="AC90" s="17"/>
    </row>
    <row r="91" spans="1:29" s="137" customFormat="1" outlineLevel="1">
      <c r="A91" s="171"/>
      <c r="B91" s="17"/>
      <c r="C91" s="71"/>
      <c r="D91" s="177" t="s">
        <v>139</v>
      </c>
      <c r="E91" s="728" t="s">
        <v>70</v>
      </c>
      <c r="F91" s="130"/>
      <c r="G91" s="130"/>
      <c r="H91" s="130"/>
      <c r="I91" s="130"/>
      <c r="J91" s="130"/>
      <c r="K91" s="130"/>
      <c r="L91" s="166"/>
      <c r="M91" s="166"/>
      <c r="N91" s="130"/>
      <c r="O91" s="130"/>
      <c r="P91" s="166"/>
      <c r="Q91" s="166"/>
      <c r="R91" s="130"/>
      <c r="S91" s="130"/>
      <c r="T91" s="17"/>
      <c r="U91" s="17"/>
      <c r="V91" s="17"/>
      <c r="W91" s="17"/>
      <c r="X91" s="17"/>
      <c r="Y91" s="17"/>
      <c r="Z91" s="17"/>
      <c r="AA91" s="17"/>
      <c r="AB91" s="17"/>
      <c r="AC91" s="17"/>
    </row>
    <row r="92" spans="1:29" s="137" customFormat="1" outlineLevel="1">
      <c r="A92" s="171"/>
      <c r="B92" s="17"/>
      <c r="C92" s="71"/>
      <c r="D92" s="177" t="s">
        <v>140</v>
      </c>
      <c r="E92" s="728" t="s">
        <v>70</v>
      </c>
      <c r="F92" s="130"/>
      <c r="G92" s="130"/>
      <c r="H92" s="130"/>
      <c r="I92" s="130"/>
      <c r="J92" s="130"/>
      <c r="K92" s="130"/>
      <c r="L92" s="166"/>
      <c r="M92" s="166"/>
      <c r="N92" s="130"/>
      <c r="O92" s="130"/>
      <c r="P92" s="166"/>
      <c r="Q92" s="166"/>
      <c r="R92" s="130"/>
      <c r="S92" s="130"/>
      <c r="T92" s="17"/>
      <c r="U92" s="17"/>
      <c r="V92" s="17"/>
      <c r="W92" s="17"/>
      <c r="X92" s="17"/>
      <c r="Y92" s="17"/>
      <c r="Z92" s="17"/>
      <c r="AA92" s="17"/>
      <c r="AB92" s="17"/>
      <c r="AC92" s="17"/>
    </row>
    <row r="93" spans="1:29" s="137" customFormat="1" outlineLevel="1">
      <c r="A93" s="171"/>
      <c r="B93" s="17"/>
      <c r="C93" s="71"/>
      <c r="D93" s="177" t="s">
        <v>141</v>
      </c>
      <c r="E93" s="728" t="s">
        <v>70</v>
      </c>
      <c r="F93" s="130"/>
      <c r="G93" s="130"/>
      <c r="H93" s="130"/>
      <c r="I93" s="130"/>
      <c r="J93" s="130"/>
      <c r="K93" s="130"/>
      <c r="L93" s="166"/>
      <c r="M93" s="166"/>
      <c r="N93" s="130"/>
      <c r="O93" s="130"/>
      <c r="P93" s="166"/>
      <c r="Q93" s="166"/>
      <c r="R93" s="130"/>
      <c r="S93" s="130"/>
      <c r="T93" s="17"/>
      <c r="U93" s="17"/>
      <c r="V93" s="17"/>
      <c r="W93" s="17"/>
      <c r="X93" s="17"/>
      <c r="Y93" s="17"/>
      <c r="Z93" s="17"/>
      <c r="AA93" s="17"/>
      <c r="AB93" s="17"/>
      <c r="AC93" s="17"/>
    </row>
    <row r="94" spans="1:29" s="137" customFormat="1" outlineLevel="1">
      <c r="A94" s="171"/>
      <c r="B94" s="17"/>
      <c r="C94" s="71"/>
      <c r="D94" s="177" t="s">
        <v>142</v>
      </c>
      <c r="E94" s="728" t="s">
        <v>70</v>
      </c>
      <c r="F94" s="130"/>
      <c r="G94" s="130"/>
      <c r="H94" s="130"/>
      <c r="I94" s="130"/>
      <c r="J94" s="130"/>
      <c r="K94" s="130"/>
      <c r="L94" s="166"/>
      <c r="M94" s="166"/>
      <c r="N94" s="130"/>
      <c r="O94" s="130"/>
      <c r="P94" s="166"/>
      <c r="Q94" s="166"/>
      <c r="R94" s="130"/>
      <c r="S94" s="130"/>
      <c r="T94" s="17"/>
      <c r="U94" s="17"/>
      <c r="V94" s="17"/>
      <c r="W94" s="17"/>
      <c r="X94" s="17"/>
      <c r="Y94" s="17"/>
      <c r="Z94" s="17"/>
      <c r="AA94" s="17"/>
      <c r="AB94" s="17"/>
      <c r="AC94" s="17"/>
    </row>
    <row r="95" spans="1:29" s="137" customFormat="1" outlineLevel="1">
      <c r="A95" s="171"/>
      <c r="B95" s="17"/>
      <c r="C95" s="71"/>
      <c r="D95" s="177" t="s">
        <v>143</v>
      </c>
      <c r="E95" s="728" t="s">
        <v>70</v>
      </c>
      <c r="F95" s="130"/>
      <c r="G95" s="130"/>
      <c r="H95" s="130"/>
      <c r="I95" s="130"/>
      <c r="J95" s="130"/>
      <c r="K95" s="130"/>
      <c r="L95" s="166"/>
      <c r="M95" s="166"/>
      <c r="N95" s="130"/>
      <c r="O95" s="130"/>
      <c r="P95" s="166"/>
      <c r="Q95" s="166"/>
      <c r="R95" s="130"/>
      <c r="S95" s="130"/>
      <c r="T95" s="17"/>
      <c r="U95" s="17"/>
      <c r="V95" s="17"/>
      <c r="W95" s="17"/>
      <c r="X95" s="17"/>
      <c r="Y95" s="17"/>
      <c r="Z95" s="17"/>
      <c r="AA95" s="17"/>
      <c r="AB95" s="17"/>
      <c r="AC95" s="17"/>
    </row>
    <row r="96" spans="1:29" s="137" customFormat="1" outlineLevel="1">
      <c r="A96" s="171"/>
      <c r="B96" s="17"/>
      <c r="C96" s="71"/>
      <c r="D96" s="177" t="s">
        <v>144</v>
      </c>
      <c r="E96" s="728" t="s">
        <v>70</v>
      </c>
      <c r="F96" s="130"/>
      <c r="G96" s="130"/>
      <c r="H96" s="130"/>
      <c r="I96" s="130"/>
      <c r="J96" s="130"/>
      <c r="K96" s="130"/>
      <c r="L96" s="166"/>
      <c r="M96" s="166"/>
      <c r="N96" s="130"/>
      <c r="O96" s="130"/>
      <c r="P96" s="166"/>
      <c r="Q96" s="166"/>
      <c r="R96" s="130"/>
      <c r="S96" s="130"/>
      <c r="T96" s="17"/>
      <c r="U96" s="17"/>
      <c r="V96" s="17"/>
      <c r="W96" s="17"/>
      <c r="X96" s="17"/>
      <c r="Y96" s="17"/>
      <c r="Z96" s="17"/>
      <c r="AA96" s="17"/>
      <c r="AB96" s="17"/>
      <c r="AC96" s="17"/>
    </row>
    <row r="97" spans="1:29" s="137" customFormat="1" outlineLevel="1">
      <c r="A97" s="171"/>
      <c r="B97" s="17"/>
      <c r="C97" s="71"/>
      <c r="D97" s="177" t="s">
        <v>128</v>
      </c>
      <c r="E97" s="728" t="s">
        <v>70</v>
      </c>
      <c r="F97" s="130"/>
      <c r="G97" s="130"/>
      <c r="H97" s="130"/>
      <c r="I97" s="130"/>
      <c r="J97" s="130"/>
      <c r="K97" s="130"/>
      <c r="L97" s="166"/>
      <c r="M97" s="166"/>
      <c r="N97" s="130"/>
      <c r="O97" s="130"/>
      <c r="P97" s="166"/>
      <c r="Q97" s="166"/>
      <c r="R97" s="130"/>
      <c r="S97" s="130"/>
      <c r="T97" s="17"/>
      <c r="U97" s="17"/>
      <c r="V97" s="17"/>
      <c r="W97" s="17"/>
      <c r="X97" s="17"/>
      <c r="Y97" s="17"/>
      <c r="Z97" s="17"/>
      <c r="AA97" s="17"/>
      <c r="AB97" s="17"/>
      <c r="AC97" s="17"/>
    </row>
    <row r="98" spans="1:29" s="137" customFormat="1" outlineLevel="1">
      <c r="A98" s="171"/>
      <c r="B98" s="17"/>
      <c r="C98" s="71"/>
      <c r="D98" s="177" t="s">
        <v>129</v>
      </c>
      <c r="E98" s="728" t="s">
        <v>70</v>
      </c>
      <c r="F98" s="130"/>
      <c r="G98" s="130"/>
      <c r="H98" s="130"/>
      <c r="I98" s="130"/>
      <c r="J98" s="130"/>
      <c r="K98" s="130"/>
      <c r="L98" s="166"/>
      <c r="M98" s="166"/>
      <c r="N98" s="130"/>
      <c r="O98" s="130"/>
      <c r="P98" s="166"/>
      <c r="Q98" s="166"/>
      <c r="R98" s="130"/>
      <c r="S98" s="130"/>
      <c r="T98" s="17"/>
      <c r="U98" s="17"/>
      <c r="V98" s="17"/>
      <c r="W98" s="17"/>
      <c r="X98" s="17"/>
      <c r="Y98" s="17"/>
      <c r="Z98" s="17"/>
      <c r="AA98" s="17"/>
      <c r="AB98" s="17"/>
      <c r="AC98" s="17"/>
    </row>
    <row r="99" spans="1:29" s="137" customFormat="1" outlineLevel="1">
      <c r="A99" s="171"/>
      <c r="B99" s="17"/>
      <c r="C99" s="71"/>
      <c r="D99" s="177" t="s">
        <v>130</v>
      </c>
      <c r="E99" s="728" t="s">
        <v>70</v>
      </c>
      <c r="F99" s="130"/>
      <c r="G99" s="130"/>
      <c r="H99" s="130"/>
      <c r="I99" s="130"/>
      <c r="J99" s="130"/>
      <c r="K99" s="130"/>
      <c r="L99" s="166"/>
      <c r="M99" s="166"/>
      <c r="N99" s="130"/>
      <c r="O99" s="130"/>
      <c r="P99" s="166"/>
      <c r="Q99" s="166"/>
      <c r="R99" s="130"/>
      <c r="S99" s="130"/>
      <c r="T99" s="17"/>
      <c r="U99" s="17"/>
      <c r="V99" s="17"/>
      <c r="W99" s="17"/>
      <c r="X99" s="17"/>
      <c r="Y99" s="17"/>
      <c r="Z99" s="17"/>
      <c r="AA99" s="17"/>
      <c r="AB99" s="17"/>
      <c r="AC99" s="17"/>
    </row>
    <row r="100" spans="1:29" s="1" customFormat="1" outlineLevel="1">
      <c r="A100" s="171"/>
      <c r="C100" s="71"/>
      <c r="D100" s="286"/>
      <c r="E100" s="826"/>
      <c r="F100" s="600"/>
      <c r="G100" s="600"/>
      <c r="H100" s="600"/>
      <c r="I100" s="600"/>
      <c r="J100" s="600"/>
      <c r="K100" s="457"/>
      <c r="L100" s="237"/>
      <c r="M100" s="237"/>
      <c r="N100" s="452"/>
      <c r="O100" s="457"/>
      <c r="P100" s="237"/>
      <c r="Q100" s="237"/>
      <c r="R100" s="452"/>
      <c r="S100" s="457"/>
    </row>
    <row r="101" spans="1:29" s="1" customFormat="1" outlineLevel="1">
      <c r="A101" s="171"/>
      <c r="C101" s="71"/>
      <c r="E101" s="819"/>
      <c r="F101" s="237"/>
      <c r="G101" s="237"/>
      <c r="H101" s="237"/>
      <c r="I101" s="237"/>
      <c r="J101" s="237"/>
      <c r="K101" s="237"/>
      <c r="L101" s="237"/>
      <c r="M101" s="237"/>
      <c r="N101" s="611"/>
      <c r="O101" s="611"/>
      <c r="P101" s="237"/>
      <c r="Q101" s="237"/>
      <c r="R101" s="611"/>
      <c r="S101" s="611"/>
    </row>
    <row r="102" spans="1:29">
      <c r="A102" s="171"/>
      <c r="B102" s="564" t="s">
        <v>145</v>
      </c>
      <c r="C102" s="333"/>
      <c r="D102" s="407"/>
      <c r="E102" s="830"/>
      <c r="F102" s="590"/>
      <c r="G102" s="590"/>
      <c r="H102" s="590"/>
      <c r="I102" s="590"/>
      <c r="J102" s="590"/>
      <c r="K102" s="590"/>
      <c r="N102" s="604"/>
      <c r="O102" s="605"/>
      <c r="R102" s="612"/>
      <c r="S102" s="613"/>
    </row>
    <row r="103" spans="1:29">
      <c r="A103" s="875">
        <v>2.2999999999999998</v>
      </c>
      <c r="C103" s="924" t="s">
        <v>720</v>
      </c>
      <c r="D103" s="314"/>
      <c r="E103" s="822"/>
      <c r="F103" s="594"/>
      <c r="G103" s="594"/>
      <c r="H103" s="594"/>
      <c r="I103" s="594"/>
      <c r="J103" s="594"/>
      <c r="K103" s="595"/>
      <c r="N103" s="614"/>
      <c r="O103" s="615"/>
      <c r="R103" s="614"/>
      <c r="S103" s="615"/>
    </row>
    <row r="104" spans="1:29" s="137" customFormat="1" outlineLevel="1">
      <c r="A104" s="171"/>
      <c r="B104" s="17"/>
      <c r="C104" s="71"/>
      <c r="D104" s="177" t="s">
        <v>148</v>
      </c>
      <c r="E104" s="728" t="s">
        <v>149</v>
      </c>
      <c r="F104" s="130">
        <v>0</v>
      </c>
      <c r="G104" s="130">
        <v>0</v>
      </c>
      <c r="H104" s="130">
        <v>0</v>
      </c>
      <c r="I104" s="130">
        <v>0</v>
      </c>
      <c r="J104" s="130">
        <v>0</v>
      </c>
      <c r="K104" s="130">
        <v>0</v>
      </c>
      <c r="L104" s="166"/>
      <c r="M104" s="166"/>
      <c r="N104" s="130">
        <v>0</v>
      </c>
      <c r="O104" s="130">
        <v>0</v>
      </c>
      <c r="P104" s="166"/>
      <c r="Q104" s="166"/>
      <c r="R104" s="130">
        <v>0</v>
      </c>
      <c r="S104" s="130">
        <v>0</v>
      </c>
      <c r="T104" s="17"/>
      <c r="U104" s="17"/>
      <c r="V104" s="17"/>
      <c r="W104" s="17"/>
      <c r="X104" s="17"/>
      <c r="Y104" s="17"/>
      <c r="Z104" s="17"/>
      <c r="AA104" s="17"/>
      <c r="AB104" s="17"/>
      <c r="AC104" s="17"/>
    </row>
    <row r="105" spans="1:29">
      <c r="A105" s="171" t="s">
        <v>147</v>
      </c>
      <c r="C105" s="924" t="s">
        <v>151</v>
      </c>
      <c r="D105" s="314"/>
      <c r="E105" s="822"/>
      <c r="F105" s="594"/>
      <c r="G105" s="594"/>
      <c r="H105" s="594"/>
      <c r="I105" s="594"/>
      <c r="J105" s="594"/>
      <c r="K105" s="595"/>
      <c r="N105" s="614"/>
      <c r="O105" s="615"/>
      <c r="R105" s="614"/>
      <c r="S105" s="615"/>
    </row>
    <row r="106" spans="1:29" outlineLevel="1">
      <c r="A106" s="171" t="s">
        <v>150</v>
      </c>
      <c r="D106" s="117" t="s">
        <v>152</v>
      </c>
      <c r="E106" s="823" t="s">
        <v>149</v>
      </c>
      <c r="F106" s="438"/>
      <c r="G106" s="438"/>
      <c r="H106" s="438"/>
      <c r="I106" s="438"/>
      <c r="J106" s="438"/>
      <c r="K106" s="438"/>
      <c r="M106" s="598"/>
      <c r="N106" s="130"/>
      <c r="O106" s="130"/>
      <c r="Q106" s="598"/>
      <c r="R106" s="130"/>
      <c r="S106" s="130"/>
    </row>
    <row r="107" spans="1:29" outlineLevel="1">
      <c r="A107" s="171"/>
      <c r="D107" s="73" t="s">
        <v>153</v>
      </c>
      <c r="E107" s="824" t="s">
        <v>149</v>
      </c>
      <c r="F107" s="130"/>
      <c r="G107" s="130"/>
      <c r="H107" s="130"/>
      <c r="I107" s="130"/>
      <c r="J107" s="130"/>
      <c r="K107" s="130"/>
      <c r="M107" s="598"/>
      <c r="N107" s="130"/>
      <c r="O107" s="130"/>
      <c r="Q107" s="598"/>
      <c r="R107" s="130"/>
      <c r="S107" s="130"/>
    </row>
    <row r="108" spans="1:29" outlineLevel="1">
      <c r="A108" s="171"/>
      <c r="D108" s="73" t="s">
        <v>154</v>
      </c>
      <c r="E108" s="824" t="s">
        <v>149</v>
      </c>
      <c r="F108" s="130"/>
      <c r="G108" s="130"/>
      <c r="H108" s="130"/>
      <c r="I108" s="130"/>
      <c r="J108" s="130"/>
      <c r="K108" s="130"/>
      <c r="M108" s="598"/>
      <c r="N108" s="130"/>
      <c r="O108" s="130"/>
      <c r="Q108" s="598"/>
      <c r="R108" s="130"/>
      <c r="S108" s="130"/>
    </row>
    <row r="109" spans="1:29" outlineLevel="1">
      <c r="A109" s="171"/>
      <c r="D109" s="73" t="s">
        <v>155</v>
      </c>
      <c r="E109" s="824" t="s">
        <v>149</v>
      </c>
      <c r="F109" s="130"/>
      <c r="G109" s="130"/>
      <c r="H109" s="130"/>
      <c r="I109" s="130"/>
      <c r="J109" s="130"/>
      <c r="K109" s="130"/>
      <c r="M109" s="598"/>
      <c r="N109" s="130"/>
      <c r="O109" s="130"/>
      <c r="Q109" s="598"/>
      <c r="R109" s="130"/>
      <c r="S109" s="130"/>
    </row>
    <row r="110" spans="1:29" outlineLevel="1">
      <c r="A110" s="171"/>
      <c r="D110" s="73" t="s">
        <v>156</v>
      </c>
      <c r="E110" s="824" t="s">
        <v>149</v>
      </c>
      <c r="F110" s="130"/>
      <c r="G110" s="130"/>
      <c r="H110" s="130"/>
      <c r="I110" s="130"/>
      <c r="J110" s="130"/>
      <c r="K110" s="130"/>
      <c r="M110" s="598"/>
      <c r="N110" s="130"/>
      <c r="O110" s="130"/>
      <c r="Q110" s="598"/>
      <c r="R110" s="130"/>
      <c r="S110" s="130"/>
    </row>
    <row r="111" spans="1:29" outlineLevel="1">
      <c r="A111" s="171"/>
      <c r="D111" s="73" t="s">
        <v>157</v>
      </c>
      <c r="E111" s="824" t="s">
        <v>149</v>
      </c>
      <c r="F111" s="130"/>
      <c r="G111" s="130"/>
      <c r="H111" s="130"/>
      <c r="I111" s="130"/>
      <c r="J111" s="130"/>
      <c r="K111" s="130"/>
      <c r="M111" s="598"/>
      <c r="N111" s="130"/>
      <c r="O111" s="130"/>
      <c r="Q111" s="598"/>
      <c r="R111" s="130"/>
      <c r="S111" s="130"/>
    </row>
    <row r="112" spans="1:29" outlineLevel="1">
      <c r="A112" s="171"/>
      <c r="D112" s="73" t="s">
        <v>158</v>
      </c>
      <c r="E112" s="824" t="s">
        <v>149</v>
      </c>
      <c r="F112" s="130"/>
      <c r="G112" s="130"/>
      <c r="H112" s="130"/>
      <c r="I112" s="130"/>
      <c r="J112" s="130"/>
      <c r="K112" s="130"/>
      <c r="M112" s="598"/>
      <c r="N112" s="130"/>
      <c r="O112" s="130"/>
      <c r="Q112" s="598"/>
      <c r="R112" s="130"/>
      <c r="S112" s="130"/>
    </row>
    <row r="113" spans="1:19" outlineLevel="1">
      <c r="A113" s="171"/>
      <c r="D113" s="73" t="s">
        <v>159</v>
      </c>
      <c r="E113" s="824" t="s">
        <v>149</v>
      </c>
      <c r="F113" s="130"/>
      <c r="G113" s="130"/>
      <c r="H113" s="130"/>
      <c r="I113" s="130"/>
      <c r="J113" s="130"/>
      <c r="K113" s="130"/>
      <c r="M113" s="598"/>
      <c r="N113" s="130"/>
      <c r="O113" s="130"/>
      <c r="Q113" s="598"/>
      <c r="R113" s="130"/>
      <c r="S113" s="130"/>
    </row>
    <row r="114" spans="1:19" outlineLevel="1">
      <c r="A114" s="171"/>
      <c r="D114" s="73" t="s">
        <v>160</v>
      </c>
      <c r="E114" s="824" t="s">
        <v>149</v>
      </c>
      <c r="F114" s="130"/>
      <c r="G114" s="130"/>
      <c r="H114" s="130"/>
      <c r="I114" s="130"/>
      <c r="J114" s="130"/>
      <c r="K114" s="130"/>
      <c r="M114" s="598"/>
      <c r="N114" s="130"/>
      <c r="O114" s="130"/>
      <c r="Q114" s="598"/>
      <c r="R114" s="130"/>
      <c r="S114" s="130"/>
    </row>
    <row r="115" spans="1:19" outlineLevel="1">
      <c r="A115" s="171"/>
      <c r="D115" s="73" t="s">
        <v>161</v>
      </c>
      <c r="E115" s="824" t="s">
        <v>149</v>
      </c>
      <c r="F115" s="130"/>
      <c r="G115" s="130"/>
      <c r="H115" s="130"/>
      <c r="I115" s="130"/>
      <c r="J115" s="130"/>
      <c r="K115" s="130"/>
      <c r="M115" s="598"/>
      <c r="N115" s="130"/>
      <c r="O115" s="130"/>
      <c r="Q115" s="598"/>
      <c r="R115" s="130"/>
      <c r="S115" s="130"/>
    </row>
    <row r="116" spans="1:19" outlineLevel="1">
      <c r="A116" s="171"/>
      <c r="D116" s="73" t="s">
        <v>162</v>
      </c>
      <c r="E116" s="824" t="s">
        <v>149</v>
      </c>
      <c r="F116" s="130"/>
      <c r="G116" s="130"/>
      <c r="H116" s="130"/>
      <c r="I116" s="130"/>
      <c r="J116" s="130"/>
      <c r="K116" s="130"/>
      <c r="M116" s="598"/>
      <c r="N116" s="130"/>
      <c r="O116" s="130"/>
      <c r="Q116" s="598"/>
      <c r="R116" s="130"/>
      <c r="S116" s="130"/>
    </row>
    <row r="117" spans="1:19" outlineLevel="1">
      <c r="A117" s="171"/>
      <c r="D117" s="73" t="s">
        <v>163</v>
      </c>
      <c r="E117" s="824" t="s">
        <v>149</v>
      </c>
      <c r="F117" s="130"/>
      <c r="G117" s="130"/>
      <c r="H117" s="130"/>
      <c r="I117" s="130"/>
      <c r="J117" s="130"/>
      <c r="K117" s="130"/>
      <c r="M117" s="598"/>
      <c r="N117" s="130"/>
      <c r="O117" s="130"/>
      <c r="Q117" s="598"/>
      <c r="R117" s="130"/>
      <c r="S117" s="130"/>
    </row>
    <row r="118" spans="1:19" outlineLevel="1">
      <c r="A118" s="171"/>
      <c r="D118" s="73" t="s">
        <v>164</v>
      </c>
      <c r="E118" s="824" t="s">
        <v>149</v>
      </c>
      <c r="F118" s="130"/>
      <c r="G118" s="130"/>
      <c r="H118" s="130"/>
      <c r="I118" s="130"/>
      <c r="J118" s="130"/>
      <c r="K118" s="130"/>
      <c r="M118" s="598"/>
      <c r="N118" s="130"/>
      <c r="O118" s="130"/>
      <c r="Q118" s="598"/>
      <c r="R118" s="130"/>
      <c r="S118" s="130"/>
    </row>
    <row r="119" spans="1:19" outlineLevel="1">
      <c r="A119" s="171"/>
      <c r="D119" s="73" t="s">
        <v>165</v>
      </c>
      <c r="E119" s="824" t="s">
        <v>149</v>
      </c>
      <c r="F119" s="130"/>
      <c r="G119" s="130"/>
      <c r="H119" s="130"/>
      <c r="I119" s="130"/>
      <c r="J119" s="130"/>
      <c r="K119" s="130"/>
      <c r="M119" s="598"/>
      <c r="N119" s="130"/>
      <c r="O119" s="130"/>
      <c r="Q119" s="598"/>
      <c r="R119" s="130"/>
      <c r="S119" s="130"/>
    </row>
    <row r="120" spans="1:19" outlineLevel="1">
      <c r="A120" s="171"/>
      <c r="D120" s="73" t="s">
        <v>166</v>
      </c>
      <c r="E120" s="824" t="s">
        <v>149</v>
      </c>
      <c r="F120" s="130"/>
      <c r="G120" s="130"/>
      <c r="H120" s="130"/>
      <c r="I120" s="130"/>
      <c r="J120" s="130"/>
      <c r="K120" s="130"/>
      <c r="M120" s="598"/>
      <c r="N120" s="130"/>
      <c r="O120" s="130"/>
      <c r="Q120" s="598"/>
      <c r="R120" s="130"/>
      <c r="S120" s="130"/>
    </row>
    <row r="121" spans="1:19" outlineLevel="1">
      <c r="A121" s="171"/>
      <c r="D121" s="73" t="s">
        <v>167</v>
      </c>
      <c r="E121" s="824" t="s">
        <v>149</v>
      </c>
      <c r="F121" s="130"/>
      <c r="G121" s="130"/>
      <c r="H121" s="130"/>
      <c r="I121" s="130"/>
      <c r="J121" s="130"/>
      <c r="K121" s="130"/>
      <c r="M121" s="598"/>
      <c r="N121" s="130"/>
      <c r="O121" s="130"/>
      <c r="Q121" s="598"/>
      <c r="R121" s="130"/>
      <c r="S121" s="130"/>
    </row>
    <row r="122" spans="1:19" outlineLevel="1">
      <c r="A122" s="171"/>
      <c r="D122" s="73" t="s">
        <v>168</v>
      </c>
      <c r="E122" s="824" t="s">
        <v>149</v>
      </c>
      <c r="F122" s="130"/>
      <c r="G122" s="130"/>
      <c r="H122" s="130"/>
      <c r="I122" s="130"/>
      <c r="J122" s="130"/>
      <c r="K122" s="130"/>
      <c r="M122" s="598"/>
      <c r="N122" s="130"/>
      <c r="O122" s="130"/>
      <c r="Q122" s="598"/>
      <c r="R122" s="130"/>
      <c r="S122" s="130"/>
    </row>
    <row r="123" spans="1:19" outlineLevel="1">
      <c r="A123" s="171"/>
      <c r="D123" s="73" t="s">
        <v>169</v>
      </c>
      <c r="E123" s="824" t="s">
        <v>149</v>
      </c>
      <c r="F123" s="130"/>
      <c r="G123" s="130"/>
      <c r="H123" s="130"/>
      <c r="I123" s="130"/>
      <c r="J123" s="130"/>
      <c r="K123" s="130"/>
      <c r="M123" s="598"/>
      <c r="N123" s="130"/>
      <c r="O123" s="130"/>
      <c r="Q123" s="598"/>
      <c r="R123" s="130"/>
      <c r="S123" s="130"/>
    </row>
    <row r="124" spans="1:19" outlineLevel="1">
      <c r="A124" s="171"/>
      <c r="D124" s="73" t="s">
        <v>170</v>
      </c>
      <c r="E124" s="824" t="s">
        <v>149</v>
      </c>
      <c r="F124" s="130"/>
      <c r="G124" s="130"/>
      <c r="H124" s="130"/>
      <c r="I124" s="130"/>
      <c r="J124" s="130"/>
      <c r="K124" s="130"/>
      <c r="M124" s="598"/>
      <c r="N124" s="130"/>
      <c r="O124" s="130"/>
      <c r="Q124" s="598"/>
      <c r="R124" s="130"/>
      <c r="S124" s="130"/>
    </row>
    <row r="125" spans="1:19" outlineLevel="1">
      <c r="A125" s="171"/>
      <c r="D125" s="73" t="s">
        <v>171</v>
      </c>
      <c r="E125" s="824" t="s">
        <v>149</v>
      </c>
      <c r="F125" s="130"/>
      <c r="G125" s="130"/>
      <c r="H125" s="130"/>
      <c r="I125" s="130"/>
      <c r="J125" s="130"/>
      <c r="K125" s="130"/>
      <c r="M125" s="598"/>
      <c r="N125" s="130"/>
      <c r="O125" s="130"/>
      <c r="Q125" s="598"/>
      <c r="R125" s="130"/>
      <c r="S125" s="130"/>
    </row>
    <row r="126" spans="1:19" outlineLevel="1">
      <c r="A126" s="171"/>
      <c r="D126" s="73" t="s">
        <v>172</v>
      </c>
      <c r="E126" s="824" t="s">
        <v>149</v>
      </c>
      <c r="F126" s="130"/>
      <c r="G126" s="130"/>
      <c r="H126" s="130"/>
      <c r="I126" s="130"/>
      <c r="J126" s="130"/>
      <c r="K126" s="130"/>
      <c r="M126" s="598"/>
      <c r="N126" s="130"/>
      <c r="O126" s="130"/>
      <c r="Q126" s="598"/>
      <c r="R126" s="130"/>
      <c r="S126" s="130"/>
    </row>
    <row r="127" spans="1:19" outlineLevel="1">
      <c r="A127" s="171"/>
      <c r="D127" s="73" t="s">
        <v>173</v>
      </c>
      <c r="E127" s="824" t="s">
        <v>149</v>
      </c>
      <c r="F127" s="130"/>
      <c r="G127" s="130"/>
      <c r="H127" s="130"/>
      <c r="I127" s="130"/>
      <c r="J127" s="130"/>
      <c r="K127" s="130"/>
      <c r="M127" s="598"/>
      <c r="N127" s="130"/>
      <c r="O127" s="130"/>
      <c r="Q127" s="598"/>
      <c r="R127" s="130"/>
      <c r="S127" s="130"/>
    </row>
    <row r="128" spans="1:19" outlineLevel="1">
      <c r="A128" s="171"/>
      <c r="D128" s="73" t="s">
        <v>174</v>
      </c>
      <c r="E128" s="824" t="s">
        <v>149</v>
      </c>
      <c r="F128" s="130"/>
      <c r="G128" s="130"/>
      <c r="H128" s="130"/>
      <c r="I128" s="130"/>
      <c r="J128" s="130"/>
      <c r="K128" s="130"/>
      <c r="M128" s="598"/>
      <c r="N128" s="130"/>
      <c r="O128" s="130"/>
      <c r="Q128" s="598"/>
      <c r="R128" s="130"/>
      <c r="S128" s="130"/>
    </row>
    <row r="129" spans="1:19" outlineLevel="1">
      <c r="A129" s="171"/>
      <c r="D129" s="73" t="s">
        <v>175</v>
      </c>
      <c r="E129" s="824" t="s">
        <v>149</v>
      </c>
      <c r="F129" s="130"/>
      <c r="G129" s="130"/>
      <c r="H129" s="130"/>
      <c r="I129" s="130"/>
      <c r="J129" s="130"/>
      <c r="K129" s="130"/>
      <c r="M129" s="598"/>
      <c r="N129" s="130"/>
      <c r="O129" s="130"/>
      <c r="Q129" s="598"/>
      <c r="R129" s="130"/>
      <c r="S129" s="130"/>
    </row>
    <row r="130" spans="1:19" outlineLevel="1">
      <c r="A130" s="171"/>
      <c r="D130" s="73" t="s">
        <v>176</v>
      </c>
      <c r="E130" s="824" t="s">
        <v>149</v>
      </c>
      <c r="F130" s="130"/>
      <c r="G130" s="130"/>
      <c r="H130" s="130"/>
      <c r="I130" s="130"/>
      <c r="J130" s="130"/>
      <c r="K130" s="130"/>
      <c r="M130" s="598"/>
      <c r="N130" s="130"/>
      <c r="O130" s="130"/>
      <c r="Q130" s="598"/>
      <c r="R130" s="130"/>
      <c r="S130" s="130"/>
    </row>
    <row r="131" spans="1:19" outlineLevel="1">
      <c r="A131" s="171"/>
      <c r="D131" s="73" t="s">
        <v>178</v>
      </c>
      <c r="E131" s="824" t="s">
        <v>149</v>
      </c>
      <c r="F131" s="130"/>
      <c r="G131" s="130"/>
      <c r="H131" s="130"/>
      <c r="I131" s="130"/>
      <c r="J131" s="130"/>
      <c r="K131" s="130"/>
      <c r="M131" s="598"/>
      <c r="N131" s="130"/>
      <c r="O131" s="130"/>
      <c r="Q131" s="598"/>
      <c r="R131" s="130"/>
      <c r="S131" s="130"/>
    </row>
    <row r="132" spans="1:19" outlineLevel="1">
      <c r="A132" s="171"/>
      <c r="D132" s="73" t="s">
        <v>179</v>
      </c>
      <c r="E132" s="824" t="s">
        <v>149</v>
      </c>
      <c r="F132" s="130"/>
      <c r="G132" s="130"/>
      <c r="H132" s="130"/>
      <c r="I132" s="130"/>
      <c r="J132" s="130"/>
      <c r="K132" s="130"/>
      <c r="M132" s="598"/>
      <c r="N132" s="130"/>
      <c r="O132" s="130"/>
      <c r="Q132" s="598"/>
      <c r="R132" s="130"/>
      <c r="S132" s="130"/>
    </row>
    <row r="133" spans="1:19" outlineLevel="1">
      <c r="A133" s="171"/>
      <c r="D133" s="73" t="s">
        <v>180</v>
      </c>
      <c r="E133" s="824" t="s">
        <v>149</v>
      </c>
      <c r="F133" s="130"/>
      <c r="G133" s="130"/>
      <c r="H133" s="130"/>
      <c r="I133" s="130"/>
      <c r="J133" s="130"/>
      <c r="K133" s="130"/>
      <c r="M133" s="598"/>
      <c r="N133" s="130"/>
      <c r="O133" s="130"/>
      <c r="Q133" s="598"/>
      <c r="R133" s="130"/>
      <c r="S133" s="130"/>
    </row>
    <row r="134" spans="1:19" outlineLevel="1">
      <c r="A134" s="171"/>
      <c r="D134" s="73" t="s">
        <v>181</v>
      </c>
      <c r="E134" s="824" t="s">
        <v>149</v>
      </c>
      <c r="F134" s="130"/>
      <c r="G134" s="130"/>
      <c r="H134" s="130"/>
      <c r="I134" s="130"/>
      <c r="J134" s="130"/>
      <c r="K134" s="130"/>
      <c r="M134" s="598"/>
      <c r="N134" s="130"/>
      <c r="O134" s="130"/>
      <c r="Q134" s="598"/>
      <c r="R134" s="130"/>
      <c r="S134" s="130"/>
    </row>
    <row r="135" spans="1:19" outlineLevel="1">
      <c r="A135" s="171"/>
      <c r="D135" s="73" t="s">
        <v>182</v>
      </c>
      <c r="E135" s="824" t="s">
        <v>149</v>
      </c>
      <c r="F135" s="130"/>
      <c r="G135" s="130"/>
      <c r="H135" s="130"/>
      <c r="I135" s="130"/>
      <c r="J135" s="130"/>
      <c r="K135" s="130"/>
      <c r="M135" s="598"/>
      <c r="N135" s="130"/>
      <c r="O135" s="130"/>
      <c r="Q135" s="598"/>
      <c r="R135" s="130"/>
      <c r="S135" s="130"/>
    </row>
    <row r="136" spans="1:19" outlineLevel="1">
      <c r="A136" s="171"/>
      <c r="D136" s="73" t="s">
        <v>183</v>
      </c>
      <c r="E136" s="824" t="s">
        <v>149</v>
      </c>
      <c r="F136" s="130"/>
      <c r="G136" s="130"/>
      <c r="H136" s="130"/>
      <c r="I136" s="130"/>
      <c r="J136" s="130"/>
      <c r="K136" s="130"/>
      <c r="M136" s="598"/>
      <c r="N136" s="130"/>
      <c r="O136" s="130"/>
      <c r="Q136" s="598"/>
      <c r="R136" s="130"/>
      <c r="S136" s="130"/>
    </row>
    <row r="137" spans="1:19" outlineLevel="1">
      <c r="A137" s="171"/>
      <c r="D137" s="73" t="s">
        <v>184</v>
      </c>
      <c r="E137" s="824" t="s">
        <v>149</v>
      </c>
      <c r="F137" s="130"/>
      <c r="G137" s="130"/>
      <c r="H137" s="130"/>
      <c r="I137" s="130"/>
      <c r="J137" s="130"/>
      <c r="K137" s="130"/>
      <c r="M137" s="598"/>
      <c r="N137" s="130"/>
      <c r="O137" s="130"/>
      <c r="Q137" s="598"/>
      <c r="R137" s="130"/>
      <c r="S137" s="130"/>
    </row>
    <row r="138" spans="1:19" outlineLevel="1">
      <c r="A138" s="171"/>
      <c r="D138" s="73" t="s">
        <v>185</v>
      </c>
      <c r="E138" s="824" t="s">
        <v>149</v>
      </c>
      <c r="F138" s="130"/>
      <c r="G138" s="130"/>
      <c r="H138" s="130"/>
      <c r="I138" s="130"/>
      <c r="J138" s="130"/>
      <c r="K138" s="130"/>
      <c r="M138" s="598"/>
      <c r="N138" s="130"/>
      <c r="O138" s="130"/>
      <c r="Q138" s="598"/>
      <c r="R138" s="130"/>
      <c r="S138" s="130"/>
    </row>
    <row r="139" spans="1:19" outlineLevel="1">
      <c r="A139" s="171"/>
      <c r="D139" s="73" t="s">
        <v>186</v>
      </c>
      <c r="E139" s="824" t="s">
        <v>149</v>
      </c>
      <c r="F139" s="130"/>
      <c r="G139" s="130"/>
      <c r="H139" s="130"/>
      <c r="I139" s="130"/>
      <c r="J139" s="130"/>
      <c r="K139" s="130"/>
      <c r="M139" s="598"/>
      <c r="N139" s="130"/>
      <c r="O139" s="130"/>
      <c r="Q139" s="598"/>
      <c r="R139" s="130"/>
      <c r="S139" s="130"/>
    </row>
    <row r="140" spans="1:19" outlineLevel="1">
      <c r="A140" s="171"/>
      <c r="D140" s="73" t="s">
        <v>187</v>
      </c>
      <c r="E140" s="824" t="s">
        <v>149</v>
      </c>
      <c r="F140" s="130"/>
      <c r="G140" s="130"/>
      <c r="H140" s="130"/>
      <c r="I140" s="130"/>
      <c r="J140" s="130"/>
      <c r="K140" s="130"/>
      <c r="M140" s="598"/>
      <c r="N140" s="130"/>
      <c r="O140" s="130"/>
      <c r="Q140" s="598"/>
      <c r="R140" s="130"/>
      <c r="S140" s="130"/>
    </row>
    <row r="141" spans="1:19" outlineLevel="1">
      <c r="A141" s="171"/>
      <c r="D141" s="73" t="s">
        <v>188</v>
      </c>
      <c r="E141" s="824" t="s">
        <v>149</v>
      </c>
      <c r="F141" s="130"/>
      <c r="G141" s="130"/>
      <c r="H141" s="130"/>
      <c r="I141" s="130"/>
      <c r="J141" s="130"/>
      <c r="K141" s="130"/>
      <c r="M141" s="598"/>
      <c r="N141" s="130"/>
      <c r="O141" s="130"/>
      <c r="Q141" s="598"/>
      <c r="R141" s="130"/>
      <c r="S141" s="130"/>
    </row>
    <row r="142" spans="1:19" outlineLevel="1">
      <c r="A142" s="171"/>
      <c r="D142" s="73" t="s">
        <v>189</v>
      </c>
      <c r="E142" s="824" t="s">
        <v>149</v>
      </c>
      <c r="F142" s="130"/>
      <c r="G142" s="130"/>
      <c r="H142" s="130"/>
      <c r="I142" s="130"/>
      <c r="J142" s="130"/>
      <c r="K142" s="130"/>
      <c r="M142" s="598"/>
      <c r="N142" s="130"/>
      <c r="O142" s="130"/>
      <c r="Q142" s="598"/>
      <c r="R142" s="130"/>
      <c r="S142" s="130"/>
    </row>
    <row r="143" spans="1:19" outlineLevel="1">
      <c r="A143" s="171"/>
      <c r="D143" s="73" t="s">
        <v>190</v>
      </c>
      <c r="E143" s="824" t="s">
        <v>149</v>
      </c>
      <c r="F143" s="130"/>
      <c r="G143" s="130"/>
      <c r="H143" s="130"/>
      <c r="I143" s="130"/>
      <c r="J143" s="130"/>
      <c r="K143" s="130"/>
      <c r="M143" s="598"/>
      <c r="N143" s="130"/>
      <c r="O143" s="130"/>
      <c r="Q143" s="598"/>
      <c r="R143" s="130"/>
      <c r="S143" s="130"/>
    </row>
    <row r="144" spans="1:19" outlineLevel="1">
      <c r="A144" s="171"/>
      <c r="D144" s="73" t="s">
        <v>191</v>
      </c>
      <c r="E144" s="824" t="s">
        <v>149</v>
      </c>
      <c r="F144" s="130"/>
      <c r="G144" s="130"/>
      <c r="H144" s="130"/>
      <c r="I144" s="130"/>
      <c r="J144" s="130"/>
      <c r="K144" s="130"/>
      <c r="M144" s="598"/>
      <c r="N144" s="130"/>
      <c r="O144" s="130"/>
      <c r="Q144" s="598"/>
      <c r="R144" s="130"/>
      <c r="S144" s="130"/>
    </row>
    <row r="145" spans="1:19" outlineLevel="1">
      <c r="A145" s="171"/>
      <c r="D145" s="73" t="s">
        <v>192</v>
      </c>
      <c r="E145" s="824" t="s">
        <v>149</v>
      </c>
      <c r="F145" s="130"/>
      <c r="G145" s="130"/>
      <c r="H145" s="130"/>
      <c r="I145" s="130"/>
      <c r="J145" s="130"/>
      <c r="K145" s="130"/>
      <c r="M145" s="598"/>
      <c r="N145" s="130"/>
      <c r="O145" s="130"/>
      <c r="Q145" s="598"/>
      <c r="R145" s="130"/>
      <c r="S145" s="130"/>
    </row>
    <row r="146" spans="1:19" outlineLevel="1">
      <c r="A146" s="171"/>
      <c r="D146" s="73" t="s">
        <v>193</v>
      </c>
      <c r="E146" s="824" t="s">
        <v>149</v>
      </c>
      <c r="F146" s="130"/>
      <c r="G146" s="130"/>
      <c r="H146" s="130"/>
      <c r="I146" s="130"/>
      <c r="J146" s="130"/>
      <c r="K146" s="130"/>
      <c r="M146" s="598"/>
      <c r="N146" s="130"/>
      <c r="O146" s="130"/>
      <c r="Q146" s="598"/>
      <c r="R146" s="130"/>
      <c r="S146" s="130"/>
    </row>
    <row r="147" spans="1:19" outlineLevel="1">
      <c r="A147" s="171"/>
      <c r="D147" s="73" t="s">
        <v>194</v>
      </c>
      <c r="E147" s="824" t="s">
        <v>149</v>
      </c>
      <c r="F147" s="130"/>
      <c r="G147" s="130"/>
      <c r="H147" s="130"/>
      <c r="I147" s="130"/>
      <c r="J147" s="130"/>
      <c r="K147" s="130"/>
      <c r="M147" s="598"/>
      <c r="N147" s="130"/>
      <c r="O147" s="130"/>
      <c r="Q147" s="598"/>
      <c r="R147" s="130"/>
      <c r="S147" s="130"/>
    </row>
    <row r="148" spans="1:19" outlineLevel="1">
      <c r="A148" s="171"/>
      <c r="D148" s="73" t="s">
        <v>195</v>
      </c>
      <c r="E148" s="824" t="s">
        <v>149</v>
      </c>
      <c r="F148" s="130"/>
      <c r="G148" s="130"/>
      <c r="H148" s="130"/>
      <c r="I148" s="130"/>
      <c r="J148" s="130"/>
      <c r="K148" s="130"/>
      <c r="M148" s="598"/>
      <c r="N148" s="130"/>
      <c r="O148" s="130"/>
      <c r="Q148" s="598"/>
      <c r="R148" s="130"/>
      <c r="S148" s="130"/>
    </row>
    <row r="149" spans="1:19" outlineLevel="1">
      <c r="A149" s="171"/>
      <c r="D149" s="73" t="s">
        <v>196</v>
      </c>
      <c r="E149" s="824" t="s">
        <v>149</v>
      </c>
      <c r="F149" s="130"/>
      <c r="G149" s="130"/>
      <c r="H149" s="130"/>
      <c r="I149" s="130"/>
      <c r="J149" s="130"/>
      <c r="K149" s="130"/>
      <c r="M149" s="598"/>
      <c r="N149" s="130"/>
      <c r="O149" s="130"/>
      <c r="Q149" s="598"/>
      <c r="R149" s="130"/>
      <c r="S149" s="130"/>
    </row>
    <row r="150" spans="1:19" outlineLevel="1">
      <c r="A150" s="171"/>
      <c r="D150" s="73" t="s">
        <v>197</v>
      </c>
      <c r="E150" s="824" t="s">
        <v>149</v>
      </c>
      <c r="F150" s="130"/>
      <c r="G150" s="130"/>
      <c r="H150" s="130"/>
      <c r="I150" s="130"/>
      <c r="J150" s="130"/>
      <c r="K150" s="130"/>
      <c r="M150" s="598"/>
      <c r="N150" s="130"/>
      <c r="O150" s="130"/>
      <c r="Q150" s="598"/>
      <c r="R150" s="130"/>
      <c r="S150" s="130"/>
    </row>
    <row r="151" spans="1:19" outlineLevel="1">
      <c r="A151" s="171"/>
      <c r="D151" s="73" t="s">
        <v>198</v>
      </c>
      <c r="E151" s="824" t="s">
        <v>149</v>
      </c>
      <c r="F151" s="130"/>
      <c r="G151" s="130"/>
      <c r="H151" s="130"/>
      <c r="I151" s="130"/>
      <c r="J151" s="130"/>
      <c r="K151" s="130"/>
      <c r="M151" s="598"/>
      <c r="N151" s="130"/>
      <c r="O151" s="130"/>
      <c r="Q151" s="598"/>
      <c r="R151" s="130"/>
      <c r="S151" s="130"/>
    </row>
    <row r="152" spans="1:19" outlineLevel="1">
      <c r="A152" s="171"/>
      <c r="D152" s="73" t="s">
        <v>199</v>
      </c>
      <c r="E152" s="824" t="s">
        <v>149</v>
      </c>
      <c r="F152" s="130"/>
      <c r="G152" s="130"/>
      <c r="H152" s="130"/>
      <c r="I152" s="130"/>
      <c r="J152" s="130"/>
      <c r="K152" s="130"/>
      <c r="M152" s="598"/>
      <c r="N152" s="130"/>
      <c r="O152" s="130"/>
      <c r="Q152" s="598"/>
      <c r="R152" s="130"/>
      <c r="S152" s="130"/>
    </row>
    <row r="153" spans="1:19" outlineLevel="1">
      <c r="A153" s="171"/>
      <c r="D153" s="73" t="s">
        <v>200</v>
      </c>
      <c r="E153" s="824" t="s">
        <v>149</v>
      </c>
      <c r="F153" s="130"/>
      <c r="G153" s="130"/>
      <c r="H153" s="130"/>
      <c r="I153" s="130"/>
      <c r="J153" s="130"/>
      <c r="K153" s="130"/>
      <c r="M153" s="598"/>
      <c r="N153" s="130"/>
      <c r="O153" s="130"/>
      <c r="Q153" s="598"/>
      <c r="R153" s="130"/>
      <c r="S153" s="130"/>
    </row>
    <row r="154" spans="1:19" outlineLevel="1">
      <c r="A154" s="171"/>
      <c r="D154" s="73" t="s">
        <v>201</v>
      </c>
      <c r="E154" s="824" t="s">
        <v>149</v>
      </c>
      <c r="F154" s="130"/>
      <c r="G154" s="130"/>
      <c r="H154" s="130"/>
      <c r="I154" s="130"/>
      <c r="J154" s="130"/>
      <c r="K154" s="130"/>
      <c r="M154" s="598"/>
      <c r="N154" s="130"/>
      <c r="O154" s="130"/>
      <c r="Q154" s="598"/>
      <c r="R154" s="130"/>
      <c r="S154" s="130"/>
    </row>
    <row r="155" spans="1:19" outlineLevel="1">
      <c r="A155" s="171"/>
      <c r="D155" s="73" t="s">
        <v>202</v>
      </c>
      <c r="E155" s="824" t="s">
        <v>149</v>
      </c>
      <c r="F155" s="130"/>
      <c r="G155" s="130"/>
      <c r="H155" s="130"/>
      <c r="I155" s="130"/>
      <c r="J155" s="130"/>
      <c r="K155" s="130"/>
      <c r="M155" s="598"/>
      <c r="N155" s="130"/>
      <c r="O155" s="130"/>
      <c r="Q155" s="598"/>
      <c r="R155" s="130"/>
      <c r="S155" s="130"/>
    </row>
    <row r="156" spans="1:19" outlineLevel="1">
      <c r="A156" s="171"/>
      <c r="D156" s="73" t="s">
        <v>203</v>
      </c>
      <c r="E156" s="824" t="s">
        <v>149</v>
      </c>
      <c r="F156" s="130"/>
      <c r="G156" s="130"/>
      <c r="H156" s="130"/>
      <c r="I156" s="130"/>
      <c r="J156" s="130"/>
      <c r="K156" s="130"/>
      <c r="M156" s="598"/>
      <c r="N156" s="130"/>
      <c r="O156" s="130"/>
      <c r="Q156" s="598"/>
      <c r="R156" s="130"/>
      <c r="S156" s="130"/>
    </row>
    <row r="157" spans="1:19" outlineLevel="1">
      <c r="A157" s="171"/>
      <c r="D157" s="73" t="s">
        <v>204</v>
      </c>
      <c r="E157" s="824" t="s">
        <v>149</v>
      </c>
      <c r="F157" s="130"/>
      <c r="G157" s="130"/>
      <c r="H157" s="130"/>
      <c r="I157" s="130"/>
      <c r="J157" s="130"/>
      <c r="K157" s="130"/>
      <c r="M157" s="598"/>
      <c r="N157" s="130"/>
      <c r="O157" s="130"/>
      <c r="Q157" s="598"/>
      <c r="R157" s="130"/>
      <c r="S157" s="130"/>
    </row>
    <row r="158" spans="1:19" outlineLevel="1">
      <c r="A158" s="171"/>
      <c r="D158" s="73" t="s">
        <v>205</v>
      </c>
      <c r="E158" s="824" t="s">
        <v>149</v>
      </c>
      <c r="F158" s="130"/>
      <c r="G158" s="130"/>
      <c r="H158" s="130"/>
      <c r="I158" s="130"/>
      <c r="J158" s="130"/>
      <c r="K158" s="130"/>
      <c r="M158" s="598"/>
      <c r="N158" s="130"/>
      <c r="O158" s="130"/>
      <c r="Q158" s="598"/>
      <c r="R158" s="130"/>
      <c r="S158" s="130"/>
    </row>
    <row r="159" spans="1:19" outlineLevel="1">
      <c r="A159" s="171"/>
      <c r="D159" s="73" t="s">
        <v>206</v>
      </c>
      <c r="E159" s="824" t="s">
        <v>149</v>
      </c>
      <c r="F159" s="130"/>
      <c r="G159" s="130"/>
      <c r="H159" s="130"/>
      <c r="I159" s="130"/>
      <c r="J159" s="130"/>
      <c r="K159" s="130"/>
      <c r="M159" s="598"/>
      <c r="N159" s="130"/>
      <c r="O159" s="130"/>
      <c r="Q159" s="598"/>
      <c r="R159" s="130"/>
      <c r="S159" s="130"/>
    </row>
    <row r="160" spans="1:19" outlineLevel="1">
      <c r="A160" s="171"/>
      <c r="D160" s="73" t="s">
        <v>207</v>
      </c>
      <c r="E160" s="824" t="s">
        <v>149</v>
      </c>
      <c r="F160" s="130"/>
      <c r="G160" s="130"/>
      <c r="H160" s="130"/>
      <c r="I160" s="130"/>
      <c r="J160" s="130"/>
      <c r="K160" s="130"/>
      <c r="M160" s="598"/>
      <c r="N160" s="130"/>
      <c r="O160" s="130"/>
      <c r="Q160" s="598"/>
      <c r="R160" s="130"/>
      <c r="S160" s="130"/>
    </row>
    <row r="161" spans="1:19" outlineLevel="1">
      <c r="A161" s="171"/>
      <c r="D161" s="73" t="s">
        <v>208</v>
      </c>
      <c r="E161" s="824" t="s">
        <v>149</v>
      </c>
      <c r="F161" s="130"/>
      <c r="G161" s="130"/>
      <c r="H161" s="130"/>
      <c r="I161" s="130"/>
      <c r="J161" s="130"/>
      <c r="K161" s="130"/>
      <c r="M161" s="598"/>
      <c r="N161" s="130"/>
      <c r="O161" s="130"/>
      <c r="Q161" s="598"/>
      <c r="R161" s="130"/>
      <c r="S161" s="130"/>
    </row>
    <row r="162" spans="1:19" outlineLevel="1">
      <c r="A162" s="171"/>
      <c r="D162" s="73" t="s">
        <v>209</v>
      </c>
      <c r="E162" s="824" t="s">
        <v>149</v>
      </c>
      <c r="F162" s="130"/>
      <c r="G162" s="130"/>
      <c r="H162" s="130"/>
      <c r="I162" s="130"/>
      <c r="J162" s="130"/>
      <c r="K162" s="130"/>
      <c r="M162" s="598"/>
      <c r="N162" s="130"/>
      <c r="O162" s="130"/>
      <c r="Q162" s="598"/>
      <c r="R162" s="130"/>
      <c r="S162" s="130"/>
    </row>
    <row r="163" spans="1:19" outlineLevel="1">
      <c r="A163" s="171"/>
      <c r="D163" s="292" t="s">
        <v>210</v>
      </c>
      <c r="E163" s="826"/>
      <c r="F163" s="600"/>
      <c r="G163" s="600"/>
      <c r="H163" s="600"/>
      <c r="I163" s="600"/>
      <c r="J163" s="600"/>
      <c r="K163" s="457"/>
      <c r="M163" s="598"/>
      <c r="N163" s="172"/>
      <c r="O163" s="172"/>
      <c r="Q163" s="598"/>
      <c r="R163" s="172"/>
      <c r="S163" s="172"/>
    </row>
    <row r="164" spans="1:19" outlineLevel="1">
      <c r="A164" s="171"/>
      <c r="D164" s="286"/>
      <c r="E164" s="826"/>
      <c r="F164" s="600"/>
      <c r="G164" s="600"/>
      <c r="H164" s="600"/>
      <c r="I164" s="600"/>
      <c r="J164" s="600"/>
      <c r="K164" s="457"/>
      <c r="L164" s="237"/>
      <c r="M164" s="237"/>
      <c r="N164" s="452"/>
      <c r="O164" s="457"/>
      <c r="P164" s="237"/>
      <c r="Q164" s="237"/>
      <c r="R164" s="452"/>
      <c r="S164" s="457"/>
    </row>
    <row r="165" spans="1:19" outlineLevel="1">
      <c r="A165" s="171"/>
      <c r="N165" s="616"/>
      <c r="O165" s="616"/>
      <c r="R165" s="616"/>
      <c r="S165" s="616"/>
    </row>
    <row r="166" spans="1:19">
      <c r="A166" s="171"/>
      <c r="C166" s="924" t="s">
        <v>213</v>
      </c>
      <c r="D166" s="314"/>
      <c r="E166" s="822"/>
      <c r="F166" s="594"/>
      <c r="G166" s="594"/>
      <c r="H166" s="594"/>
      <c r="I166" s="594"/>
      <c r="J166" s="594"/>
      <c r="K166" s="595"/>
      <c r="N166" s="614"/>
      <c r="O166" s="615"/>
      <c r="R166" s="614"/>
      <c r="S166" s="615"/>
    </row>
    <row r="167" spans="1:19" outlineLevel="1">
      <c r="A167" s="171" t="s">
        <v>212</v>
      </c>
      <c r="D167" s="73" t="s">
        <v>214</v>
      </c>
      <c r="E167" s="823" t="s">
        <v>215</v>
      </c>
      <c r="F167" s="617"/>
      <c r="G167" s="617"/>
      <c r="H167" s="617"/>
      <c r="I167" s="617"/>
      <c r="J167" s="617"/>
      <c r="K167" s="617"/>
      <c r="L167" s="133"/>
      <c r="M167" s="133"/>
      <c r="N167" s="617"/>
      <c r="O167" s="617"/>
      <c r="P167" s="133"/>
      <c r="Q167" s="133"/>
      <c r="R167" s="617"/>
      <c r="S167" s="617"/>
    </row>
    <row r="168" spans="1:19" outlineLevel="1">
      <c r="A168" s="171"/>
      <c r="D168" s="73" t="s">
        <v>216</v>
      </c>
      <c r="E168" s="823" t="s">
        <v>215</v>
      </c>
      <c r="F168" s="617"/>
      <c r="G168" s="617"/>
      <c r="H168" s="617"/>
      <c r="I168" s="617"/>
      <c r="J168" s="617"/>
      <c r="K168" s="617"/>
      <c r="N168" s="617"/>
      <c r="O168" s="617"/>
      <c r="R168" s="617"/>
      <c r="S168" s="617"/>
    </row>
    <row r="169" spans="1:19" outlineLevel="1">
      <c r="A169" s="171"/>
      <c r="D169" s="73" t="s">
        <v>217</v>
      </c>
      <c r="E169" s="831" t="s">
        <v>215</v>
      </c>
      <c r="F169" s="618"/>
      <c r="G169" s="618"/>
      <c r="H169" s="618"/>
      <c r="I169" s="618"/>
      <c r="J169" s="618"/>
      <c r="K169" s="618"/>
      <c r="N169" s="618"/>
      <c r="O169" s="618"/>
      <c r="R169" s="618"/>
      <c r="S169" s="618"/>
    </row>
    <row r="170" spans="1:19" outlineLevel="1">
      <c r="A170" s="171"/>
      <c r="D170" s="73" t="s">
        <v>218</v>
      </c>
      <c r="E170" s="831" t="s">
        <v>215</v>
      </c>
      <c r="F170" s="618"/>
      <c r="G170" s="618"/>
      <c r="H170" s="618"/>
      <c r="I170" s="618"/>
      <c r="J170" s="618"/>
      <c r="K170" s="618"/>
      <c r="N170" s="618"/>
      <c r="O170" s="618"/>
      <c r="R170" s="618"/>
      <c r="S170" s="618"/>
    </row>
    <row r="171" spans="1:19" outlineLevel="1">
      <c r="A171" s="171"/>
      <c r="D171" s="73" t="s">
        <v>219</v>
      </c>
      <c r="E171" s="831" t="s">
        <v>215</v>
      </c>
      <c r="F171" s="618"/>
      <c r="G171" s="618"/>
      <c r="H171" s="618"/>
      <c r="I171" s="618"/>
      <c r="J171" s="618"/>
      <c r="K171" s="618"/>
      <c r="N171" s="618"/>
      <c r="O171" s="618"/>
      <c r="R171" s="618"/>
      <c r="S171" s="618"/>
    </row>
    <row r="172" spans="1:19" outlineLevel="1">
      <c r="A172" s="171"/>
      <c r="D172" s="73" t="s">
        <v>220</v>
      </c>
      <c r="E172" s="831" t="s">
        <v>215</v>
      </c>
      <c r="F172" s="618"/>
      <c r="G172" s="618"/>
      <c r="H172" s="618"/>
      <c r="I172" s="618"/>
      <c r="J172" s="618"/>
      <c r="K172" s="618"/>
      <c r="N172" s="618"/>
      <c r="O172" s="618"/>
      <c r="R172" s="618"/>
      <c r="S172" s="618"/>
    </row>
    <row r="173" spans="1:19" outlineLevel="1">
      <c r="A173" s="171"/>
      <c r="D173" s="73" t="s">
        <v>221</v>
      </c>
      <c r="E173" s="831" t="s">
        <v>215</v>
      </c>
      <c r="F173" s="618"/>
      <c r="G173" s="618"/>
      <c r="H173" s="618"/>
      <c r="I173" s="618"/>
      <c r="J173" s="618"/>
      <c r="K173" s="618"/>
      <c r="N173" s="618"/>
      <c r="O173" s="618"/>
      <c r="R173" s="618"/>
      <c r="S173" s="618"/>
    </row>
    <row r="174" spans="1:19" outlineLevel="1">
      <c r="A174" s="171"/>
      <c r="D174" s="73" t="s">
        <v>222</v>
      </c>
      <c r="E174" s="831" t="s">
        <v>215</v>
      </c>
      <c r="F174" s="618"/>
      <c r="G174" s="618"/>
      <c r="H174" s="618"/>
      <c r="I174" s="618"/>
      <c r="J174" s="618"/>
      <c r="K174" s="618"/>
      <c r="N174" s="618"/>
      <c r="O174" s="618"/>
      <c r="R174" s="618"/>
      <c r="S174" s="618"/>
    </row>
    <row r="175" spans="1:19" outlineLevel="1">
      <c r="A175" s="171"/>
      <c r="D175" s="73" t="s">
        <v>223</v>
      </c>
      <c r="E175" s="831" t="s">
        <v>215</v>
      </c>
      <c r="F175" s="618"/>
      <c r="G175" s="618"/>
      <c r="H175" s="618"/>
      <c r="I175" s="618"/>
      <c r="J175" s="618"/>
      <c r="K175" s="618"/>
      <c r="N175" s="618"/>
      <c r="O175" s="618"/>
      <c r="R175" s="618"/>
      <c r="S175" s="618"/>
    </row>
    <row r="176" spans="1:19" outlineLevel="1">
      <c r="A176" s="171"/>
      <c r="D176" s="73" t="s">
        <v>224</v>
      </c>
      <c r="E176" s="831" t="s">
        <v>215</v>
      </c>
      <c r="F176" s="618"/>
      <c r="G176" s="618"/>
      <c r="H176" s="618"/>
      <c r="I176" s="618"/>
      <c r="J176" s="618"/>
      <c r="K176" s="618"/>
      <c r="N176" s="618"/>
      <c r="O176" s="618"/>
      <c r="R176" s="618"/>
      <c r="S176" s="618"/>
    </row>
    <row r="177" spans="1:29" outlineLevel="1">
      <c r="A177" s="171"/>
      <c r="D177" s="73" t="s">
        <v>225</v>
      </c>
      <c r="E177" s="831" t="s">
        <v>215</v>
      </c>
      <c r="F177" s="618"/>
      <c r="G177" s="618"/>
      <c r="H177" s="618"/>
      <c r="I177" s="618"/>
      <c r="J177" s="618"/>
      <c r="K177" s="618"/>
      <c r="N177" s="618"/>
      <c r="O177" s="618"/>
      <c r="R177" s="618"/>
      <c r="S177" s="618"/>
    </row>
    <row r="178" spans="1:29" outlineLevel="1">
      <c r="A178" s="171"/>
      <c r="D178" s="73" t="s">
        <v>226</v>
      </c>
      <c r="E178" s="831" t="s">
        <v>215</v>
      </c>
      <c r="F178" s="618"/>
      <c r="G178" s="618"/>
      <c r="H178" s="618"/>
      <c r="I178" s="618"/>
      <c r="J178" s="618"/>
      <c r="K178" s="618"/>
      <c r="N178" s="618"/>
      <c r="O178" s="618"/>
      <c r="R178" s="618"/>
      <c r="S178" s="618"/>
    </row>
    <row r="179" spans="1:29" outlineLevel="1">
      <c r="A179" s="171"/>
      <c r="D179" s="73" t="s">
        <v>227</v>
      </c>
      <c r="E179" s="831" t="s">
        <v>215</v>
      </c>
      <c r="F179" s="618"/>
      <c r="G179" s="618"/>
      <c r="H179" s="618"/>
      <c r="I179" s="618"/>
      <c r="J179" s="618"/>
      <c r="K179" s="618"/>
      <c r="N179" s="618"/>
      <c r="O179" s="618"/>
      <c r="R179" s="618"/>
      <c r="S179" s="618"/>
    </row>
    <row r="180" spans="1:29" outlineLevel="1">
      <c r="A180" s="171"/>
      <c r="D180" s="73" t="s">
        <v>228</v>
      </c>
      <c r="E180" s="831" t="s">
        <v>215</v>
      </c>
      <c r="F180" s="618"/>
      <c r="G180" s="618"/>
      <c r="H180" s="618"/>
      <c r="I180" s="618"/>
      <c r="J180" s="618"/>
      <c r="K180" s="618"/>
      <c r="N180" s="618"/>
      <c r="O180" s="618"/>
      <c r="R180" s="618"/>
      <c r="S180" s="618"/>
    </row>
    <row r="181" spans="1:29" outlineLevel="1">
      <c r="A181" s="171"/>
      <c r="D181" s="73" t="s">
        <v>229</v>
      </c>
      <c r="E181" s="831" t="s">
        <v>215</v>
      </c>
      <c r="F181" s="618"/>
      <c r="G181" s="618"/>
      <c r="H181" s="618"/>
      <c r="I181" s="618"/>
      <c r="J181" s="618"/>
      <c r="K181" s="618"/>
      <c r="N181" s="618"/>
      <c r="O181" s="618"/>
      <c r="R181" s="618"/>
      <c r="S181" s="618"/>
    </row>
    <row r="182" spans="1:29" outlineLevel="1">
      <c r="A182" s="171"/>
      <c r="D182" s="117" t="s">
        <v>230</v>
      </c>
      <c r="E182" s="831" t="s">
        <v>215</v>
      </c>
      <c r="F182" s="618"/>
      <c r="G182" s="618"/>
      <c r="H182" s="618"/>
      <c r="I182" s="618"/>
      <c r="J182" s="618"/>
      <c r="K182" s="618"/>
      <c r="N182" s="618"/>
      <c r="O182" s="618"/>
      <c r="R182" s="618"/>
      <c r="S182" s="618"/>
    </row>
    <row r="183" spans="1:29" outlineLevel="1">
      <c r="A183" s="171"/>
      <c r="D183" s="117" t="s">
        <v>231</v>
      </c>
      <c r="E183" s="831" t="s">
        <v>215</v>
      </c>
      <c r="F183" s="618"/>
      <c r="G183" s="618"/>
      <c r="H183" s="618"/>
      <c r="I183" s="618"/>
      <c r="J183" s="618"/>
      <c r="K183" s="618"/>
      <c r="N183" s="618"/>
      <c r="O183" s="618"/>
      <c r="R183" s="618"/>
      <c r="S183" s="618"/>
    </row>
    <row r="184" spans="1:29" outlineLevel="1">
      <c r="A184" s="171"/>
      <c r="D184" s="117" t="s">
        <v>232</v>
      </c>
      <c r="E184" s="831" t="s">
        <v>215</v>
      </c>
      <c r="F184" s="618"/>
      <c r="G184" s="618"/>
      <c r="H184" s="618"/>
      <c r="I184" s="618"/>
      <c r="J184" s="618"/>
      <c r="K184" s="618"/>
      <c r="N184" s="618"/>
      <c r="O184" s="618"/>
      <c r="R184" s="618"/>
      <c r="S184" s="618"/>
    </row>
    <row r="185" spans="1:29" outlineLevel="1">
      <c r="A185" s="171"/>
      <c r="D185" s="286"/>
      <c r="E185" s="826"/>
      <c r="F185" s="600"/>
      <c r="G185" s="600"/>
      <c r="H185" s="600"/>
      <c r="I185" s="600"/>
      <c r="J185" s="600"/>
      <c r="K185" s="457"/>
      <c r="L185" s="237"/>
      <c r="M185" s="237"/>
      <c r="N185" s="452"/>
      <c r="O185" s="457"/>
      <c r="P185" s="237"/>
      <c r="Q185" s="237"/>
      <c r="R185" s="452"/>
      <c r="S185" s="457"/>
    </row>
    <row r="186" spans="1:29" outlineLevel="1">
      <c r="A186" s="171"/>
      <c r="D186" s="136"/>
      <c r="E186" s="832"/>
      <c r="F186" s="275"/>
      <c r="G186" s="275"/>
      <c r="H186" s="275"/>
      <c r="I186" s="275"/>
      <c r="J186" s="275"/>
      <c r="K186" s="275"/>
      <c r="N186" s="275"/>
      <c r="O186" s="275"/>
      <c r="R186" s="275"/>
      <c r="S186" s="275"/>
    </row>
    <row r="187" spans="1:29">
      <c r="A187" s="171"/>
      <c r="C187" s="924" t="s">
        <v>721</v>
      </c>
      <c r="D187" s="314"/>
      <c r="E187" s="822"/>
      <c r="F187" s="594"/>
      <c r="G187" s="594"/>
      <c r="H187" s="594"/>
      <c r="I187" s="594"/>
      <c r="J187" s="594"/>
      <c r="K187" s="595"/>
      <c r="N187" s="614"/>
      <c r="O187" s="615"/>
      <c r="R187" s="614"/>
      <c r="S187" s="615"/>
    </row>
    <row r="188" spans="1:29" s="137" customFormat="1" outlineLevel="1">
      <c r="A188" s="171"/>
      <c r="B188" s="17"/>
      <c r="C188" s="71"/>
      <c r="D188" s="177" t="s">
        <v>233</v>
      </c>
      <c r="E188" s="728" t="s">
        <v>734</v>
      </c>
      <c r="F188" s="130">
        <v>0</v>
      </c>
      <c r="G188" s="130">
        <v>0</v>
      </c>
      <c r="H188" s="130">
        <v>0</v>
      </c>
      <c r="I188" s="130">
        <v>0</v>
      </c>
      <c r="J188" s="130">
        <v>0</v>
      </c>
      <c r="K188" s="130">
        <v>0</v>
      </c>
      <c r="L188" s="166"/>
      <c r="M188" s="166"/>
      <c r="N188" s="130">
        <v>0</v>
      </c>
      <c r="O188" s="130">
        <v>0</v>
      </c>
      <c r="P188" s="166"/>
      <c r="Q188" s="166"/>
      <c r="R188" s="130">
        <v>0</v>
      </c>
      <c r="S188" s="130">
        <v>0</v>
      </c>
      <c r="T188" s="17"/>
      <c r="U188" s="17"/>
      <c r="V188" s="17"/>
      <c r="W188" s="17"/>
      <c r="X188" s="17"/>
      <c r="Y188" s="17"/>
      <c r="Z188" s="17"/>
      <c r="AA188" s="17"/>
      <c r="AB188" s="17"/>
      <c r="AC188" s="17"/>
    </row>
    <row r="189" spans="1:29">
      <c r="A189" s="171" t="s">
        <v>234</v>
      </c>
      <c r="C189" s="924" t="s">
        <v>237</v>
      </c>
      <c r="D189" s="314"/>
      <c r="E189" s="822"/>
      <c r="F189" s="594"/>
      <c r="G189" s="594"/>
      <c r="H189" s="594"/>
      <c r="I189" s="594"/>
      <c r="J189" s="594"/>
      <c r="K189" s="595"/>
      <c r="N189" s="614"/>
      <c r="O189" s="615"/>
      <c r="R189" s="614"/>
      <c r="S189" s="615"/>
    </row>
    <row r="190" spans="1:29" s="1" customFormat="1" outlineLevel="1">
      <c r="A190" s="171" t="s">
        <v>236</v>
      </c>
      <c r="C190" s="71"/>
      <c r="D190" s="286" t="s">
        <v>238</v>
      </c>
      <c r="E190" s="826"/>
      <c r="F190" s="600"/>
      <c r="G190" s="600"/>
      <c r="H190" s="600"/>
      <c r="I190" s="600"/>
      <c r="J190" s="600"/>
      <c r="K190" s="457"/>
      <c r="L190" s="237"/>
      <c r="M190" s="237"/>
      <c r="N190" s="452"/>
      <c r="O190" s="457"/>
      <c r="P190" s="237"/>
      <c r="Q190" s="237"/>
      <c r="R190" s="452"/>
      <c r="S190" s="457"/>
      <c r="T190" s="103"/>
      <c r="U190" s="103"/>
    </row>
    <row r="191" spans="1:29" outlineLevel="1">
      <c r="A191" s="171"/>
      <c r="D191" s="72" t="s">
        <v>157</v>
      </c>
      <c r="E191" s="824" t="s">
        <v>149</v>
      </c>
      <c r="F191" s="130"/>
      <c r="G191" s="130"/>
      <c r="H191" s="130"/>
      <c r="I191" s="130"/>
      <c r="J191" s="130"/>
      <c r="K191" s="130"/>
      <c r="N191" s="130"/>
      <c r="O191" s="130"/>
      <c r="R191" s="130"/>
      <c r="S191" s="130"/>
    </row>
    <row r="192" spans="1:29" outlineLevel="1">
      <c r="A192" s="171"/>
      <c r="D192" s="72" t="s">
        <v>158</v>
      </c>
      <c r="E192" s="824" t="s">
        <v>149</v>
      </c>
      <c r="F192" s="130"/>
      <c r="G192" s="130"/>
      <c r="H192" s="130"/>
      <c r="I192" s="130"/>
      <c r="J192" s="130"/>
      <c r="K192" s="130"/>
      <c r="N192" s="130"/>
      <c r="O192" s="130"/>
      <c r="R192" s="130"/>
      <c r="S192" s="130"/>
    </row>
    <row r="193" spans="1:19" outlineLevel="1">
      <c r="A193" s="171"/>
      <c r="D193" s="72" t="s">
        <v>159</v>
      </c>
      <c r="E193" s="824" t="s">
        <v>149</v>
      </c>
      <c r="F193" s="130"/>
      <c r="G193" s="130"/>
      <c r="H193" s="130"/>
      <c r="I193" s="130"/>
      <c r="J193" s="130"/>
      <c r="K193" s="130"/>
      <c r="N193" s="130"/>
      <c r="O193" s="130"/>
      <c r="R193" s="130"/>
      <c r="S193" s="130"/>
    </row>
    <row r="194" spans="1:19" outlineLevel="1">
      <c r="A194" s="171"/>
      <c r="D194" s="72" t="s">
        <v>160</v>
      </c>
      <c r="E194" s="824" t="s">
        <v>149</v>
      </c>
      <c r="F194" s="130"/>
      <c r="G194" s="130"/>
      <c r="H194" s="130"/>
      <c r="I194" s="130"/>
      <c r="J194" s="130"/>
      <c r="K194" s="130"/>
      <c r="N194" s="130"/>
      <c r="O194" s="130"/>
      <c r="R194" s="130"/>
      <c r="S194" s="130"/>
    </row>
    <row r="195" spans="1:19" outlineLevel="1">
      <c r="A195" s="171"/>
      <c r="D195" s="72" t="s">
        <v>167</v>
      </c>
      <c r="E195" s="824" t="s">
        <v>149</v>
      </c>
      <c r="F195" s="130"/>
      <c r="G195" s="130"/>
      <c r="H195" s="130"/>
      <c r="I195" s="130"/>
      <c r="J195" s="130"/>
      <c r="K195" s="130"/>
      <c r="N195" s="130"/>
      <c r="O195" s="130"/>
      <c r="R195" s="130"/>
      <c r="S195" s="130"/>
    </row>
    <row r="196" spans="1:19" outlineLevel="1">
      <c r="A196" s="171"/>
      <c r="D196" s="72" t="s">
        <v>239</v>
      </c>
      <c r="E196" s="824" t="s">
        <v>149</v>
      </c>
      <c r="F196" s="130"/>
      <c r="G196" s="130"/>
      <c r="H196" s="130"/>
      <c r="I196" s="130"/>
      <c r="J196" s="130"/>
      <c r="K196" s="130"/>
      <c r="N196" s="130"/>
      <c r="O196" s="130"/>
      <c r="R196" s="130"/>
      <c r="S196" s="130"/>
    </row>
    <row r="197" spans="1:19" outlineLevel="1">
      <c r="A197" s="171"/>
      <c r="D197" s="72" t="s">
        <v>240</v>
      </c>
      <c r="E197" s="824" t="s">
        <v>149</v>
      </c>
      <c r="F197" s="130"/>
      <c r="G197" s="130"/>
      <c r="H197" s="130"/>
      <c r="I197" s="130"/>
      <c r="J197" s="130"/>
      <c r="K197" s="130"/>
      <c r="N197" s="130"/>
      <c r="O197" s="130"/>
      <c r="R197" s="130"/>
      <c r="S197" s="130"/>
    </row>
    <row r="198" spans="1:19" outlineLevel="1">
      <c r="A198" s="171"/>
      <c r="D198" s="72" t="s">
        <v>241</v>
      </c>
      <c r="E198" s="824" t="s">
        <v>149</v>
      </c>
      <c r="F198" s="130"/>
      <c r="G198" s="130"/>
      <c r="H198" s="130"/>
      <c r="I198" s="130"/>
      <c r="J198" s="130"/>
      <c r="K198" s="130"/>
      <c r="N198" s="130"/>
      <c r="O198" s="130"/>
      <c r="R198" s="130"/>
      <c r="S198" s="130"/>
    </row>
    <row r="199" spans="1:19" outlineLevel="1">
      <c r="A199" s="171"/>
      <c r="D199" s="286" t="s">
        <v>242</v>
      </c>
      <c r="E199" s="826"/>
      <c r="F199" s="600"/>
      <c r="G199" s="600"/>
      <c r="H199" s="600"/>
      <c r="I199" s="600"/>
      <c r="J199" s="600"/>
      <c r="K199" s="457"/>
      <c r="L199" s="237"/>
      <c r="M199" s="237"/>
      <c r="N199" s="452"/>
      <c r="O199" s="457"/>
      <c r="P199" s="237"/>
      <c r="Q199" s="237"/>
      <c r="R199" s="452"/>
      <c r="S199" s="457"/>
    </row>
    <row r="200" spans="1:19" outlineLevel="1">
      <c r="A200" s="171"/>
      <c r="D200" s="72" t="s">
        <v>243</v>
      </c>
      <c r="E200" s="833" t="s">
        <v>149</v>
      </c>
      <c r="F200" s="619"/>
      <c r="G200" s="619"/>
      <c r="H200" s="619"/>
      <c r="I200" s="619"/>
      <c r="J200" s="619"/>
      <c r="K200" s="619"/>
      <c r="N200" s="619"/>
      <c r="O200" s="619"/>
      <c r="R200" s="619"/>
      <c r="S200" s="619"/>
    </row>
    <row r="201" spans="1:19" outlineLevel="1">
      <c r="A201" s="171"/>
      <c r="D201" s="72" t="s">
        <v>244</v>
      </c>
      <c r="E201" s="833" t="s">
        <v>149</v>
      </c>
      <c r="F201" s="619"/>
      <c r="G201" s="619"/>
      <c r="H201" s="619"/>
      <c r="I201" s="619"/>
      <c r="J201" s="619"/>
      <c r="K201" s="619"/>
      <c r="N201" s="619"/>
      <c r="O201" s="619"/>
      <c r="R201" s="619"/>
      <c r="S201" s="619"/>
    </row>
    <row r="202" spans="1:19" outlineLevel="1">
      <c r="A202" s="171"/>
      <c r="D202" s="72" t="s">
        <v>245</v>
      </c>
      <c r="E202" s="833" t="s">
        <v>149</v>
      </c>
      <c r="F202" s="619"/>
      <c r="G202" s="619"/>
      <c r="H202" s="619"/>
      <c r="I202" s="619"/>
      <c r="J202" s="619"/>
      <c r="K202" s="619"/>
      <c r="N202" s="619"/>
      <c r="O202" s="619"/>
      <c r="R202" s="619"/>
      <c r="S202" s="619"/>
    </row>
    <row r="203" spans="1:19" outlineLevel="1">
      <c r="A203" s="171"/>
      <c r="D203" s="72" t="s">
        <v>246</v>
      </c>
      <c r="E203" s="833" t="s">
        <v>149</v>
      </c>
      <c r="F203" s="619"/>
      <c r="G203" s="619"/>
      <c r="H203" s="619"/>
      <c r="I203" s="619"/>
      <c r="J203" s="619"/>
      <c r="K203" s="619"/>
      <c r="N203" s="619"/>
      <c r="O203" s="619"/>
      <c r="R203" s="619"/>
      <c r="S203" s="619"/>
    </row>
    <row r="204" spans="1:19" outlineLevel="1">
      <c r="A204" s="171"/>
      <c r="D204" s="72" t="s">
        <v>247</v>
      </c>
      <c r="E204" s="833" t="s">
        <v>149</v>
      </c>
      <c r="F204" s="619"/>
      <c r="G204" s="619"/>
      <c r="H204" s="619"/>
      <c r="I204" s="619"/>
      <c r="J204" s="619"/>
      <c r="K204" s="619"/>
      <c r="N204" s="619"/>
      <c r="O204" s="619"/>
      <c r="R204" s="619"/>
      <c r="S204" s="619"/>
    </row>
    <row r="205" spans="1:19" outlineLevel="1">
      <c r="A205" s="171"/>
      <c r="D205" s="72" t="s">
        <v>248</v>
      </c>
      <c r="E205" s="833" t="s">
        <v>149</v>
      </c>
      <c r="F205" s="619"/>
      <c r="G205" s="619"/>
      <c r="H205" s="619"/>
      <c r="I205" s="619"/>
      <c r="J205" s="619"/>
      <c r="K205" s="619"/>
      <c r="N205" s="619"/>
      <c r="O205" s="619"/>
      <c r="R205" s="619"/>
      <c r="S205" s="619"/>
    </row>
    <row r="206" spans="1:19" outlineLevel="1">
      <c r="A206" s="171"/>
      <c r="D206" s="72" t="s">
        <v>249</v>
      </c>
      <c r="E206" s="833" t="s">
        <v>149</v>
      </c>
      <c r="F206" s="619"/>
      <c r="G206" s="619"/>
      <c r="H206" s="619"/>
      <c r="I206" s="619"/>
      <c r="J206" s="619"/>
      <c r="K206" s="619"/>
      <c r="N206" s="619"/>
      <c r="O206" s="619"/>
      <c r="R206" s="619"/>
      <c r="S206" s="619"/>
    </row>
    <row r="207" spans="1:19" outlineLevel="1">
      <c r="A207" s="171"/>
      <c r="D207" s="72" t="s">
        <v>250</v>
      </c>
      <c r="E207" s="833" t="s">
        <v>149</v>
      </c>
      <c r="F207" s="619"/>
      <c r="G207" s="619"/>
      <c r="H207" s="619"/>
      <c r="I207" s="619"/>
      <c r="J207" s="619"/>
      <c r="K207" s="619"/>
      <c r="N207" s="619"/>
      <c r="O207" s="619"/>
      <c r="R207" s="619"/>
      <c r="S207" s="619"/>
    </row>
    <row r="208" spans="1:19" outlineLevel="1">
      <c r="A208" s="171"/>
      <c r="D208" s="286" t="s">
        <v>251</v>
      </c>
      <c r="E208" s="826"/>
      <c r="F208" s="600"/>
      <c r="G208" s="600"/>
      <c r="H208" s="600"/>
      <c r="I208" s="600"/>
      <c r="J208" s="600"/>
      <c r="K208" s="457"/>
      <c r="L208" s="237"/>
      <c r="M208" s="237"/>
      <c r="N208" s="452"/>
      <c r="O208" s="457"/>
      <c r="P208" s="237"/>
      <c r="Q208" s="237"/>
      <c r="R208" s="452"/>
      <c r="S208" s="457"/>
    </row>
    <row r="209" spans="1:19" outlineLevel="1">
      <c r="A209" s="171"/>
      <c r="D209" s="72" t="s">
        <v>179</v>
      </c>
      <c r="E209" s="833" t="s">
        <v>149</v>
      </c>
      <c r="F209" s="619"/>
      <c r="G209" s="619"/>
      <c r="H209" s="619"/>
      <c r="I209" s="619"/>
      <c r="J209" s="619"/>
      <c r="K209" s="619"/>
      <c r="N209" s="619"/>
      <c r="O209" s="619"/>
      <c r="R209" s="619"/>
      <c r="S209" s="619"/>
    </row>
    <row r="210" spans="1:19" outlineLevel="1">
      <c r="A210" s="171"/>
      <c r="D210" s="72" t="s">
        <v>180</v>
      </c>
      <c r="E210" s="833" t="s">
        <v>149</v>
      </c>
      <c r="F210" s="619"/>
      <c r="G210" s="619"/>
      <c r="H210" s="619"/>
      <c r="I210" s="619"/>
      <c r="J210" s="619"/>
      <c r="K210" s="619"/>
      <c r="N210" s="619"/>
      <c r="O210" s="619"/>
      <c r="R210" s="619"/>
      <c r="S210" s="619"/>
    </row>
    <row r="211" spans="1:19" outlineLevel="1">
      <c r="A211" s="171"/>
      <c r="D211" s="72" t="s">
        <v>181</v>
      </c>
      <c r="E211" s="833" t="s">
        <v>149</v>
      </c>
      <c r="F211" s="619"/>
      <c r="G211" s="619"/>
      <c r="H211" s="619"/>
      <c r="I211" s="619"/>
      <c r="J211" s="619"/>
      <c r="K211" s="619"/>
      <c r="N211" s="619"/>
      <c r="O211" s="619"/>
      <c r="R211" s="619"/>
      <c r="S211" s="619"/>
    </row>
    <row r="212" spans="1:19" outlineLevel="1">
      <c r="A212" s="171"/>
      <c r="D212" s="72" t="s">
        <v>182</v>
      </c>
      <c r="E212" s="833" t="s">
        <v>149</v>
      </c>
      <c r="F212" s="619"/>
      <c r="G212" s="619"/>
      <c r="H212" s="619"/>
      <c r="I212" s="619"/>
      <c r="J212" s="619"/>
      <c r="K212" s="619"/>
      <c r="N212" s="619"/>
      <c r="O212" s="619"/>
      <c r="R212" s="619"/>
      <c r="S212" s="619"/>
    </row>
    <row r="213" spans="1:19" outlineLevel="1">
      <c r="A213" s="171"/>
      <c r="D213" s="72" t="s">
        <v>185</v>
      </c>
      <c r="E213" s="833" t="s">
        <v>149</v>
      </c>
      <c r="F213" s="619"/>
      <c r="G213" s="619"/>
      <c r="H213" s="619"/>
      <c r="I213" s="619"/>
      <c r="J213" s="619"/>
      <c r="K213" s="619"/>
      <c r="N213" s="619"/>
      <c r="O213" s="619"/>
      <c r="R213" s="619"/>
      <c r="S213" s="619"/>
    </row>
    <row r="214" spans="1:19" outlineLevel="1">
      <c r="A214" s="171"/>
      <c r="D214" s="72" t="s">
        <v>186</v>
      </c>
      <c r="E214" s="833" t="s">
        <v>149</v>
      </c>
      <c r="F214" s="619"/>
      <c r="G214" s="619"/>
      <c r="H214" s="619"/>
      <c r="I214" s="619"/>
      <c r="J214" s="619"/>
      <c r="K214" s="619"/>
      <c r="N214" s="619"/>
      <c r="O214" s="619"/>
      <c r="R214" s="619"/>
      <c r="S214" s="619"/>
    </row>
    <row r="215" spans="1:19" outlineLevel="1">
      <c r="A215" s="171"/>
      <c r="D215" s="72" t="s">
        <v>188</v>
      </c>
      <c r="E215" s="833" t="s">
        <v>149</v>
      </c>
      <c r="F215" s="619"/>
      <c r="G215" s="619"/>
      <c r="H215" s="619"/>
      <c r="I215" s="619"/>
      <c r="J215" s="619"/>
      <c r="K215" s="619"/>
      <c r="N215" s="619"/>
      <c r="O215" s="619"/>
      <c r="R215" s="619"/>
      <c r="S215" s="619"/>
    </row>
    <row r="216" spans="1:19" outlineLevel="1">
      <c r="A216" s="171"/>
      <c r="D216" s="72" t="s">
        <v>189</v>
      </c>
      <c r="E216" s="833" t="s">
        <v>149</v>
      </c>
      <c r="F216" s="619"/>
      <c r="G216" s="619"/>
      <c r="H216" s="619"/>
      <c r="I216" s="619"/>
      <c r="J216" s="619"/>
      <c r="K216" s="619"/>
      <c r="N216" s="619"/>
      <c r="O216" s="619"/>
      <c r="R216" s="619"/>
      <c r="S216" s="619"/>
    </row>
    <row r="217" spans="1:19" outlineLevel="1">
      <c r="A217" s="171"/>
      <c r="D217" s="72" t="s">
        <v>190</v>
      </c>
      <c r="E217" s="833" t="s">
        <v>149</v>
      </c>
      <c r="F217" s="619"/>
      <c r="G217" s="619"/>
      <c r="H217" s="619"/>
      <c r="I217" s="619"/>
      <c r="J217" s="619"/>
      <c r="K217" s="619"/>
      <c r="N217" s="619"/>
      <c r="O217" s="619"/>
      <c r="R217" s="619"/>
      <c r="S217" s="619"/>
    </row>
    <row r="218" spans="1:19" outlineLevel="1">
      <c r="A218" s="171"/>
      <c r="D218" s="72" t="s">
        <v>191</v>
      </c>
      <c r="E218" s="833" t="s">
        <v>149</v>
      </c>
      <c r="F218" s="619"/>
      <c r="G218" s="619"/>
      <c r="H218" s="619"/>
      <c r="I218" s="619"/>
      <c r="J218" s="619"/>
      <c r="K218" s="619"/>
      <c r="N218" s="619"/>
      <c r="O218" s="619"/>
      <c r="R218" s="619"/>
      <c r="S218" s="619"/>
    </row>
    <row r="219" spans="1:19" outlineLevel="1">
      <c r="A219" s="171"/>
      <c r="D219" s="72" t="s">
        <v>193</v>
      </c>
      <c r="E219" s="833" t="s">
        <v>149</v>
      </c>
      <c r="F219" s="619"/>
      <c r="G219" s="619"/>
      <c r="H219" s="619"/>
      <c r="I219" s="619"/>
      <c r="J219" s="619"/>
      <c r="K219" s="619"/>
      <c r="N219" s="619"/>
      <c r="O219" s="619"/>
      <c r="R219" s="619"/>
      <c r="S219" s="619"/>
    </row>
    <row r="220" spans="1:19" outlineLevel="1">
      <c r="A220" s="171"/>
      <c r="D220" s="72" t="s">
        <v>195</v>
      </c>
      <c r="E220" s="833" t="s">
        <v>149</v>
      </c>
      <c r="F220" s="619"/>
      <c r="G220" s="619"/>
      <c r="H220" s="619"/>
      <c r="I220" s="619"/>
      <c r="J220" s="619"/>
      <c r="K220" s="619"/>
      <c r="N220" s="619"/>
      <c r="O220" s="619"/>
      <c r="R220" s="619"/>
      <c r="S220" s="619"/>
    </row>
    <row r="221" spans="1:19" outlineLevel="1">
      <c r="A221" s="171"/>
      <c r="D221" s="72" t="s">
        <v>196</v>
      </c>
      <c r="E221" s="833" t="s">
        <v>149</v>
      </c>
      <c r="F221" s="619"/>
      <c r="G221" s="619"/>
      <c r="H221" s="619"/>
      <c r="I221" s="619"/>
      <c r="J221" s="619"/>
      <c r="K221" s="619"/>
      <c r="N221" s="619"/>
      <c r="O221" s="619"/>
      <c r="R221" s="619"/>
      <c r="S221" s="619"/>
    </row>
    <row r="222" spans="1:19" outlineLevel="1">
      <c r="A222" s="171"/>
      <c r="D222" s="72" t="s">
        <v>197</v>
      </c>
      <c r="E222" s="833" t="s">
        <v>149</v>
      </c>
      <c r="F222" s="619"/>
      <c r="G222" s="619"/>
      <c r="H222" s="619"/>
      <c r="I222" s="619"/>
      <c r="J222" s="619"/>
      <c r="K222" s="619"/>
      <c r="N222" s="619"/>
      <c r="O222" s="619"/>
      <c r="R222" s="619"/>
      <c r="S222" s="619"/>
    </row>
    <row r="223" spans="1:19" outlineLevel="1">
      <c r="A223" s="171"/>
      <c r="D223" s="72" t="s">
        <v>198</v>
      </c>
      <c r="E223" s="833" t="s">
        <v>149</v>
      </c>
      <c r="F223" s="619"/>
      <c r="G223" s="619"/>
      <c r="H223" s="619"/>
      <c r="I223" s="619"/>
      <c r="J223" s="619"/>
      <c r="K223" s="619"/>
      <c r="N223" s="619"/>
      <c r="O223" s="619"/>
      <c r="R223" s="619"/>
      <c r="S223" s="619"/>
    </row>
    <row r="224" spans="1:19" outlineLevel="1">
      <c r="A224" s="171"/>
      <c r="D224" s="72" t="s">
        <v>199</v>
      </c>
      <c r="E224" s="833" t="s">
        <v>149</v>
      </c>
      <c r="F224" s="619"/>
      <c r="G224" s="619"/>
      <c r="H224" s="619"/>
      <c r="I224" s="619"/>
      <c r="J224" s="619"/>
      <c r="K224" s="619"/>
      <c r="N224" s="619"/>
      <c r="O224" s="619"/>
      <c r="R224" s="619"/>
      <c r="S224" s="619"/>
    </row>
    <row r="225" spans="1:21" outlineLevel="1">
      <c r="A225" s="171"/>
      <c r="D225" s="72" t="s">
        <v>252</v>
      </c>
      <c r="E225" s="833" t="s">
        <v>149</v>
      </c>
      <c r="F225" s="619"/>
      <c r="G225" s="619"/>
      <c r="H225" s="619"/>
      <c r="I225" s="619"/>
      <c r="J225" s="619"/>
      <c r="K225" s="619"/>
      <c r="N225" s="619"/>
      <c r="O225" s="619"/>
      <c r="R225" s="619"/>
      <c r="S225" s="619"/>
    </row>
    <row r="226" spans="1:21" outlineLevel="1">
      <c r="A226" s="171"/>
      <c r="D226" s="72" t="s">
        <v>201</v>
      </c>
      <c r="E226" s="833" t="s">
        <v>149</v>
      </c>
      <c r="F226" s="619"/>
      <c r="G226" s="619"/>
      <c r="H226" s="619"/>
      <c r="I226" s="619"/>
      <c r="J226" s="619"/>
      <c r="K226" s="619"/>
      <c r="N226" s="619"/>
      <c r="O226" s="619"/>
      <c r="R226" s="619"/>
      <c r="S226" s="619"/>
    </row>
    <row r="227" spans="1:21" outlineLevel="1">
      <c r="A227" s="171"/>
      <c r="D227" s="72" t="s">
        <v>203</v>
      </c>
      <c r="E227" s="833" t="s">
        <v>149</v>
      </c>
      <c r="F227" s="619"/>
      <c r="G227" s="619"/>
      <c r="H227" s="619"/>
      <c r="I227" s="619"/>
      <c r="J227" s="619"/>
      <c r="K227" s="619"/>
      <c r="N227" s="619"/>
      <c r="O227" s="619"/>
      <c r="R227" s="619"/>
      <c r="S227" s="619"/>
    </row>
    <row r="228" spans="1:21" outlineLevel="1">
      <c r="A228" s="171"/>
      <c r="D228" s="72" t="s">
        <v>204</v>
      </c>
      <c r="E228" s="833" t="s">
        <v>149</v>
      </c>
      <c r="F228" s="619"/>
      <c r="G228" s="619"/>
      <c r="H228" s="619"/>
      <c r="I228" s="619"/>
      <c r="J228" s="619"/>
      <c r="K228" s="619"/>
      <c r="N228" s="619"/>
      <c r="O228" s="619"/>
      <c r="R228" s="619"/>
      <c r="S228" s="619"/>
    </row>
    <row r="229" spans="1:21" outlineLevel="1">
      <c r="A229" s="171"/>
      <c r="D229" s="72" t="s">
        <v>205</v>
      </c>
      <c r="E229" s="833" t="s">
        <v>149</v>
      </c>
      <c r="F229" s="619"/>
      <c r="G229" s="619"/>
      <c r="H229" s="619"/>
      <c r="I229" s="619"/>
      <c r="J229" s="619"/>
      <c r="K229" s="619"/>
      <c r="N229" s="619"/>
      <c r="O229" s="619"/>
      <c r="R229" s="619"/>
      <c r="S229" s="619"/>
    </row>
    <row r="230" spans="1:21" outlineLevel="1">
      <c r="A230" s="171"/>
      <c r="D230" s="72" t="s">
        <v>206</v>
      </c>
      <c r="E230" s="833" t="s">
        <v>149</v>
      </c>
      <c r="F230" s="619"/>
      <c r="G230" s="619"/>
      <c r="H230" s="619"/>
      <c r="I230" s="619"/>
      <c r="J230" s="619"/>
      <c r="K230" s="619"/>
      <c r="N230" s="619"/>
      <c r="O230" s="619"/>
      <c r="R230" s="619"/>
      <c r="S230" s="619"/>
    </row>
    <row r="231" spans="1:21" outlineLevel="1">
      <c r="A231" s="171"/>
      <c r="D231" s="72" t="s">
        <v>207</v>
      </c>
      <c r="E231" s="833" t="s">
        <v>149</v>
      </c>
      <c r="F231" s="619"/>
      <c r="G231" s="619"/>
      <c r="H231" s="619"/>
      <c r="I231" s="619"/>
      <c r="J231" s="619"/>
      <c r="K231" s="619"/>
      <c r="N231" s="619"/>
      <c r="O231" s="619"/>
      <c r="R231" s="619"/>
      <c r="S231" s="619"/>
    </row>
    <row r="232" spans="1:21" outlineLevel="1">
      <c r="A232" s="171"/>
      <c r="D232" s="72" t="s">
        <v>253</v>
      </c>
      <c r="E232" s="833" t="s">
        <v>149</v>
      </c>
      <c r="F232" s="619"/>
      <c r="G232" s="619"/>
      <c r="H232" s="619"/>
      <c r="I232" s="619"/>
      <c r="J232" s="619"/>
      <c r="K232" s="619"/>
      <c r="N232" s="619"/>
      <c r="O232" s="619"/>
      <c r="R232" s="619"/>
      <c r="S232" s="619"/>
    </row>
    <row r="233" spans="1:21" outlineLevel="1">
      <c r="A233" s="171"/>
      <c r="D233" s="72" t="s">
        <v>254</v>
      </c>
      <c r="E233" s="833" t="s">
        <v>149</v>
      </c>
      <c r="F233" s="619"/>
      <c r="G233" s="619"/>
      <c r="H233" s="619"/>
      <c r="I233" s="619"/>
      <c r="J233" s="619"/>
      <c r="K233" s="619"/>
      <c r="N233" s="619"/>
      <c r="O233" s="619"/>
      <c r="R233" s="619"/>
      <c r="S233" s="619"/>
    </row>
    <row r="234" spans="1:21" outlineLevel="1">
      <c r="A234" s="171"/>
      <c r="D234" s="72" t="s">
        <v>209</v>
      </c>
      <c r="E234" s="833" t="s">
        <v>149</v>
      </c>
      <c r="F234" s="619"/>
      <c r="G234" s="619"/>
      <c r="H234" s="619"/>
      <c r="I234" s="619"/>
      <c r="J234" s="619"/>
      <c r="K234" s="619"/>
      <c r="N234" s="619"/>
      <c r="O234" s="619"/>
      <c r="R234" s="619"/>
      <c r="S234" s="619"/>
    </row>
    <row r="235" spans="1:21" outlineLevel="1">
      <c r="A235" s="171"/>
      <c r="D235" s="292" t="s">
        <v>255</v>
      </c>
      <c r="E235" s="826"/>
      <c r="F235" s="600"/>
      <c r="G235" s="600"/>
      <c r="H235" s="600"/>
      <c r="I235" s="600"/>
      <c r="J235" s="600"/>
      <c r="K235" s="457"/>
      <c r="L235" s="237"/>
      <c r="M235" s="237"/>
      <c r="N235" s="452"/>
      <c r="O235" s="457"/>
      <c r="P235" s="237"/>
      <c r="Q235" s="237"/>
      <c r="R235" s="452"/>
      <c r="S235" s="457"/>
    </row>
    <row r="236" spans="1:21" outlineLevel="1">
      <c r="A236" s="171"/>
      <c r="D236" s="286"/>
      <c r="E236" s="826"/>
      <c r="F236" s="600"/>
      <c r="G236" s="600"/>
      <c r="H236" s="600"/>
      <c r="I236" s="600"/>
      <c r="J236" s="600"/>
      <c r="K236" s="457"/>
      <c r="L236" s="237"/>
      <c r="M236" s="237"/>
      <c r="N236" s="452"/>
      <c r="O236" s="457"/>
      <c r="P236" s="237"/>
      <c r="Q236" s="237"/>
      <c r="R236" s="452"/>
      <c r="S236" s="457"/>
    </row>
    <row r="237" spans="1:21" outlineLevel="1">
      <c r="A237" s="171"/>
    </row>
    <row r="238" spans="1:21">
      <c r="A238" s="171"/>
      <c r="C238" s="924" t="s">
        <v>722</v>
      </c>
      <c r="D238" s="314"/>
      <c r="E238" s="822"/>
      <c r="F238" s="594"/>
      <c r="G238" s="594"/>
      <c r="H238" s="594"/>
      <c r="I238" s="594"/>
      <c r="J238" s="594"/>
      <c r="K238" s="595"/>
      <c r="N238" s="614"/>
      <c r="O238" s="615"/>
      <c r="R238" s="614"/>
      <c r="S238" s="615"/>
    </row>
    <row r="239" spans="1:21" s="1" customFormat="1" outlineLevel="1">
      <c r="A239" s="171" t="s">
        <v>257</v>
      </c>
      <c r="C239" s="71"/>
      <c r="D239" s="286" t="s">
        <v>259</v>
      </c>
      <c r="E239" s="826"/>
      <c r="F239" s="600"/>
      <c r="G239" s="600"/>
      <c r="H239" s="600"/>
      <c r="I239" s="600"/>
      <c r="J239" s="600"/>
      <c r="K239" s="457"/>
      <c r="L239" s="275"/>
      <c r="M239" s="620"/>
      <c r="N239" s="621"/>
      <c r="O239" s="622"/>
      <c r="P239" s="275"/>
      <c r="Q239" s="620"/>
      <c r="R239" s="621"/>
      <c r="S239" s="622"/>
      <c r="T239" s="282"/>
      <c r="U239" s="203"/>
    </row>
    <row r="240" spans="1:21" s="1" customFormat="1" outlineLevel="1">
      <c r="A240" s="171"/>
      <c r="C240" s="71"/>
      <c r="D240" s="72" t="s">
        <v>260</v>
      </c>
      <c r="E240" s="834" t="s">
        <v>261</v>
      </c>
      <c r="F240" s="623"/>
      <c r="G240" s="623"/>
      <c r="H240" s="623"/>
      <c r="I240" s="623"/>
      <c r="J240" s="623"/>
      <c r="K240" s="623"/>
      <c r="L240" s="237"/>
      <c r="M240" s="237"/>
      <c r="N240" s="623"/>
      <c r="O240" s="623"/>
      <c r="P240" s="237"/>
      <c r="Q240" s="237"/>
      <c r="R240" s="623"/>
      <c r="S240" s="623"/>
    </row>
    <row r="241" spans="1:19" s="1" customFormat="1" outlineLevel="1">
      <c r="A241" s="171"/>
      <c r="C241" s="71"/>
      <c r="D241" s="72" t="s">
        <v>262</v>
      </c>
      <c r="E241" s="834" t="s">
        <v>263</v>
      </c>
      <c r="F241" s="623"/>
      <c r="G241" s="623"/>
      <c r="H241" s="623"/>
      <c r="I241" s="623"/>
      <c r="J241" s="623"/>
      <c r="K241" s="623"/>
      <c r="L241" s="237"/>
      <c r="M241" s="237"/>
      <c r="N241" s="623"/>
      <c r="O241" s="623"/>
      <c r="P241" s="237"/>
      <c r="Q241" s="237"/>
      <c r="R241" s="623"/>
      <c r="S241" s="623"/>
    </row>
    <row r="242" spans="1:19" s="1" customFormat="1" outlineLevel="1">
      <c r="A242" s="171"/>
      <c r="C242" s="71"/>
      <c r="D242" s="72" t="s">
        <v>264</v>
      </c>
      <c r="E242" s="834" t="s">
        <v>265</v>
      </c>
      <c r="F242" s="623"/>
      <c r="G242" s="623"/>
      <c r="H242" s="623"/>
      <c r="I242" s="623"/>
      <c r="J242" s="623"/>
      <c r="K242" s="623"/>
      <c r="L242" s="237"/>
      <c r="M242" s="237"/>
      <c r="N242" s="623"/>
      <c r="O242" s="623"/>
      <c r="P242" s="237"/>
      <c r="Q242" s="237"/>
      <c r="R242" s="623"/>
      <c r="S242" s="623"/>
    </row>
    <row r="243" spans="1:19" s="1" customFormat="1" outlineLevel="1">
      <c r="A243" s="171"/>
      <c r="C243" s="71"/>
      <c r="D243" s="72" t="s">
        <v>266</v>
      </c>
      <c r="E243" s="834" t="s">
        <v>267</v>
      </c>
      <c r="F243" s="623"/>
      <c r="G243" s="623"/>
      <c r="H243" s="623"/>
      <c r="I243" s="623"/>
      <c r="J243" s="623"/>
      <c r="K243" s="623"/>
      <c r="L243" s="237"/>
      <c r="M243" s="237"/>
      <c r="N243" s="623"/>
      <c r="O243" s="623"/>
      <c r="P243" s="237"/>
      <c r="Q243" s="237"/>
      <c r="R243" s="623"/>
      <c r="S243" s="623"/>
    </row>
    <row r="244" spans="1:19" s="1" customFormat="1" outlineLevel="1">
      <c r="A244" s="171"/>
      <c r="C244" s="71"/>
      <c r="D244" s="72" t="s">
        <v>268</v>
      </c>
      <c r="E244" s="834" t="s">
        <v>269</v>
      </c>
      <c r="F244" s="623"/>
      <c r="G244" s="623"/>
      <c r="H244" s="623"/>
      <c r="I244" s="623"/>
      <c r="J244" s="623"/>
      <c r="K244" s="623"/>
      <c r="L244" s="237"/>
      <c r="M244" s="237"/>
      <c r="N244" s="623"/>
      <c r="O244" s="623"/>
      <c r="P244" s="237"/>
      <c r="Q244" s="237"/>
      <c r="R244" s="623"/>
      <c r="S244" s="623"/>
    </row>
    <row r="245" spans="1:19" s="1" customFormat="1" outlineLevel="1">
      <c r="A245" s="171"/>
      <c r="C245" s="71"/>
      <c r="D245" s="73" t="s">
        <v>270</v>
      </c>
      <c r="E245" s="835" t="s">
        <v>271</v>
      </c>
      <c r="F245" s="624"/>
      <c r="G245" s="624"/>
      <c r="H245" s="624"/>
      <c r="I245" s="624"/>
      <c r="J245" s="624"/>
      <c r="K245" s="624"/>
      <c r="L245" s="237"/>
      <c r="M245" s="237"/>
      <c r="N245" s="623"/>
      <c r="O245" s="623"/>
      <c r="P245" s="237"/>
      <c r="Q245" s="237"/>
      <c r="R245" s="623"/>
      <c r="S245" s="623"/>
    </row>
    <row r="246" spans="1:19" s="1" customFormat="1" outlineLevel="1">
      <c r="A246" s="171"/>
      <c r="C246" s="71"/>
      <c r="D246" s="73" t="s">
        <v>272</v>
      </c>
      <c r="E246" s="835" t="s">
        <v>273</v>
      </c>
      <c r="F246" s="624"/>
      <c r="G246" s="624"/>
      <c r="H246" s="624"/>
      <c r="I246" s="624"/>
      <c r="J246" s="624"/>
      <c r="K246" s="624"/>
      <c r="L246" s="237"/>
      <c r="M246" s="237"/>
      <c r="N246" s="623"/>
      <c r="O246" s="623"/>
      <c r="P246" s="237"/>
      <c r="Q246" s="237"/>
      <c r="R246" s="623"/>
      <c r="S246" s="623"/>
    </row>
    <row r="247" spans="1:19" s="1" customFormat="1" outlineLevel="1">
      <c r="A247" s="171"/>
      <c r="C247" s="71"/>
      <c r="D247" s="73" t="s">
        <v>274</v>
      </c>
      <c r="E247" s="835" t="s">
        <v>275</v>
      </c>
      <c r="F247" s="624"/>
      <c r="G247" s="624"/>
      <c r="H247" s="624"/>
      <c r="I247" s="624"/>
      <c r="J247" s="624"/>
      <c r="K247" s="624"/>
      <c r="L247" s="237"/>
      <c r="M247" s="237"/>
      <c r="N247" s="623"/>
      <c r="O247" s="623"/>
      <c r="P247" s="237"/>
      <c r="Q247" s="237"/>
      <c r="R247" s="623"/>
      <c r="S247" s="623"/>
    </row>
    <row r="248" spans="1:19" s="1" customFormat="1" outlineLevel="1">
      <c r="A248" s="171"/>
      <c r="C248" s="71"/>
      <c r="D248" s="73" t="s">
        <v>276</v>
      </c>
      <c r="E248" s="835" t="s">
        <v>277</v>
      </c>
      <c r="F248" s="624"/>
      <c r="G248" s="624"/>
      <c r="H248" s="624"/>
      <c r="I248" s="624"/>
      <c r="J248" s="624"/>
      <c r="K248" s="624"/>
      <c r="L248" s="237"/>
      <c r="M248" s="237"/>
      <c r="N248" s="623"/>
      <c r="O248" s="623"/>
      <c r="P248" s="237"/>
      <c r="Q248" s="237"/>
      <c r="R248" s="623"/>
      <c r="S248" s="623"/>
    </row>
    <row r="249" spans="1:19" s="1" customFormat="1" outlineLevel="1">
      <c r="A249" s="171"/>
      <c r="C249" s="71"/>
      <c r="D249" s="73" t="s">
        <v>278</v>
      </c>
      <c r="E249" s="835" t="s">
        <v>279</v>
      </c>
      <c r="F249" s="624"/>
      <c r="G249" s="624"/>
      <c r="H249" s="624"/>
      <c r="I249" s="624"/>
      <c r="J249" s="624"/>
      <c r="K249" s="624"/>
      <c r="L249" s="237"/>
      <c r="M249" s="237"/>
      <c r="N249" s="623"/>
      <c r="O249" s="623"/>
      <c r="P249" s="237"/>
      <c r="Q249" s="237"/>
      <c r="R249" s="623"/>
      <c r="S249" s="623"/>
    </row>
    <row r="250" spans="1:19" s="1" customFormat="1" outlineLevel="1">
      <c r="A250" s="171"/>
      <c r="C250" s="71"/>
      <c r="D250" s="72" t="s">
        <v>280</v>
      </c>
      <c r="E250" s="834" t="s">
        <v>281</v>
      </c>
      <c r="F250" s="623"/>
      <c r="G250" s="623"/>
      <c r="H250" s="623"/>
      <c r="I250" s="623"/>
      <c r="J250" s="623"/>
      <c r="K250" s="623"/>
      <c r="L250" s="237"/>
      <c r="M250" s="237"/>
      <c r="N250" s="623"/>
      <c r="O250" s="623"/>
      <c r="P250" s="237"/>
      <c r="Q250" s="237"/>
      <c r="R250" s="623"/>
      <c r="S250" s="623"/>
    </row>
    <row r="251" spans="1:19" outlineLevel="1">
      <c r="A251" s="171"/>
      <c r="D251" s="286" t="s">
        <v>282</v>
      </c>
      <c r="E251" s="826"/>
      <c r="F251" s="600"/>
      <c r="G251" s="600"/>
      <c r="H251" s="600"/>
      <c r="I251" s="600"/>
      <c r="J251" s="600"/>
      <c r="K251" s="457"/>
      <c r="L251" s="237"/>
      <c r="M251" s="237"/>
      <c r="N251" s="452"/>
      <c r="O251" s="457"/>
      <c r="P251" s="237"/>
      <c r="Q251" s="237"/>
      <c r="R251" s="452"/>
      <c r="S251" s="457"/>
    </row>
    <row r="252" spans="1:19" s="1" customFormat="1" outlineLevel="1">
      <c r="A252" s="171"/>
      <c r="C252" s="71"/>
      <c r="D252" s="72" t="s">
        <v>260</v>
      </c>
      <c r="E252" s="834" t="s">
        <v>261</v>
      </c>
      <c r="F252" s="623"/>
      <c r="G252" s="623"/>
      <c r="H252" s="623"/>
      <c r="I252" s="623"/>
      <c r="J252" s="623"/>
      <c r="K252" s="623"/>
      <c r="L252" s="237"/>
      <c r="M252" s="237"/>
      <c r="N252" s="623"/>
      <c r="O252" s="623"/>
      <c r="P252" s="237"/>
      <c r="Q252" s="237"/>
      <c r="R252" s="623"/>
      <c r="S252" s="623"/>
    </row>
    <row r="253" spans="1:19" s="1" customFormat="1" outlineLevel="1">
      <c r="A253" s="171"/>
      <c r="C253" s="71"/>
      <c r="D253" s="72" t="s">
        <v>262</v>
      </c>
      <c r="E253" s="834" t="s">
        <v>263</v>
      </c>
      <c r="F253" s="623"/>
      <c r="G253" s="623"/>
      <c r="H253" s="623"/>
      <c r="I253" s="623"/>
      <c r="J253" s="623"/>
      <c r="K253" s="623"/>
      <c r="L253" s="237"/>
      <c r="M253" s="237"/>
      <c r="N253" s="623"/>
      <c r="O253" s="623"/>
      <c r="P253" s="237"/>
      <c r="Q253" s="237"/>
      <c r="R253" s="623"/>
      <c r="S253" s="623"/>
    </row>
    <row r="254" spans="1:19" s="1" customFormat="1" outlineLevel="1">
      <c r="A254" s="171"/>
      <c r="C254" s="71"/>
      <c r="D254" s="72" t="s">
        <v>264</v>
      </c>
      <c r="E254" s="834" t="s">
        <v>265</v>
      </c>
      <c r="F254" s="623"/>
      <c r="G254" s="623"/>
      <c r="H254" s="623"/>
      <c r="I254" s="623"/>
      <c r="J254" s="623"/>
      <c r="K254" s="623"/>
      <c r="L254" s="237"/>
      <c r="M254" s="237"/>
      <c r="N254" s="623"/>
      <c r="O254" s="623"/>
      <c r="P254" s="237"/>
      <c r="Q254" s="237"/>
      <c r="R254" s="623"/>
      <c r="S254" s="623"/>
    </row>
    <row r="255" spans="1:19" s="1" customFormat="1" outlineLevel="1">
      <c r="A255" s="171"/>
      <c r="C255" s="71"/>
      <c r="D255" s="72" t="s">
        <v>266</v>
      </c>
      <c r="E255" s="834" t="s">
        <v>267</v>
      </c>
      <c r="F255" s="623"/>
      <c r="G255" s="623"/>
      <c r="H255" s="623"/>
      <c r="I255" s="623"/>
      <c r="J255" s="623"/>
      <c r="K255" s="623"/>
      <c r="L255" s="237"/>
      <c r="M255" s="237"/>
      <c r="N255" s="623"/>
      <c r="O255" s="623"/>
      <c r="P255" s="237"/>
      <c r="Q255" s="237"/>
      <c r="R255" s="623"/>
      <c r="S255" s="623"/>
    </row>
    <row r="256" spans="1:19" s="1" customFormat="1" outlineLevel="1">
      <c r="A256" s="171"/>
      <c r="C256" s="71"/>
      <c r="D256" s="72" t="s">
        <v>268</v>
      </c>
      <c r="E256" s="834" t="s">
        <v>269</v>
      </c>
      <c r="F256" s="623"/>
      <c r="G256" s="623"/>
      <c r="H256" s="623"/>
      <c r="I256" s="623"/>
      <c r="J256" s="623"/>
      <c r="K256" s="623"/>
      <c r="L256" s="237"/>
      <c r="M256" s="237"/>
      <c r="N256" s="623"/>
      <c r="O256" s="623"/>
      <c r="P256" s="237"/>
      <c r="Q256" s="237"/>
      <c r="R256" s="623"/>
      <c r="S256" s="623"/>
    </row>
    <row r="257" spans="1:19" s="1" customFormat="1" outlineLevel="1">
      <c r="A257" s="171"/>
      <c r="C257" s="71"/>
      <c r="D257" s="72" t="s">
        <v>270</v>
      </c>
      <c r="E257" s="834" t="s">
        <v>271</v>
      </c>
      <c r="F257" s="623"/>
      <c r="G257" s="623"/>
      <c r="H257" s="623"/>
      <c r="I257" s="623"/>
      <c r="J257" s="623"/>
      <c r="K257" s="623"/>
      <c r="L257" s="237"/>
      <c r="M257" s="237"/>
      <c r="N257" s="623"/>
      <c r="O257" s="623"/>
      <c r="P257" s="237"/>
      <c r="Q257" s="237"/>
      <c r="R257" s="623"/>
      <c r="S257" s="623"/>
    </row>
    <row r="258" spans="1:19" s="1" customFormat="1" outlineLevel="1">
      <c r="A258" s="171"/>
      <c r="C258" s="71"/>
      <c r="D258" s="72" t="s">
        <v>272</v>
      </c>
      <c r="E258" s="834" t="s">
        <v>273</v>
      </c>
      <c r="F258" s="623"/>
      <c r="G258" s="623"/>
      <c r="H258" s="623"/>
      <c r="I258" s="623"/>
      <c r="J258" s="623"/>
      <c r="K258" s="623"/>
      <c r="L258" s="237"/>
      <c r="M258" s="237"/>
      <c r="N258" s="623"/>
      <c r="O258" s="623"/>
      <c r="P258" s="237"/>
      <c r="Q258" s="237"/>
      <c r="R258" s="623"/>
      <c r="S258" s="623"/>
    </row>
    <row r="259" spans="1:19" s="1" customFormat="1" outlineLevel="1">
      <c r="A259" s="171"/>
      <c r="C259" s="71"/>
      <c r="D259" s="72" t="s">
        <v>274</v>
      </c>
      <c r="E259" s="834" t="s">
        <v>275</v>
      </c>
      <c r="F259" s="623"/>
      <c r="G259" s="623"/>
      <c r="H259" s="623"/>
      <c r="I259" s="623"/>
      <c r="J259" s="623"/>
      <c r="K259" s="623"/>
      <c r="L259" s="237"/>
      <c r="M259" s="237"/>
      <c r="N259" s="623"/>
      <c r="O259" s="623"/>
      <c r="P259" s="237"/>
      <c r="Q259" s="237"/>
      <c r="R259" s="623"/>
      <c r="S259" s="623"/>
    </row>
    <row r="260" spans="1:19" s="1" customFormat="1" outlineLevel="1">
      <c r="A260" s="171"/>
      <c r="C260" s="71"/>
      <c r="D260" s="72" t="s">
        <v>276</v>
      </c>
      <c r="E260" s="834" t="s">
        <v>277</v>
      </c>
      <c r="F260" s="623"/>
      <c r="G260" s="623"/>
      <c r="H260" s="623"/>
      <c r="I260" s="623"/>
      <c r="J260" s="623"/>
      <c r="K260" s="623"/>
      <c r="L260" s="237"/>
      <c r="M260" s="237"/>
      <c r="N260" s="623"/>
      <c r="O260" s="623"/>
      <c r="P260" s="237"/>
      <c r="Q260" s="237"/>
      <c r="R260" s="623"/>
      <c r="S260" s="623"/>
    </row>
    <row r="261" spans="1:19" s="1" customFormat="1" outlineLevel="1">
      <c r="A261" s="171"/>
      <c r="C261" s="71"/>
      <c r="D261" s="72" t="s">
        <v>278</v>
      </c>
      <c r="E261" s="834" t="s">
        <v>279</v>
      </c>
      <c r="F261" s="623"/>
      <c r="G261" s="623"/>
      <c r="H261" s="623"/>
      <c r="I261" s="623"/>
      <c r="J261" s="623"/>
      <c r="K261" s="623"/>
      <c r="L261" s="237"/>
      <c r="M261" s="237"/>
      <c r="N261" s="623"/>
      <c r="O261" s="623"/>
      <c r="P261" s="237"/>
      <c r="Q261" s="237"/>
      <c r="R261" s="623"/>
      <c r="S261" s="623"/>
    </row>
    <row r="262" spans="1:19" s="1" customFormat="1" outlineLevel="1">
      <c r="A262" s="171"/>
      <c r="C262" s="71"/>
      <c r="D262" s="72" t="s">
        <v>280</v>
      </c>
      <c r="E262" s="834" t="s">
        <v>281</v>
      </c>
      <c r="F262" s="623"/>
      <c r="G262" s="623"/>
      <c r="H262" s="623"/>
      <c r="I262" s="623"/>
      <c r="J262" s="623"/>
      <c r="K262" s="623"/>
      <c r="L262" s="237"/>
      <c r="M262" s="237"/>
      <c r="N262" s="623"/>
      <c r="O262" s="623"/>
      <c r="P262" s="237"/>
      <c r="Q262" s="237"/>
      <c r="R262" s="623"/>
      <c r="S262" s="623"/>
    </row>
    <row r="263" spans="1:19" s="1" customFormat="1" outlineLevel="1">
      <c r="A263" s="171"/>
      <c r="C263" s="71"/>
      <c r="D263" s="286"/>
      <c r="E263" s="826"/>
      <c r="F263" s="600"/>
      <c r="G263" s="600"/>
      <c r="H263" s="600"/>
      <c r="I263" s="600"/>
      <c r="J263" s="600"/>
      <c r="K263" s="457"/>
      <c r="L263" s="237"/>
      <c r="M263" s="237"/>
      <c r="N263" s="452"/>
      <c r="O263" s="457"/>
      <c r="P263" s="237"/>
      <c r="Q263" s="237"/>
      <c r="R263" s="452"/>
      <c r="S263" s="457"/>
    </row>
    <row r="264" spans="1:19" outlineLevel="1">
      <c r="A264" s="171"/>
    </row>
    <row r="265" spans="1:19">
      <c r="A265" s="171"/>
      <c r="C265" s="924" t="s">
        <v>283</v>
      </c>
      <c r="D265" s="314"/>
      <c r="E265" s="822"/>
      <c r="F265" s="594"/>
      <c r="G265" s="594"/>
      <c r="H265" s="594"/>
      <c r="I265" s="594"/>
      <c r="J265" s="594"/>
      <c r="K265" s="595"/>
      <c r="N265" s="614"/>
      <c r="O265" s="615"/>
      <c r="R265" s="614"/>
      <c r="S265" s="615"/>
    </row>
    <row r="266" spans="1:19" s="137" customFormat="1" outlineLevel="1">
      <c r="A266" s="171"/>
      <c r="B266" s="17"/>
      <c r="C266" s="18"/>
      <c r="D266" s="286" t="s">
        <v>285</v>
      </c>
      <c r="E266" s="826"/>
      <c r="F266" s="600"/>
      <c r="G266" s="600"/>
      <c r="H266" s="600"/>
      <c r="I266" s="600"/>
      <c r="J266" s="600"/>
      <c r="K266" s="457"/>
      <c r="L266" s="166"/>
      <c r="M266" s="166"/>
      <c r="N266" s="452"/>
      <c r="O266" s="457"/>
      <c r="P266" s="166"/>
      <c r="Q266" s="166"/>
      <c r="R266" s="452"/>
      <c r="S266" s="457"/>
    </row>
    <row r="267" spans="1:19" s="345" customFormat="1" outlineLevel="1">
      <c r="A267" s="171" t="s">
        <v>284</v>
      </c>
      <c r="B267" s="17"/>
      <c r="C267" s="18"/>
      <c r="D267" s="354" t="s">
        <v>286</v>
      </c>
      <c r="E267" s="836" t="s">
        <v>215</v>
      </c>
      <c r="F267" s="625"/>
      <c r="G267" s="625"/>
      <c r="H267" s="625"/>
      <c r="I267" s="625"/>
      <c r="J267" s="625"/>
      <c r="K267" s="625"/>
      <c r="L267" s="626"/>
      <c r="M267" s="626"/>
      <c r="N267" s="625"/>
      <c r="O267" s="625"/>
      <c r="P267" s="626"/>
      <c r="Q267" s="626"/>
      <c r="R267" s="625"/>
      <c r="S267" s="625"/>
    </row>
    <row r="268" spans="1:19" s="345" customFormat="1" outlineLevel="1">
      <c r="A268" s="171"/>
      <c r="B268" s="17"/>
      <c r="C268" s="18"/>
      <c r="D268" s="354" t="s">
        <v>287</v>
      </c>
      <c r="E268" s="836" t="s">
        <v>215</v>
      </c>
      <c r="F268" s="625"/>
      <c r="G268" s="625"/>
      <c r="H268" s="625"/>
      <c r="I268" s="625"/>
      <c r="J268" s="625"/>
      <c r="K268" s="625"/>
      <c r="L268" s="626"/>
      <c r="M268" s="626"/>
      <c r="N268" s="625"/>
      <c r="O268" s="625"/>
      <c r="P268" s="626"/>
      <c r="Q268" s="626"/>
      <c r="R268" s="625"/>
      <c r="S268" s="625"/>
    </row>
    <row r="269" spans="1:19" s="345" customFormat="1" outlineLevel="1">
      <c r="A269" s="171"/>
      <c r="B269" s="17"/>
      <c r="C269" s="18"/>
      <c r="D269" s="354" t="s">
        <v>288</v>
      </c>
      <c r="E269" s="836" t="s">
        <v>215</v>
      </c>
      <c r="F269" s="625"/>
      <c r="G269" s="625"/>
      <c r="H269" s="625"/>
      <c r="I269" s="625"/>
      <c r="J269" s="625"/>
      <c r="K269" s="625"/>
      <c r="L269" s="626"/>
      <c r="M269" s="626"/>
      <c r="N269" s="625"/>
      <c r="O269" s="625"/>
      <c r="P269" s="626"/>
      <c r="Q269" s="626"/>
      <c r="R269" s="625"/>
      <c r="S269" s="625"/>
    </row>
    <row r="270" spans="1:19" s="345" customFormat="1" outlineLevel="1">
      <c r="A270" s="171"/>
      <c r="B270" s="17"/>
      <c r="C270" s="18"/>
      <c r="D270" s="286" t="s">
        <v>290</v>
      </c>
      <c r="E270" s="826"/>
      <c r="F270" s="600"/>
      <c r="G270" s="600"/>
      <c r="H270" s="600"/>
      <c r="I270" s="600"/>
      <c r="J270" s="600"/>
      <c r="K270" s="457"/>
      <c r="L270" s="627"/>
      <c r="M270" s="627"/>
      <c r="N270" s="628"/>
      <c r="O270" s="629"/>
      <c r="P270" s="627"/>
      <c r="Q270" s="627"/>
      <c r="R270" s="628"/>
      <c r="S270" s="629"/>
    </row>
    <row r="271" spans="1:19" s="345" customFormat="1" outlineLevel="1">
      <c r="A271" s="171" t="s">
        <v>289</v>
      </c>
      <c r="B271" s="17"/>
      <c r="C271" s="18"/>
      <c r="D271" s="72" t="s">
        <v>291</v>
      </c>
      <c r="E271" s="836" t="s">
        <v>215</v>
      </c>
      <c r="F271" s="625"/>
      <c r="G271" s="625"/>
      <c r="H271" s="625"/>
      <c r="I271" s="625"/>
      <c r="J271" s="625"/>
      <c r="K271" s="625"/>
      <c r="L271" s="626"/>
      <c r="M271" s="626"/>
      <c r="N271" s="625"/>
      <c r="O271" s="625"/>
      <c r="P271" s="626"/>
      <c r="Q271" s="626"/>
      <c r="R271" s="625"/>
      <c r="S271" s="625"/>
    </row>
    <row r="272" spans="1:19" s="345" customFormat="1" outlineLevel="1">
      <c r="A272" s="171"/>
      <c r="B272" s="17"/>
      <c r="C272" s="18"/>
      <c r="D272" s="72" t="s">
        <v>292</v>
      </c>
      <c r="E272" s="836" t="s">
        <v>215</v>
      </c>
      <c r="F272" s="625"/>
      <c r="G272" s="625"/>
      <c r="H272" s="625"/>
      <c r="I272" s="625"/>
      <c r="J272" s="625"/>
      <c r="K272" s="625"/>
      <c r="L272" s="626"/>
      <c r="M272" s="626"/>
      <c r="N272" s="625"/>
      <c r="O272" s="625"/>
      <c r="P272" s="626"/>
      <c r="Q272" s="626"/>
      <c r="R272" s="625"/>
      <c r="S272" s="625"/>
    </row>
    <row r="273" spans="1:19" s="345" customFormat="1" outlineLevel="1">
      <c r="A273" s="171"/>
      <c r="B273" s="17"/>
      <c r="C273" s="18"/>
      <c r="D273" s="72" t="s">
        <v>293</v>
      </c>
      <c r="E273" s="836" t="s">
        <v>215</v>
      </c>
      <c r="F273" s="625"/>
      <c r="G273" s="625"/>
      <c r="H273" s="625"/>
      <c r="I273" s="625"/>
      <c r="J273" s="625"/>
      <c r="K273" s="625"/>
      <c r="L273" s="626"/>
      <c r="M273" s="626"/>
      <c r="N273" s="625"/>
      <c r="O273" s="625"/>
      <c r="P273" s="626"/>
      <c r="Q273" s="626"/>
      <c r="R273" s="625"/>
      <c r="S273" s="625"/>
    </row>
    <row r="274" spans="1:19" s="345" customFormat="1" outlineLevel="1">
      <c r="A274" s="171"/>
      <c r="B274" s="17"/>
      <c r="C274" s="18"/>
      <c r="D274" s="72" t="s">
        <v>294</v>
      </c>
      <c r="E274" s="836" t="s">
        <v>215</v>
      </c>
      <c r="F274" s="625"/>
      <c r="G274" s="625"/>
      <c r="H274" s="625"/>
      <c r="I274" s="625"/>
      <c r="J274" s="625"/>
      <c r="K274" s="625"/>
      <c r="L274" s="626"/>
      <c r="M274" s="626"/>
      <c r="N274" s="625"/>
      <c r="O274" s="625"/>
      <c r="P274" s="626"/>
      <c r="Q274" s="626"/>
      <c r="R274" s="625"/>
      <c r="S274" s="625"/>
    </row>
    <row r="275" spans="1:19" s="345" customFormat="1" outlineLevel="1">
      <c r="A275" s="171"/>
      <c r="B275" s="17"/>
      <c r="C275" s="18"/>
      <c r="D275" s="72" t="s">
        <v>295</v>
      </c>
      <c r="E275" s="836" t="s">
        <v>215</v>
      </c>
      <c r="F275" s="625"/>
      <c r="G275" s="625"/>
      <c r="H275" s="625"/>
      <c r="I275" s="625"/>
      <c r="J275" s="625"/>
      <c r="K275" s="625"/>
      <c r="L275" s="626"/>
      <c r="M275" s="626"/>
      <c r="N275" s="625"/>
      <c r="O275" s="625"/>
      <c r="P275" s="626"/>
      <c r="Q275" s="626"/>
      <c r="R275" s="625"/>
      <c r="S275" s="625"/>
    </row>
    <row r="276" spans="1:19" s="345" customFormat="1" outlineLevel="1">
      <c r="A276" s="171"/>
      <c r="B276" s="17"/>
      <c r="C276" s="18"/>
      <c r="D276" s="72" t="s">
        <v>296</v>
      </c>
      <c r="E276" s="836" t="s">
        <v>215</v>
      </c>
      <c r="F276" s="625"/>
      <c r="G276" s="625"/>
      <c r="H276" s="625"/>
      <c r="I276" s="625"/>
      <c r="J276" s="625"/>
      <c r="K276" s="625"/>
      <c r="L276" s="626"/>
      <c r="M276" s="626"/>
      <c r="N276" s="625"/>
      <c r="O276" s="625"/>
      <c r="P276" s="626"/>
      <c r="Q276" s="626"/>
      <c r="R276" s="625"/>
      <c r="S276" s="625"/>
    </row>
    <row r="277" spans="1:19" s="345" customFormat="1" outlineLevel="1">
      <c r="A277" s="171"/>
      <c r="B277" s="17"/>
      <c r="C277" s="18"/>
      <c r="D277" s="72" t="s">
        <v>297</v>
      </c>
      <c r="E277" s="837" t="s">
        <v>215</v>
      </c>
      <c r="F277" s="630"/>
      <c r="G277" s="630"/>
      <c r="H277" s="630"/>
      <c r="I277" s="630"/>
      <c r="J277" s="630"/>
      <c r="K277" s="630"/>
      <c r="L277" s="626"/>
      <c r="M277" s="626"/>
      <c r="N277" s="630"/>
      <c r="O277" s="630"/>
      <c r="P277" s="626"/>
      <c r="Q277" s="626"/>
      <c r="R277" s="630"/>
      <c r="S277" s="630"/>
    </row>
    <row r="278" spans="1:19" outlineLevel="1">
      <c r="A278" s="171"/>
      <c r="D278" s="72" t="s">
        <v>298</v>
      </c>
      <c r="E278" s="833" t="s">
        <v>215</v>
      </c>
      <c r="F278" s="619"/>
      <c r="G278" s="619"/>
      <c r="H278" s="619"/>
      <c r="I278" s="619"/>
      <c r="J278" s="619"/>
      <c r="K278" s="619"/>
      <c r="N278" s="619"/>
      <c r="O278" s="619"/>
      <c r="R278" s="619"/>
      <c r="S278" s="619"/>
    </row>
    <row r="279" spans="1:19" outlineLevel="1">
      <c r="A279" s="171"/>
      <c r="D279" s="72" t="s">
        <v>299</v>
      </c>
      <c r="E279" s="833" t="s">
        <v>215</v>
      </c>
      <c r="F279" s="619"/>
      <c r="G279" s="619"/>
      <c r="H279" s="619"/>
      <c r="I279" s="619"/>
      <c r="J279" s="619"/>
      <c r="K279" s="619"/>
      <c r="N279" s="619"/>
      <c r="O279" s="619"/>
      <c r="R279" s="619"/>
      <c r="S279" s="619"/>
    </row>
    <row r="280" spans="1:19" outlineLevel="1">
      <c r="A280" s="171"/>
      <c r="D280" s="72" t="s">
        <v>300</v>
      </c>
      <c r="E280" s="833" t="s">
        <v>215</v>
      </c>
      <c r="F280" s="619"/>
      <c r="G280" s="619"/>
      <c r="H280" s="619"/>
      <c r="I280" s="619"/>
      <c r="J280" s="619"/>
      <c r="K280" s="619"/>
      <c r="N280" s="619"/>
      <c r="O280" s="619"/>
      <c r="R280" s="619"/>
      <c r="S280" s="619"/>
    </row>
    <row r="281" spans="1:19" outlineLevel="1">
      <c r="A281" s="171"/>
      <c r="D281" s="72" t="s">
        <v>301</v>
      </c>
      <c r="E281" s="833" t="s">
        <v>215</v>
      </c>
      <c r="F281" s="619"/>
      <c r="G281" s="619"/>
      <c r="H281" s="619"/>
      <c r="I281" s="619"/>
      <c r="J281" s="619"/>
      <c r="K281" s="619"/>
      <c r="N281" s="619"/>
      <c r="O281" s="619"/>
      <c r="R281" s="619"/>
      <c r="S281" s="619"/>
    </row>
    <row r="282" spans="1:19" outlineLevel="1">
      <c r="A282" s="171"/>
      <c r="D282" s="72" t="s">
        <v>302</v>
      </c>
      <c r="E282" s="833" t="s">
        <v>215</v>
      </c>
      <c r="F282" s="619"/>
      <c r="G282" s="619"/>
      <c r="H282" s="619"/>
      <c r="I282" s="619"/>
      <c r="J282" s="619"/>
      <c r="K282" s="619"/>
      <c r="N282" s="619"/>
      <c r="O282" s="619"/>
      <c r="R282" s="619"/>
      <c r="S282" s="619"/>
    </row>
    <row r="283" spans="1:19" outlineLevel="1">
      <c r="A283" s="171"/>
      <c r="D283" s="72" t="s">
        <v>303</v>
      </c>
      <c r="E283" s="833" t="s">
        <v>215</v>
      </c>
      <c r="F283" s="619"/>
      <c r="G283" s="619"/>
      <c r="H283" s="619"/>
      <c r="I283" s="619"/>
      <c r="J283" s="619"/>
      <c r="K283" s="619"/>
      <c r="N283" s="619"/>
      <c r="O283" s="619"/>
      <c r="R283" s="619"/>
      <c r="S283" s="619"/>
    </row>
    <row r="284" spans="1:19" outlineLevel="1">
      <c r="A284" s="171"/>
      <c r="D284" s="72" t="s">
        <v>304</v>
      </c>
      <c r="E284" s="833" t="s">
        <v>215</v>
      </c>
      <c r="F284" s="619"/>
      <c r="G284" s="619"/>
      <c r="H284" s="619"/>
      <c r="I284" s="619"/>
      <c r="J284" s="619"/>
      <c r="K284" s="619"/>
      <c r="N284" s="619"/>
      <c r="O284" s="619"/>
      <c r="R284" s="619"/>
      <c r="S284" s="619"/>
    </row>
    <row r="285" spans="1:19" outlineLevel="1">
      <c r="A285" s="171"/>
      <c r="D285" s="72" t="s">
        <v>305</v>
      </c>
      <c r="E285" s="833" t="s">
        <v>215</v>
      </c>
      <c r="F285" s="619"/>
      <c r="G285" s="619"/>
      <c r="H285" s="619"/>
      <c r="I285" s="619"/>
      <c r="J285" s="619"/>
      <c r="K285" s="619"/>
      <c r="N285" s="619"/>
      <c r="O285" s="619"/>
      <c r="R285" s="619"/>
      <c r="S285" s="619"/>
    </row>
    <row r="286" spans="1:19" outlineLevel="1">
      <c r="A286" s="171"/>
      <c r="D286" s="72" t="s">
        <v>306</v>
      </c>
      <c r="E286" s="833" t="s">
        <v>215</v>
      </c>
      <c r="F286" s="619"/>
      <c r="G286" s="619"/>
      <c r="H286" s="619"/>
      <c r="I286" s="619"/>
      <c r="J286" s="619"/>
      <c r="K286" s="619"/>
      <c r="N286" s="619"/>
      <c r="O286" s="619"/>
      <c r="R286" s="619"/>
      <c r="S286" s="619"/>
    </row>
    <row r="287" spans="1:19" outlineLevel="1">
      <c r="A287" s="171"/>
      <c r="D287" s="72" t="s">
        <v>307</v>
      </c>
      <c r="E287" s="833" t="s">
        <v>215</v>
      </c>
      <c r="F287" s="619"/>
      <c r="G287" s="619"/>
      <c r="H287" s="619"/>
      <c r="I287" s="619"/>
      <c r="J287" s="619"/>
      <c r="K287" s="619"/>
      <c r="N287" s="619"/>
      <c r="O287" s="619"/>
      <c r="R287" s="619"/>
      <c r="S287" s="619"/>
    </row>
    <row r="288" spans="1:19" outlineLevel="1">
      <c r="A288" s="171"/>
      <c r="D288" s="72" t="s">
        <v>308</v>
      </c>
      <c r="E288" s="833" t="s">
        <v>215</v>
      </c>
      <c r="F288" s="619"/>
      <c r="G288" s="619"/>
      <c r="H288" s="619"/>
      <c r="I288" s="619"/>
      <c r="J288" s="619"/>
      <c r="K288" s="619"/>
      <c r="N288" s="619"/>
      <c r="O288" s="619"/>
      <c r="R288" s="619"/>
      <c r="S288" s="619"/>
    </row>
    <row r="289" spans="1:19" outlineLevel="1">
      <c r="A289" s="171"/>
      <c r="D289" s="72" t="s">
        <v>309</v>
      </c>
      <c r="E289" s="833" t="s">
        <v>215</v>
      </c>
      <c r="F289" s="619"/>
      <c r="G289" s="619"/>
      <c r="H289" s="619"/>
      <c r="I289" s="619"/>
      <c r="J289" s="619"/>
      <c r="K289" s="619"/>
      <c r="N289" s="619"/>
      <c r="O289" s="619"/>
      <c r="R289" s="619"/>
      <c r="S289" s="619"/>
    </row>
    <row r="290" spans="1:19" outlineLevel="1">
      <c r="A290" s="171"/>
      <c r="D290" s="72" t="s">
        <v>310</v>
      </c>
      <c r="E290" s="833" t="s">
        <v>215</v>
      </c>
      <c r="F290" s="619"/>
      <c r="G290" s="619"/>
      <c r="H290" s="619"/>
      <c r="I290" s="619"/>
      <c r="J290" s="619"/>
      <c r="K290" s="619"/>
      <c r="N290" s="619"/>
      <c r="O290" s="619"/>
      <c r="R290" s="619"/>
      <c r="S290" s="619"/>
    </row>
    <row r="291" spans="1:19" outlineLevel="1">
      <c r="A291" s="171"/>
      <c r="D291" s="72" t="s">
        <v>311</v>
      </c>
      <c r="E291" s="833" t="s">
        <v>215</v>
      </c>
      <c r="F291" s="619"/>
      <c r="G291" s="619"/>
      <c r="H291" s="619"/>
      <c r="I291" s="619"/>
      <c r="J291" s="619"/>
      <c r="K291" s="619"/>
      <c r="N291" s="619"/>
      <c r="O291" s="619"/>
      <c r="R291" s="619"/>
      <c r="S291" s="619"/>
    </row>
    <row r="292" spans="1:19" outlineLevel="1">
      <c r="A292" s="171"/>
      <c r="D292" s="72" t="s">
        <v>312</v>
      </c>
      <c r="E292" s="833" t="s">
        <v>215</v>
      </c>
      <c r="F292" s="619"/>
      <c r="G292" s="619"/>
      <c r="H292" s="619"/>
      <c r="I292" s="619"/>
      <c r="J292" s="619"/>
      <c r="K292" s="619"/>
      <c r="N292" s="619"/>
      <c r="O292" s="619"/>
      <c r="R292" s="619"/>
      <c r="S292" s="619"/>
    </row>
    <row r="293" spans="1:19" outlineLevel="1">
      <c r="A293" s="171"/>
      <c r="D293" s="72" t="s">
        <v>313</v>
      </c>
      <c r="E293" s="833" t="s">
        <v>215</v>
      </c>
      <c r="F293" s="619"/>
      <c r="G293" s="619"/>
      <c r="H293" s="619"/>
      <c r="I293" s="619"/>
      <c r="J293" s="619"/>
      <c r="K293" s="619"/>
      <c r="N293" s="619"/>
      <c r="O293" s="619"/>
      <c r="R293" s="619"/>
      <c r="S293" s="619"/>
    </row>
    <row r="294" spans="1:19" outlineLevel="1">
      <c r="A294" s="171"/>
      <c r="D294" s="72" t="s">
        <v>314</v>
      </c>
      <c r="E294" s="833" t="s">
        <v>215</v>
      </c>
      <c r="F294" s="619"/>
      <c r="G294" s="619"/>
      <c r="H294" s="619"/>
      <c r="I294" s="619"/>
      <c r="J294" s="619"/>
      <c r="K294" s="619"/>
      <c r="N294" s="619"/>
      <c r="O294" s="619"/>
      <c r="R294" s="619"/>
      <c r="S294" s="619"/>
    </row>
    <row r="295" spans="1:19" outlineLevel="1">
      <c r="A295" s="171"/>
      <c r="D295" s="72" t="s">
        <v>315</v>
      </c>
      <c r="E295" s="833" t="s">
        <v>215</v>
      </c>
      <c r="F295" s="619"/>
      <c r="G295" s="619"/>
      <c r="H295" s="619"/>
      <c r="I295" s="619"/>
      <c r="J295" s="619"/>
      <c r="K295" s="619"/>
      <c r="N295" s="619"/>
      <c r="O295" s="619"/>
      <c r="R295" s="619"/>
      <c r="S295" s="619"/>
    </row>
    <row r="296" spans="1:19" outlineLevel="1">
      <c r="A296" s="171"/>
      <c r="D296" s="72" t="s">
        <v>316</v>
      </c>
      <c r="E296" s="833" t="s">
        <v>215</v>
      </c>
      <c r="F296" s="619"/>
      <c r="G296" s="619"/>
      <c r="H296" s="619"/>
      <c r="I296" s="619"/>
      <c r="J296" s="619"/>
      <c r="K296" s="619"/>
      <c r="N296" s="619"/>
      <c r="O296" s="619"/>
      <c r="R296" s="619"/>
      <c r="S296" s="619"/>
    </row>
    <row r="297" spans="1:19" outlineLevel="1">
      <c r="A297" s="171"/>
      <c r="D297" s="72" t="s">
        <v>317</v>
      </c>
      <c r="E297" s="833" t="s">
        <v>215</v>
      </c>
      <c r="F297" s="619"/>
      <c r="G297" s="619"/>
      <c r="H297" s="619"/>
      <c r="I297" s="619"/>
      <c r="J297" s="619"/>
      <c r="K297" s="619"/>
      <c r="N297" s="619"/>
      <c r="O297" s="619"/>
      <c r="R297" s="619"/>
      <c r="S297" s="619"/>
    </row>
    <row r="298" spans="1:19" outlineLevel="1">
      <c r="A298" s="171"/>
      <c r="D298" s="72" t="s">
        <v>318</v>
      </c>
      <c r="E298" s="833" t="s">
        <v>215</v>
      </c>
      <c r="F298" s="619"/>
      <c r="G298" s="619"/>
      <c r="H298" s="619"/>
      <c r="I298" s="619"/>
      <c r="J298" s="619"/>
      <c r="K298" s="619"/>
      <c r="N298" s="619"/>
      <c r="O298" s="619"/>
      <c r="R298" s="619"/>
      <c r="S298" s="619"/>
    </row>
    <row r="299" spans="1:19" outlineLevel="1">
      <c r="A299" s="171"/>
      <c r="D299" s="292" t="s">
        <v>319</v>
      </c>
      <c r="E299" s="826"/>
      <c r="F299" s="600"/>
      <c r="G299" s="600"/>
      <c r="H299" s="600"/>
      <c r="I299" s="600"/>
      <c r="J299" s="600"/>
      <c r="K299" s="457"/>
      <c r="N299" s="631"/>
      <c r="O299" s="631"/>
      <c r="R299" s="631"/>
      <c r="S299" s="631"/>
    </row>
    <row r="300" spans="1:19" ht="44.55" customHeight="1" outlineLevel="1">
      <c r="A300" s="171"/>
      <c r="D300" s="965" t="s">
        <v>723</v>
      </c>
      <c r="E300" s="966"/>
      <c r="F300" s="966"/>
      <c r="G300" s="966"/>
      <c r="H300" s="966"/>
      <c r="I300" s="966"/>
      <c r="J300" s="966"/>
      <c r="K300" s="967"/>
      <c r="N300" s="632"/>
      <c r="O300" s="633"/>
      <c r="R300" s="632"/>
      <c r="S300" s="633"/>
    </row>
    <row r="301" spans="1:19" outlineLevel="1">
      <c r="A301" s="179"/>
      <c r="D301" s="286"/>
      <c r="E301" s="826"/>
      <c r="F301" s="600"/>
      <c r="G301" s="600"/>
      <c r="H301" s="600"/>
      <c r="I301" s="600"/>
      <c r="J301" s="600"/>
      <c r="K301" s="457"/>
      <c r="L301" s="237"/>
      <c r="M301" s="237"/>
      <c r="N301" s="452"/>
      <c r="O301" s="457"/>
      <c r="P301" s="237"/>
      <c r="Q301" s="237"/>
      <c r="R301" s="452"/>
      <c r="S301" s="457"/>
    </row>
    <row r="302" spans="1:19" outlineLevel="1">
      <c r="A302" s="171"/>
    </row>
    <row r="303" spans="1:19">
      <c r="A303" s="171"/>
      <c r="C303" s="924" t="s">
        <v>724</v>
      </c>
      <c r="D303" s="314"/>
      <c r="E303" s="822"/>
      <c r="F303" s="594"/>
      <c r="G303" s="594"/>
      <c r="H303" s="594"/>
      <c r="I303" s="594"/>
      <c r="J303" s="594"/>
      <c r="K303" s="595"/>
      <c r="N303" s="614"/>
      <c r="O303" s="615"/>
      <c r="R303" s="614"/>
      <c r="S303" s="634"/>
    </row>
    <row r="304" spans="1:19" s="1" customFormat="1" outlineLevel="1">
      <c r="A304" s="171"/>
      <c r="C304" s="71"/>
      <c r="D304" s="286" t="s">
        <v>323</v>
      </c>
      <c r="E304" s="826"/>
      <c r="F304" s="600"/>
      <c r="G304" s="600"/>
      <c r="H304" s="600"/>
      <c r="I304" s="600"/>
      <c r="J304" s="600"/>
      <c r="K304" s="457"/>
      <c r="L304" s="237"/>
      <c r="M304" s="237"/>
      <c r="N304" s="452"/>
      <c r="O304" s="457"/>
      <c r="P304" s="237"/>
      <c r="Q304" s="237"/>
      <c r="R304" s="452"/>
      <c r="S304" s="457"/>
    </row>
    <row r="305" spans="1:29" s="137" customFormat="1" outlineLevel="1">
      <c r="A305" s="171" t="s">
        <v>322</v>
      </c>
      <c r="B305" s="17"/>
      <c r="C305" s="71"/>
      <c r="D305" s="177" t="s">
        <v>324</v>
      </c>
      <c r="E305" s="728" t="s">
        <v>149</v>
      </c>
      <c r="F305" s="130">
        <v>0</v>
      </c>
      <c r="G305" s="130">
        <v>0</v>
      </c>
      <c r="H305" s="130">
        <v>0</v>
      </c>
      <c r="I305" s="130">
        <v>0</v>
      </c>
      <c r="J305" s="130">
        <v>0</v>
      </c>
      <c r="K305" s="130">
        <v>0</v>
      </c>
      <c r="L305" s="166"/>
      <c r="M305" s="166"/>
      <c r="N305" s="130">
        <v>0</v>
      </c>
      <c r="O305" s="130">
        <v>0</v>
      </c>
      <c r="P305" s="166"/>
      <c r="Q305" s="166"/>
      <c r="R305" s="130">
        <v>0</v>
      </c>
      <c r="S305" s="130">
        <v>0</v>
      </c>
      <c r="T305" s="17"/>
      <c r="U305" s="17"/>
      <c r="V305" s="17"/>
      <c r="W305" s="17"/>
      <c r="X305" s="17"/>
      <c r="Y305" s="17"/>
      <c r="Z305" s="17"/>
      <c r="AA305" s="17"/>
      <c r="AB305" s="17"/>
      <c r="AC305" s="17"/>
    </row>
    <row r="306" spans="1:29" s="137" customFormat="1" outlineLevel="1">
      <c r="A306" s="171"/>
      <c r="B306" s="17"/>
      <c r="C306" s="71"/>
      <c r="D306" s="177" t="s">
        <v>325</v>
      </c>
      <c r="E306" s="728" t="s">
        <v>326</v>
      </c>
      <c r="F306" s="130">
        <v>0</v>
      </c>
      <c r="G306" s="130">
        <v>0</v>
      </c>
      <c r="H306" s="130">
        <v>0</v>
      </c>
      <c r="I306" s="130">
        <v>0</v>
      </c>
      <c r="J306" s="130">
        <v>0</v>
      </c>
      <c r="K306" s="130">
        <v>0</v>
      </c>
      <c r="L306" s="166"/>
      <c r="M306" s="166"/>
      <c r="N306" s="130">
        <v>0</v>
      </c>
      <c r="O306" s="130">
        <v>0</v>
      </c>
      <c r="P306" s="166"/>
      <c r="Q306" s="166"/>
      <c r="R306" s="130">
        <v>0</v>
      </c>
      <c r="S306" s="130">
        <v>0</v>
      </c>
      <c r="T306" s="17"/>
      <c r="U306" s="17"/>
      <c r="V306" s="17"/>
      <c r="W306" s="17"/>
      <c r="X306" s="17"/>
      <c r="Y306" s="17"/>
      <c r="Z306" s="17"/>
      <c r="AA306" s="17"/>
      <c r="AB306" s="17"/>
      <c r="AC306" s="17"/>
    </row>
    <row r="307" spans="1:29" outlineLevel="1">
      <c r="A307" s="171"/>
      <c r="C307" s="334"/>
      <c r="D307" s="286" t="s">
        <v>328</v>
      </c>
      <c r="E307" s="826"/>
      <c r="F307" s="600"/>
      <c r="G307" s="600"/>
      <c r="H307" s="600"/>
      <c r="I307" s="600"/>
      <c r="J307" s="600"/>
      <c r="K307" s="457"/>
      <c r="L307" s="237"/>
      <c r="M307" s="237"/>
      <c r="N307" s="452"/>
      <c r="O307" s="457"/>
      <c r="P307" s="237"/>
      <c r="Q307" s="237"/>
      <c r="R307" s="452"/>
      <c r="S307" s="457"/>
    </row>
    <row r="308" spans="1:29" outlineLevel="1">
      <c r="A308" s="171" t="s">
        <v>327</v>
      </c>
      <c r="C308" s="256"/>
      <c r="D308" s="72" t="s">
        <v>329</v>
      </c>
      <c r="E308" s="838" t="s">
        <v>326</v>
      </c>
      <c r="F308" s="635"/>
      <c r="G308" s="635"/>
      <c r="H308" s="635"/>
      <c r="I308" s="635"/>
      <c r="J308" s="635"/>
      <c r="K308" s="635"/>
      <c r="N308" s="636"/>
      <c r="O308" s="636"/>
      <c r="R308" s="636"/>
      <c r="S308" s="636"/>
    </row>
    <row r="309" spans="1:29" outlineLevel="1">
      <c r="A309" s="171"/>
      <c r="C309" s="256"/>
      <c r="D309" s="72" t="s">
        <v>330</v>
      </c>
      <c r="E309" s="838" t="s">
        <v>326</v>
      </c>
      <c r="F309" s="635"/>
      <c r="G309" s="635"/>
      <c r="H309" s="635"/>
      <c r="I309" s="635"/>
      <c r="J309" s="635"/>
      <c r="K309" s="635"/>
      <c r="N309" s="636"/>
      <c r="O309" s="636"/>
      <c r="R309" s="636"/>
      <c r="S309" s="636"/>
    </row>
    <row r="310" spans="1:29" outlineLevel="1">
      <c r="A310" s="171"/>
      <c r="C310" s="334"/>
      <c r="D310" s="286" t="s">
        <v>332</v>
      </c>
      <c r="E310" s="826"/>
      <c r="F310" s="600"/>
      <c r="G310" s="600"/>
      <c r="H310" s="600"/>
      <c r="I310" s="600"/>
      <c r="J310" s="600"/>
      <c r="K310" s="457"/>
      <c r="L310" s="237"/>
      <c r="M310" s="237"/>
      <c r="N310" s="452"/>
      <c r="O310" s="457"/>
      <c r="P310" s="237"/>
      <c r="Q310" s="237"/>
      <c r="R310" s="452"/>
      <c r="S310" s="457"/>
    </row>
    <row r="311" spans="1:29" outlineLevel="1">
      <c r="A311" s="171" t="s">
        <v>331</v>
      </c>
      <c r="C311" s="256"/>
      <c r="D311" s="72" t="s">
        <v>333</v>
      </c>
      <c r="E311" s="838" t="s">
        <v>215</v>
      </c>
      <c r="F311" s="635"/>
      <c r="G311" s="635"/>
      <c r="H311" s="635"/>
      <c r="I311" s="635"/>
      <c r="J311" s="635"/>
      <c r="K311" s="635"/>
      <c r="N311" s="636"/>
      <c r="O311" s="636"/>
      <c r="R311" s="636"/>
      <c r="S311" s="636"/>
    </row>
    <row r="312" spans="1:29" outlineLevel="1" collapsed="1">
      <c r="A312" s="171"/>
      <c r="C312" s="256"/>
      <c r="D312" s="72" t="s">
        <v>335</v>
      </c>
      <c r="E312" s="838" t="s">
        <v>215</v>
      </c>
      <c r="F312" s="635"/>
      <c r="G312" s="635"/>
      <c r="H312" s="635"/>
      <c r="I312" s="635"/>
      <c r="J312" s="635"/>
      <c r="K312" s="635"/>
      <c r="N312" s="636"/>
      <c r="O312" s="636"/>
      <c r="R312" s="636"/>
      <c r="S312" s="636"/>
    </row>
    <row r="313" spans="1:29" outlineLevel="1">
      <c r="A313" s="171"/>
      <c r="C313" s="256"/>
      <c r="D313" s="286" t="s">
        <v>337</v>
      </c>
      <c r="E313" s="826"/>
      <c r="F313" s="600"/>
      <c r="G313" s="600"/>
      <c r="H313" s="600"/>
      <c r="I313" s="600"/>
      <c r="J313" s="600"/>
      <c r="K313" s="457"/>
      <c r="L313" s="237"/>
      <c r="M313" s="237"/>
      <c r="N313" s="452"/>
      <c r="O313" s="457"/>
      <c r="P313" s="237"/>
      <c r="Q313" s="237"/>
      <c r="R313" s="452"/>
      <c r="S313" s="457"/>
    </row>
    <row r="314" spans="1:29" outlineLevel="1">
      <c r="A314" s="171" t="s">
        <v>336</v>
      </c>
      <c r="C314" s="256"/>
      <c r="D314" s="72" t="s">
        <v>338</v>
      </c>
      <c r="E314" s="838" t="s">
        <v>149</v>
      </c>
      <c r="F314" s="130"/>
      <c r="G314" s="130"/>
      <c r="H314" s="130"/>
      <c r="I314" s="130"/>
      <c r="J314" s="130"/>
      <c r="K314" s="130"/>
      <c r="N314" s="130"/>
      <c r="O314" s="130"/>
      <c r="R314" s="130"/>
      <c r="S314" s="130"/>
    </row>
    <row r="315" spans="1:29" outlineLevel="1">
      <c r="A315" s="171"/>
      <c r="C315" s="256"/>
      <c r="D315" s="72" t="s">
        <v>339</v>
      </c>
      <c r="E315" s="838" t="s">
        <v>149</v>
      </c>
      <c r="F315" s="130"/>
      <c r="G315" s="130"/>
      <c r="H315" s="130"/>
      <c r="I315" s="130"/>
      <c r="J315" s="130"/>
      <c r="K315" s="130"/>
      <c r="N315" s="130"/>
      <c r="O315" s="130"/>
      <c r="R315" s="130"/>
      <c r="S315" s="130"/>
    </row>
    <row r="316" spans="1:29" outlineLevel="1">
      <c r="A316" s="171"/>
      <c r="C316" s="256"/>
      <c r="D316" s="72" t="s">
        <v>340</v>
      </c>
      <c r="E316" s="838" t="s">
        <v>735</v>
      </c>
      <c r="F316" s="130"/>
      <c r="G316" s="130"/>
      <c r="H316" s="130"/>
      <c r="I316" s="130"/>
      <c r="J316" s="130"/>
      <c r="K316" s="130"/>
      <c r="N316" s="130"/>
      <c r="O316" s="130"/>
      <c r="R316" s="130"/>
      <c r="S316" s="130"/>
    </row>
    <row r="317" spans="1:29" outlineLevel="1">
      <c r="A317" s="171"/>
      <c r="C317" s="256"/>
      <c r="D317" s="72" t="s">
        <v>341</v>
      </c>
      <c r="E317" s="838" t="s">
        <v>149</v>
      </c>
      <c r="F317" s="130"/>
      <c r="G317" s="130"/>
      <c r="H317" s="130"/>
      <c r="I317" s="130"/>
      <c r="J317" s="130"/>
      <c r="K317" s="130"/>
      <c r="N317" s="130"/>
      <c r="O317" s="130"/>
      <c r="R317" s="130"/>
      <c r="S317" s="130"/>
    </row>
    <row r="318" spans="1:29" outlineLevel="1">
      <c r="A318" s="171"/>
      <c r="C318" s="256"/>
      <c r="D318" s="72" t="s">
        <v>342</v>
      </c>
      <c r="E318" s="838" t="s">
        <v>149</v>
      </c>
      <c r="F318" s="130"/>
      <c r="G318" s="130"/>
      <c r="H318" s="130"/>
      <c r="I318" s="130"/>
      <c r="J318" s="130"/>
      <c r="K318" s="130"/>
      <c r="N318" s="130"/>
      <c r="O318" s="130"/>
      <c r="R318" s="130"/>
      <c r="S318" s="130"/>
    </row>
    <row r="319" spans="1:29" outlineLevel="1">
      <c r="A319" s="171"/>
      <c r="C319" s="256"/>
      <c r="D319" s="72" t="s">
        <v>343</v>
      </c>
      <c r="E319" s="838" t="s">
        <v>149</v>
      </c>
      <c r="F319" s="130"/>
      <c r="G319" s="130"/>
      <c r="H319" s="130"/>
      <c r="I319" s="130"/>
      <c r="J319" s="130"/>
      <c r="K319" s="130"/>
      <c r="N319" s="130"/>
      <c r="O319" s="130"/>
      <c r="R319" s="130"/>
      <c r="S319" s="130"/>
    </row>
    <row r="320" spans="1:29" outlineLevel="1">
      <c r="A320" s="171"/>
      <c r="C320" s="256"/>
      <c r="D320" s="72" t="s">
        <v>344</v>
      </c>
      <c r="E320" s="838" t="s">
        <v>149</v>
      </c>
      <c r="F320" s="130"/>
      <c r="G320" s="130"/>
      <c r="H320" s="130"/>
      <c r="I320" s="130"/>
      <c r="J320" s="130"/>
      <c r="K320" s="130"/>
      <c r="N320" s="130"/>
      <c r="O320" s="130"/>
      <c r="R320" s="130"/>
      <c r="S320" s="130"/>
    </row>
    <row r="321" spans="1:19" outlineLevel="1">
      <c r="A321" s="171"/>
      <c r="C321" s="256"/>
      <c r="D321" s="72" t="s">
        <v>345</v>
      </c>
      <c r="E321" s="838" t="s">
        <v>149</v>
      </c>
      <c r="F321" s="130"/>
      <c r="G321" s="130"/>
      <c r="H321" s="130"/>
      <c r="I321" s="130"/>
      <c r="J321" s="130"/>
      <c r="K321" s="130"/>
      <c r="N321" s="130"/>
      <c r="O321" s="130"/>
      <c r="R321" s="130"/>
      <c r="S321" s="130"/>
    </row>
    <row r="322" spans="1:19" outlineLevel="1">
      <c r="A322" s="171"/>
      <c r="C322" s="256"/>
      <c r="D322" s="72" t="s">
        <v>346</v>
      </c>
      <c r="E322" s="838" t="s">
        <v>149</v>
      </c>
      <c r="F322" s="130"/>
      <c r="G322" s="130"/>
      <c r="H322" s="130"/>
      <c r="I322" s="130"/>
      <c r="J322" s="130"/>
      <c r="K322" s="130"/>
      <c r="N322" s="130"/>
      <c r="O322" s="130"/>
      <c r="R322" s="130"/>
      <c r="S322" s="130"/>
    </row>
    <row r="323" spans="1:19" outlineLevel="1">
      <c r="A323" s="171"/>
      <c r="C323" s="256"/>
      <c r="D323" s="72" t="s">
        <v>347</v>
      </c>
      <c r="E323" s="838" t="s">
        <v>149</v>
      </c>
      <c r="F323" s="130"/>
      <c r="G323" s="130"/>
      <c r="H323" s="130"/>
      <c r="I323" s="130"/>
      <c r="J323" s="130"/>
      <c r="K323" s="130"/>
      <c r="N323" s="130"/>
      <c r="O323" s="130"/>
      <c r="R323" s="130"/>
      <c r="S323" s="130"/>
    </row>
    <row r="324" spans="1:19" outlineLevel="1">
      <c r="A324" s="171"/>
      <c r="C324" s="256"/>
      <c r="D324" s="72" t="s">
        <v>348</v>
      </c>
      <c r="E324" s="838" t="s">
        <v>149</v>
      </c>
      <c r="F324" s="130"/>
      <c r="G324" s="130"/>
      <c r="H324" s="130"/>
      <c r="I324" s="130"/>
      <c r="J324" s="130"/>
      <c r="K324" s="130"/>
      <c r="N324" s="130"/>
      <c r="O324" s="130"/>
      <c r="R324" s="130"/>
      <c r="S324" s="130"/>
    </row>
    <row r="325" spans="1:19" outlineLevel="1">
      <c r="A325" s="171"/>
      <c r="C325" s="256"/>
      <c r="D325" s="72" t="s">
        <v>349</v>
      </c>
      <c r="E325" s="838" t="s">
        <v>149</v>
      </c>
      <c r="F325" s="130"/>
      <c r="G325" s="130"/>
      <c r="H325" s="130"/>
      <c r="I325" s="130"/>
      <c r="J325" s="130"/>
      <c r="K325" s="130"/>
      <c r="N325" s="130"/>
      <c r="O325" s="130"/>
      <c r="R325" s="130"/>
      <c r="S325" s="130"/>
    </row>
    <row r="326" spans="1:19" outlineLevel="1">
      <c r="A326" s="171"/>
      <c r="C326" s="256"/>
      <c r="D326" s="72" t="s">
        <v>350</v>
      </c>
      <c r="E326" s="838" t="s">
        <v>149</v>
      </c>
      <c r="F326" s="130"/>
      <c r="G326" s="130"/>
      <c r="H326" s="130"/>
      <c r="I326" s="130"/>
      <c r="J326" s="130"/>
      <c r="K326" s="130"/>
      <c r="N326" s="130"/>
      <c r="O326" s="130"/>
      <c r="R326" s="130"/>
      <c r="S326" s="130"/>
    </row>
    <row r="327" spans="1:19" outlineLevel="1">
      <c r="A327" s="171"/>
      <c r="C327" s="256"/>
      <c r="D327" s="72" t="s">
        <v>351</v>
      </c>
      <c r="E327" s="838" t="s">
        <v>149</v>
      </c>
      <c r="F327" s="130"/>
      <c r="G327" s="130"/>
      <c r="H327" s="130"/>
      <c r="I327" s="130"/>
      <c r="J327" s="130"/>
      <c r="K327" s="130"/>
      <c r="N327" s="130"/>
      <c r="O327" s="130"/>
      <c r="R327" s="130"/>
      <c r="S327" s="130"/>
    </row>
    <row r="328" spans="1:19" outlineLevel="1">
      <c r="A328" s="171"/>
      <c r="C328" s="256"/>
      <c r="D328" s="72" t="s">
        <v>352</v>
      </c>
      <c r="E328" s="838" t="s">
        <v>149</v>
      </c>
      <c r="F328" s="130"/>
      <c r="G328" s="130"/>
      <c r="H328" s="130"/>
      <c r="I328" s="130"/>
      <c r="J328" s="130"/>
      <c r="K328" s="130"/>
      <c r="N328" s="130"/>
      <c r="O328" s="130"/>
      <c r="R328" s="130"/>
      <c r="S328" s="130"/>
    </row>
    <row r="329" spans="1:19" outlineLevel="1">
      <c r="A329" s="171"/>
      <c r="C329" s="256"/>
      <c r="D329" s="72" t="s">
        <v>353</v>
      </c>
      <c r="E329" s="838" t="s">
        <v>215</v>
      </c>
      <c r="F329" s="130"/>
      <c r="G329" s="130"/>
      <c r="H329" s="130"/>
      <c r="I329" s="130"/>
      <c r="J329" s="130"/>
      <c r="K329" s="130"/>
      <c r="N329" s="130"/>
      <c r="O329" s="130"/>
      <c r="R329" s="130"/>
      <c r="S329" s="130"/>
    </row>
    <row r="330" spans="1:19" outlineLevel="1">
      <c r="A330" s="171"/>
      <c r="C330" s="256"/>
      <c r="D330" s="72" t="s">
        <v>354</v>
      </c>
      <c r="E330" s="838" t="s">
        <v>215</v>
      </c>
      <c r="F330" s="130"/>
      <c r="G330" s="130"/>
      <c r="H330" s="130"/>
      <c r="I330" s="130"/>
      <c r="J330" s="130"/>
      <c r="K330" s="130"/>
      <c r="N330" s="130"/>
      <c r="O330" s="130"/>
      <c r="R330" s="130"/>
      <c r="S330" s="130"/>
    </row>
    <row r="331" spans="1:19" s="1" customFormat="1" ht="13.2" customHeight="1" outlineLevel="1">
      <c r="A331" s="171" t="s">
        <v>355</v>
      </c>
      <c r="C331" s="310" t="s">
        <v>356</v>
      </c>
      <c r="D331" s="305"/>
      <c r="E331" s="839"/>
      <c r="F331" s="402"/>
      <c r="G331" s="402"/>
      <c r="H331" s="402"/>
      <c r="I331" s="402"/>
      <c r="J331" s="401"/>
      <c r="K331" s="916"/>
      <c r="L331" s="394"/>
      <c r="M331" s="394"/>
      <c r="N331" s="395"/>
      <c r="O331" s="396"/>
      <c r="P331" s="394"/>
      <c r="Q331" s="394"/>
      <c r="R331" s="395"/>
      <c r="S331" s="396"/>
    </row>
    <row r="332" spans="1:19" s="1" customFormat="1" ht="13.2" customHeight="1" outlineLevel="1">
      <c r="A332" s="171"/>
      <c r="D332" s="286" t="s">
        <v>357</v>
      </c>
      <c r="E332" s="840"/>
      <c r="F332" s="401"/>
      <c r="G332" s="401"/>
      <c r="H332" s="401"/>
      <c r="I332" s="401"/>
      <c r="J332" s="401"/>
      <c r="K332" s="916"/>
      <c r="L332" s="394"/>
      <c r="M332" s="394"/>
      <c r="N332" s="915"/>
      <c r="O332" s="916"/>
      <c r="P332" s="394"/>
      <c r="Q332" s="394"/>
      <c r="R332" s="915"/>
      <c r="S332" s="916"/>
    </row>
    <row r="333" spans="1:19" s="1" customFormat="1" ht="13.2" customHeight="1" outlineLevel="1">
      <c r="A333" s="171"/>
      <c r="D333" s="180" t="s">
        <v>358</v>
      </c>
      <c r="E333" s="730" t="s">
        <v>326</v>
      </c>
      <c r="F333" s="760"/>
      <c r="G333" s="760"/>
      <c r="H333" s="760"/>
      <c r="I333" s="760"/>
      <c r="J333" s="760"/>
      <c r="K333" s="760"/>
      <c r="L333" s="389"/>
      <c r="M333" s="389"/>
      <c r="N333" s="760"/>
      <c r="O333" s="760"/>
      <c r="P333" s="389"/>
      <c r="Q333" s="389"/>
      <c r="R333" s="760"/>
      <c r="S333" s="760"/>
    </row>
    <row r="334" spans="1:19" s="1" customFormat="1" ht="13.2" customHeight="1" outlineLevel="1">
      <c r="A334" s="171"/>
      <c r="D334" s="286" t="s">
        <v>359</v>
      </c>
      <c r="E334" s="840"/>
      <c r="F334" s="401"/>
      <c r="G334" s="401"/>
      <c r="H334" s="401"/>
      <c r="I334" s="401"/>
      <c r="J334" s="401"/>
      <c r="K334" s="916"/>
      <c r="L334" s="394"/>
      <c r="M334" s="394"/>
      <c r="N334" s="915"/>
      <c r="O334" s="916"/>
      <c r="P334" s="394"/>
      <c r="Q334" s="394"/>
      <c r="R334" s="915"/>
      <c r="S334" s="916"/>
    </row>
    <row r="335" spans="1:19" s="1" customFormat="1" ht="13.2" customHeight="1" outlineLevel="1">
      <c r="A335" s="171"/>
      <c r="D335" s="180" t="s">
        <v>358</v>
      </c>
      <c r="E335" s="730" t="s">
        <v>326</v>
      </c>
      <c r="F335" s="760"/>
      <c r="G335" s="760"/>
      <c r="H335" s="760"/>
      <c r="I335" s="760"/>
      <c r="J335" s="760"/>
      <c r="K335" s="760"/>
      <c r="L335" s="389"/>
      <c r="M335" s="389"/>
      <c r="N335" s="760"/>
      <c r="O335" s="760"/>
      <c r="P335" s="389"/>
      <c r="Q335" s="389"/>
      <c r="R335" s="760"/>
      <c r="S335" s="760"/>
    </row>
    <row r="336" spans="1:19" s="1" customFormat="1" ht="13.2" customHeight="1" outlineLevel="1">
      <c r="A336" s="171"/>
      <c r="D336" s="286" t="s">
        <v>360</v>
      </c>
      <c r="E336" s="840"/>
      <c r="F336" s="401"/>
      <c r="G336" s="401"/>
      <c r="H336" s="401"/>
      <c r="I336" s="401"/>
      <c r="J336" s="401"/>
      <c r="K336" s="401"/>
      <c r="L336" s="394"/>
      <c r="M336" s="394"/>
      <c r="N336" s="401"/>
      <c r="O336" s="401"/>
      <c r="P336" s="394"/>
      <c r="Q336" s="394"/>
      <c r="R336" s="401"/>
      <c r="S336" s="401"/>
    </row>
    <row r="337" spans="1:19" s="1" customFormat="1" ht="13.2" customHeight="1" outlineLevel="1">
      <c r="A337" s="171"/>
      <c r="D337" s="180" t="s">
        <v>361</v>
      </c>
      <c r="E337" s="730" t="s">
        <v>334</v>
      </c>
      <c r="F337" s="760"/>
      <c r="G337" s="760"/>
      <c r="H337" s="760"/>
      <c r="I337" s="760"/>
      <c r="J337" s="760"/>
      <c r="K337" s="760"/>
      <c r="L337" s="389"/>
      <c r="M337" s="389"/>
      <c r="N337" s="760"/>
      <c r="O337" s="760"/>
      <c r="P337" s="389"/>
      <c r="Q337" s="389"/>
      <c r="R337" s="760"/>
      <c r="S337" s="760"/>
    </row>
    <row r="338" spans="1:19" s="1" customFormat="1" ht="13.2" customHeight="1" outlineLevel="1">
      <c r="A338" s="171"/>
      <c r="D338" s="286" t="s">
        <v>362</v>
      </c>
      <c r="E338" s="840"/>
      <c r="F338" s="401"/>
      <c r="G338" s="401"/>
      <c r="H338" s="401"/>
      <c r="I338" s="401"/>
      <c r="J338" s="401"/>
      <c r="K338" s="401"/>
      <c r="L338" s="394"/>
      <c r="M338" s="394"/>
      <c r="N338" s="401"/>
      <c r="O338" s="401"/>
      <c r="P338" s="394"/>
      <c r="Q338" s="394"/>
      <c r="R338" s="401"/>
      <c r="S338" s="401"/>
    </row>
    <row r="339" spans="1:19" s="1" customFormat="1" ht="13.2" customHeight="1" outlineLevel="1">
      <c r="A339" s="171"/>
      <c r="D339" s="180" t="s">
        <v>363</v>
      </c>
      <c r="E339" s="730" t="s">
        <v>364</v>
      </c>
      <c r="F339" s="760"/>
      <c r="G339" s="760"/>
      <c r="H339" s="760"/>
      <c r="I339" s="760"/>
      <c r="J339" s="760"/>
      <c r="K339" s="760"/>
      <c r="L339" s="389"/>
      <c r="M339" s="389"/>
      <c r="N339" s="760"/>
      <c r="O339" s="760"/>
      <c r="P339" s="389"/>
      <c r="Q339" s="389"/>
      <c r="R339" s="760"/>
      <c r="S339" s="760"/>
    </row>
    <row r="340" spans="1:19" s="1" customFormat="1" ht="13.2" customHeight="1" outlineLevel="1">
      <c r="A340" s="171"/>
      <c r="D340" s="180" t="s">
        <v>365</v>
      </c>
      <c r="E340" s="730" t="s">
        <v>364</v>
      </c>
      <c r="F340" s="760"/>
      <c r="G340" s="760"/>
      <c r="H340" s="760"/>
      <c r="I340" s="760"/>
      <c r="J340" s="760"/>
      <c r="K340" s="760"/>
      <c r="L340" s="389"/>
      <c r="M340" s="389"/>
      <c r="N340" s="760"/>
      <c r="O340" s="760"/>
      <c r="P340" s="389"/>
      <c r="Q340" s="389"/>
      <c r="R340" s="760"/>
      <c r="S340" s="760"/>
    </row>
    <row r="341" spans="1:19" s="1" customFormat="1" ht="13.2" customHeight="1" outlineLevel="1">
      <c r="A341" s="171"/>
      <c r="D341" s="180" t="s">
        <v>366</v>
      </c>
      <c r="E341" s="730" t="s">
        <v>364</v>
      </c>
      <c r="F341" s="760"/>
      <c r="G341" s="760"/>
      <c r="H341" s="760"/>
      <c r="I341" s="760"/>
      <c r="J341" s="760"/>
      <c r="K341" s="760"/>
      <c r="L341" s="389"/>
      <c r="M341" s="389"/>
      <c r="N341" s="760"/>
      <c r="O341" s="760"/>
      <c r="P341" s="389"/>
      <c r="Q341" s="389"/>
      <c r="R341" s="760"/>
      <c r="S341" s="760"/>
    </row>
    <row r="342" spans="1:19" s="1" customFormat="1" ht="13.2" customHeight="1" outlineLevel="1">
      <c r="A342" s="171"/>
      <c r="D342" s="180" t="s">
        <v>367</v>
      </c>
      <c r="E342" s="730" t="s">
        <v>364</v>
      </c>
      <c r="F342" s="760"/>
      <c r="G342" s="760"/>
      <c r="H342" s="760"/>
      <c r="I342" s="760"/>
      <c r="J342" s="760"/>
      <c r="K342" s="760"/>
      <c r="L342" s="389"/>
      <c r="M342" s="389"/>
      <c r="N342" s="760"/>
      <c r="O342" s="760"/>
      <c r="P342" s="389"/>
      <c r="Q342" s="389"/>
      <c r="R342" s="760"/>
      <c r="S342" s="760"/>
    </row>
    <row r="343" spans="1:19" s="1" customFormat="1" ht="13.2" customHeight="1" outlineLevel="1">
      <c r="A343" s="171"/>
      <c r="D343" s="180" t="s">
        <v>368</v>
      </c>
      <c r="E343" s="730" t="s">
        <v>364</v>
      </c>
      <c r="F343" s="760"/>
      <c r="G343" s="760"/>
      <c r="H343" s="760"/>
      <c r="I343" s="760"/>
      <c r="J343" s="760"/>
      <c r="K343" s="760"/>
      <c r="L343" s="389"/>
      <c r="M343" s="389"/>
      <c r="N343" s="760"/>
      <c r="O343" s="760"/>
      <c r="P343" s="389"/>
      <c r="Q343" s="389"/>
      <c r="R343" s="760"/>
      <c r="S343" s="760"/>
    </row>
    <row r="344" spans="1:19" s="1" customFormat="1" ht="13.2" customHeight="1" outlineLevel="1">
      <c r="A344" s="171"/>
      <c r="D344" s="180" t="s">
        <v>369</v>
      </c>
      <c r="E344" s="730" t="s">
        <v>364</v>
      </c>
      <c r="F344" s="760"/>
      <c r="G344" s="760"/>
      <c r="H344" s="760"/>
      <c r="I344" s="760"/>
      <c r="J344" s="760"/>
      <c r="K344" s="760"/>
      <c r="L344" s="389"/>
      <c r="M344" s="389"/>
      <c r="N344" s="760"/>
      <c r="O344" s="760"/>
      <c r="P344" s="389"/>
      <c r="Q344" s="389"/>
      <c r="R344" s="760"/>
      <c r="S344" s="760"/>
    </row>
    <row r="345" spans="1:19" s="1" customFormat="1" ht="13.2" customHeight="1" outlineLevel="1">
      <c r="A345" s="171"/>
      <c r="D345" s="180" t="s">
        <v>370</v>
      </c>
      <c r="E345" s="730" t="s">
        <v>364</v>
      </c>
      <c r="F345" s="760"/>
      <c r="G345" s="760"/>
      <c r="H345" s="760"/>
      <c r="I345" s="760"/>
      <c r="J345" s="760"/>
      <c r="K345" s="760"/>
      <c r="L345" s="389"/>
      <c r="M345" s="389"/>
      <c r="N345" s="760"/>
      <c r="O345" s="760"/>
      <c r="P345" s="389"/>
      <c r="Q345" s="389"/>
      <c r="R345" s="760"/>
      <c r="S345" s="760"/>
    </row>
    <row r="346" spans="1:19" s="1" customFormat="1" ht="13.2" customHeight="1" outlineLevel="1">
      <c r="A346" s="171"/>
      <c r="D346" s="180" t="s">
        <v>371</v>
      </c>
      <c r="E346" s="730" t="s">
        <v>364</v>
      </c>
      <c r="F346" s="760"/>
      <c r="G346" s="760"/>
      <c r="H346" s="760"/>
      <c r="I346" s="760"/>
      <c r="J346" s="760"/>
      <c r="K346" s="760"/>
      <c r="L346" s="389"/>
      <c r="M346" s="389"/>
      <c r="N346" s="760"/>
      <c r="O346" s="760"/>
      <c r="P346" s="389"/>
      <c r="Q346" s="389"/>
      <c r="R346" s="760"/>
      <c r="S346" s="760"/>
    </row>
    <row r="347" spans="1:19" s="1" customFormat="1" ht="13.2" customHeight="1" outlineLevel="1">
      <c r="A347" s="171"/>
      <c r="D347" s="180" t="s">
        <v>372</v>
      </c>
      <c r="E347" s="730" t="s">
        <v>364</v>
      </c>
      <c r="F347" s="760"/>
      <c r="G347" s="760"/>
      <c r="H347" s="760"/>
      <c r="I347" s="760"/>
      <c r="J347" s="760"/>
      <c r="K347" s="760"/>
      <c r="L347" s="389"/>
      <c r="M347" s="389"/>
      <c r="N347" s="760"/>
      <c r="O347" s="760"/>
      <c r="P347" s="389"/>
      <c r="Q347" s="389"/>
      <c r="R347" s="760"/>
      <c r="S347" s="760"/>
    </row>
    <row r="348" spans="1:19" s="1" customFormat="1" ht="13.2" customHeight="1" outlineLevel="1">
      <c r="A348" s="171"/>
      <c r="D348" s="180" t="s">
        <v>373</v>
      </c>
      <c r="E348" s="730" t="s">
        <v>364</v>
      </c>
      <c r="F348" s="760"/>
      <c r="G348" s="760"/>
      <c r="H348" s="760"/>
      <c r="I348" s="760"/>
      <c r="J348" s="760"/>
      <c r="K348" s="760"/>
      <c r="L348" s="389"/>
      <c r="M348" s="389"/>
      <c r="N348" s="760"/>
      <c r="O348" s="760"/>
      <c r="P348" s="389"/>
      <c r="Q348" s="389"/>
      <c r="R348" s="760"/>
      <c r="S348" s="760"/>
    </row>
    <row r="349" spans="1:19" s="1" customFormat="1" ht="13.2" customHeight="1" outlineLevel="1">
      <c r="A349" s="171"/>
      <c r="D349" s="180" t="s">
        <v>374</v>
      </c>
      <c r="E349" s="730" t="s">
        <v>364</v>
      </c>
      <c r="F349" s="760"/>
      <c r="G349" s="760"/>
      <c r="H349" s="760"/>
      <c r="I349" s="760"/>
      <c r="J349" s="760"/>
      <c r="K349" s="760"/>
      <c r="L349" s="389"/>
      <c r="M349" s="389"/>
      <c r="N349" s="760"/>
      <c r="O349" s="760"/>
      <c r="P349" s="389"/>
      <c r="Q349" s="389"/>
      <c r="R349" s="760"/>
      <c r="S349" s="760"/>
    </row>
    <row r="350" spans="1:19" s="1" customFormat="1" ht="13.2" customHeight="1" outlineLevel="1">
      <c r="A350" s="171"/>
      <c r="D350" s="180" t="s">
        <v>375</v>
      </c>
      <c r="E350" s="730" t="s">
        <v>364</v>
      </c>
      <c r="F350" s="760"/>
      <c r="G350" s="760"/>
      <c r="H350" s="760"/>
      <c r="I350" s="760"/>
      <c r="J350" s="760"/>
      <c r="K350" s="760"/>
      <c r="L350" s="389"/>
      <c r="M350" s="389"/>
      <c r="N350" s="760"/>
      <c r="O350" s="760"/>
      <c r="P350" s="389"/>
      <c r="Q350" s="389"/>
      <c r="R350" s="760"/>
      <c r="S350" s="760"/>
    </row>
    <row r="351" spans="1:19" s="1" customFormat="1" ht="13.2" customHeight="1" outlineLevel="1">
      <c r="A351" s="171"/>
      <c r="D351" s="180" t="s">
        <v>376</v>
      </c>
      <c r="E351" s="730" t="s">
        <v>364</v>
      </c>
      <c r="F351" s="760"/>
      <c r="G351" s="760"/>
      <c r="H351" s="760"/>
      <c r="I351" s="760"/>
      <c r="J351" s="760"/>
      <c r="K351" s="760"/>
      <c r="L351" s="389"/>
      <c r="M351" s="389"/>
      <c r="N351" s="760"/>
      <c r="O351" s="760"/>
      <c r="P351" s="389"/>
      <c r="Q351" s="389"/>
      <c r="R351" s="760"/>
      <c r="S351" s="760"/>
    </row>
    <row r="352" spans="1:19" s="1" customFormat="1" ht="13.2" customHeight="1" outlineLevel="1">
      <c r="A352" s="171"/>
      <c r="D352" s="180" t="s">
        <v>377</v>
      </c>
      <c r="E352" s="730" t="s">
        <v>364</v>
      </c>
      <c r="F352" s="760"/>
      <c r="G352" s="760"/>
      <c r="H352" s="760"/>
      <c r="I352" s="760"/>
      <c r="J352" s="760"/>
      <c r="K352" s="760"/>
      <c r="L352" s="389"/>
      <c r="M352" s="389"/>
      <c r="N352" s="760"/>
      <c r="O352" s="760"/>
      <c r="P352" s="389"/>
      <c r="Q352" s="389"/>
      <c r="R352" s="760"/>
      <c r="S352" s="760"/>
    </row>
    <row r="353" spans="1:19" s="1" customFormat="1" ht="13.2" customHeight="1" outlineLevel="1">
      <c r="A353" s="171"/>
      <c r="D353" s="180" t="s">
        <v>378</v>
      </c>
      <c r="E353" s="730" t="s">
        <v>364</v>
      </c>
      <c r="F353" s="760"/>
      <c r="G353" s="760"/>
      <c r="H353" s="760"/>
      <c r="I353" s="760"/>
      <c r="J353" s="760"/>
      <c r="K353" s="760"/>
      <c r="L353" s="389"/>
      <c r="M353" s="389"/>
      <c r="N353" s="760"/>
      <c r="O353" s="760"/>
      <c r="P353" s="389"/>
      <c r="Q353" s="389"/>
      <c r="R353" s="760"/>
      <c r="S353" s="760"/>
    </row>
    <row r="354" spans="1:19" s="1" customFormat="1" ht="13.2" customHeight="1" outlineLevel="1">
      <c r="A354" s="171"/>
      <c r="D354" s="180" t="s">
        <v>379</v>
      </c>
      <c r="E354" s="730" t="s">
        <v>364</v>
      </c>
      <c r="F354" s="760"/>
      <c r="G354" s="760"/>
      <c r="H354" s="760"/>
      <c r="I354" s="760"/>
      <c r="J354" s="760"/>
      <c r="K354" s="760"/>
      <c r="L354" s="389"/>
      <c r="M354" s="389"/>
      <c r="N354" s="760"/>
      <c r="O354" s="760"/>
      <c r="P354" s="389"/>
      <c r="Q354" s="389"/>
      <c r="R354" s="760"/>
      <c r="S354" s="760"/>
    </row>
    <row r="355" spans="1:19" s="1" customFormat="1" ht="13.2" customHeight="1" outlineLevel="1">
      <c r="A355" s="171"/>
      <c r="D355" s="180" t="s">
        <v>380</v>
      </c>
      <c r="E355" s="730" t="s">
        <v>364</v>
      </c>
      <c r="F355" s="760"/>
      <c r="G355" s="760"/>
      <c r="H355" s="760"/>
      <c r="I355" s="760"/>
      <c r="J355" s="760"/>
      <c r="K355" s="760"/>
      <c r="L355" s="389"/>
      <c r="M355" s="389"/>
      <c r="N355" s="760"/>
      <c r="O355" s="760"/>
      <c r="P355" s="389"/>
      <c r="Q355" s="389"/>
      <c r="R355" s="760"/>
      <c r="S355" s="760"/>
    </row>
    <row r="356" spans="1:19" s="1" customFormat="1" ht="13.2" customHeight="1" outlineLevel="1">
      <c r="A356" s="171"/>
      <c r="D356" s="180" t="s">
        <v>381</v>
      </c>
      <c r="E356" s="730" t="s">
        <v>364</v>
      </c>
      <c r="F356" s="760"/>
      <c r="G356" s="760"/>
      <c r="H356" s="760"/>
      <c r="I356" s="760"/>
      <c r="J356" s="760"/>
      <c r="K356" s="760"/>
      <c r="L356" s="389"/>
      <c r="M356" s="389"/>
      <c r="N356" s="760"/>
      <c r="O356" s="760"/>
      <c r="P356" s="389"/>
      <c r="Q356" s="389"/>
      <c r="R356" s="760"/>
      <c r="S356" s="760"/>
    </row>
    <row r="357" spans="1:19" s="1" customFormat="1" ht="13.2" customHeight="1" outlineLevel="1">
      <c r="A357" s="171"/>
      <c r="D357" s="180" t="s">
        <v>382</v>
      </c>
      <c r="E357" s="730" t="s">
        <v>364</v>
      </c>
      <c r="F357" s="760"/>
      <c r="G357" s="760"/>
      <c r="H357" s="760"/>
      <c r="I357" s="760"/>
      <c r="J357" s="760"/>
      <c r="K357" s="760"/>
      <c r="L357" s="389"/>
      <c r="M357" s="389"/>
      <c r="N357" s="760"/>
      <c r="O357" s="760"/>
      <c r="P357" s="389"/>
      <c r="Q357" s="389"/>
      <c r="R357" s="760"/>
      <c r="S357" s="760"/>
    </row>
    <row r="358" spans="1:19" s="1" customFormat="1" ht="13.2" customHeight="1" outlineLevel="1">
      <c r="A358" s="171"/>
      <c r="D358" s="180" t="s">
        <v>383</v>
      </c>
      <c r="E358" s="730" t="s">
        <v>364</v>
      </c>
      <c r="F358" s="760"/>
      <c r="G358" s="760"/>
      <c r="H358" s="760"/>
      <c r="I358" s="760"/>
      <c r="J358" s="760"/>
      <c r="K358" s="760"/>
      <c r="L358" s="389"/>
      <c r="M358" s="389"/>
      <c r="N358" s="760"/>
      <c r="O358" s="760"/>
      <c r="P358" s="389"/>
      <c r="Q358" s="389"/>
      <c r="R358" s="760"/>
      <c r="S358" s="760"/>
    </row>
    <row r="359" spans="1:19" s="1" customFormat="1" ht="13.2" customHeight="1" outlineLevel="1">
      <c r="A359" s="171"/>
      <c r="D359" s="180" t="s">
        <v>384</v>
      </c>
      <c r="E359" s="730" t="s">
        <v>364</v>
      </c>
      <c r="F359" s="760"/>
      <c r="G359" s="760"/>
      <c r="H359" s="760"/>
      <c r="I359" s="760"/>
      <c r="J359" s="760"/>
      <c r="K359" s="760"/>
      <c r="L359" s="389"/>
      <c r="M359" s="389"/>
      <c r="N359" s="760"/>
      <c r="O359" s="760"/>
      <c r="P359" s="389"/>
      <c r="Q359" s="389"/>
      <c r="R359" s="760"/>
      <c r="S359" s="760"/>
    </row>
    <row r="360" spans="1:19" s="1" customFormat="1" ht="13.2" customHeight="1" outlineLevel="1">
      <c r="A360" s="171"/>
      <c r="D360" s="180" t="s">
        <v>385</v>
      </c>
      <c r="E360" s="730" t="s">
        <v>364</v>
      </c>
      <c r="F360" s="760"/>
      <c r="G360" s="760"/>
      <c r="H360" s="760"/>
      <c r="I360" s="760"/>
      <c r="J360" s="760"/>
      <c r="K360" s="760"/>
      <c r="L360" s="389"/>
      <c r="M360" s="389"/>
      <c r="N360" s="760"/>
      <c r="O360" s="760"/>
      <c r="P360" s="389"/>
      <c r="Q360" s="389"/>
      <c r="R360" s="760"/>
      <c r="S360" s="760"/>
    </row>
    <row r="361" spans="1:19" s="1" customFormat="1" ht="13.2" customHeight="1" outlineLevel="1">
      <c r="A361" s="171"/>
      <c r="D361" s="180" t="s">
        <v>386</v>
      </c>
      <c r="E361" s="730" t="s">
        <v>364</v>
      </c>
      <c r="F361" s="760"/>
      <c r="G361" s="760"/>
      <c r="H361" s="760"/>
      <c r="I361" s="760"/>
      <c r="J361" s="760"/>
      <c r="K361" s="760"/>
      <c r="L361" s="389"/>
      <c r="M361" s="389"/>
      <c r="N361" s="760"/>
      <c r="O361" s="760"/>
      <c r="P361" s="389"/>
      <c r="Q361" s="389"/>
      <c r="R361" s="760"/>
      <c r="S361" s="760"/>
    </row>
    <row r="362" spans="1:19" s="1" customFormat="1" ht="13.2" customHeight="1" outlineLevel="1">
      <c r="A362" s="171"/>
      <c r="D362" s="180" t="s">
        <v>387</v>
      </c>
      <c r="E362" s="730" t="s">
        <v>364</v>
      </c>
      <c r="F362" s="760"/>
      <c r="G362" s="760"/>
      <c r="H362" s="760"/>
      <c r="I362" s="760"/>
      <c r="J362" s="760"/>
      <c r="K362" s="760"/>
      <c r="L362" s="389"/>
      <c r="M362" s="389"/>
      <c r="N362" s="760"/>
      <c r="O362" s="760"/>
      <c r="P362" s="389"/>
      <c r="Q362" s="389"/>
      <c r="R362" s="760"/>
      <c r="S362" s="760"/>
    </row>
    <row r="363" spans="1:19" s="1" customFormat="1" ht="13.2" customHeight="1" outlineLevel="1">
      <c r="A363" s="171"/>
      <c r="D363" s="180" t="s">
        <v>388</v>
      </c>
      <c r="E363" s="730" t="s">
        <v>364</v>
      </c>
      <c r="F363" s="760"/>
      <c r="G363" s="760"/>
      <c r="H363" s="760"/>
      <c r="I363" s="760"/>
      <c r="J363" s="760"/>
      <c r="K363" s="760"/>
      <c r="L363" s="389"/>
      <c r="M363" s="389"/>
      <c r="N363" s="760"/>
      <c r="O363" s="760"/>
      <c r="P363" s="389"/>
      <c r="Q363" s="389"/>
      <c r="R363" s="760"/>
      <c r="S363" s="760"/>
    </row>
    <row r="364" spans="1:19" s="1" customFormat="1" ht="13.2" customHeight="1" outlineLevel="1">
      <c r="A364" s="171"/>
      <c r="D364" s="180" t="s">
        <v>389</v>
      </c>
      <c r="E364" s="730" t="s">
        <v>364</v>
      </c>
      <c r="F364" s="760"/>
      <c r="G364" s="760"/>
      <c r="H364" s="760"/>
      <c r="I364" s="760"/>
      <c r="J364" s="760"/>
      <c r="K364" s="760"/>
      <c r="L364" s="389"/>
      <c r="M364" s="389"/>
      <c r="N364" s="760"/>
      <c r="O364" s="760"/>
      <c r="P364" s="389"/>
      <c r="Q364" s="389"/>
      <c r="R364" s="760"/>
      <c r="S364" s="760"/>
    </row>
    <row r="365" spans="1:19" s="1" customFormat="1" ht="13.2" customHeight="1" outlineLevel="1">
      <c r="A365" s="171"/>
      <c r="D365" s="286" t="s">
        <v>390</v>
      </c>
      <c r="E365" s="840"/>
      <c r="F365" s="401"/>
      <c r="G365" s="401"/>
      <c r="H365" s="401"/>
      <c r="I365" s="401"/>
      <c r="J365" s="401"/>
      <c r="K365" s="401"/>
      <c r="L365" s="394"/>
      <c r="M365" s="394"/>
      <c r="N365" s="401"/>
      <c r="O365" s="401"/>
      <c r="P365" s="394"/>
      <c r="Q365" s="394"/>
      <c r="R365" s="401"/>
      <c r="S365" s="401"/>
    </row>
    <row r="366" spans="1:19" s="1" customFormat="1" ht="13.2" customHeight="1" outlineLevel="1">
      <c r="A366" s="171"/>
      <c r="D366" s="180" t="s">
        <v>366</v>
      </c>
      <c r="E366" s="730" t="s">
        <v>364</v>
      </c>
      <c r="F366" s="760"/>
      <c r="G366" s="760"/>
      <c r="H366" s="760"/>
      <c r="I366" s="760"/>
      <c r="J366" s="760"/>
      <c r="K366" s="760"/>
      <c r="L366" s="389"/>
      <c r="M366" s="389"/>
      <c r="N366" s="760"/>
      <c r="O366" s="760"/>
      <c r="P366" s="389"/>
      <c r="Q366" s="389"/>
      <c r="R366" s="760"/>
      <c r="S366" s="760"/>
    </row>
    <row r="367" spans="1:19" s="1" customFormat="1" ht="13.2" customHeight="1" outlineLevel="1">
      <c r="A367" s="171"/>
      <c r="D367" s="180" t="s">
        <v>367</v>
      </c>
      <c r="E367" s="730" t="s">
        <v>364</v>
      </c>
      <c r="F367" s="760"/>
      <c r="G367" s="760"/>
      <c r="H367" s="760"/>
      <c r="I367" s="760"/>
      <c r="J367" s="760"/>
      <c r="K367" s="760"/>
      <c r="L367" s="389"/>
      <c r="M367" s="389"/>
      <c r="N367" s="760"/>
      <c r="O367" s="760"/>
      <c r="P367" s="389"/>
      <c r="Q367" s="389"/>
      <c r="R367" s="760"/>
      <c r="S367" s="760"/>
    </row>
    <row r="368" spans="1:19" s="1" customFormat="1" ht="13.2" customHeight="1" outlineLevel="1">
      <c r="A368" s="171"/>
      <c r="D368" s="180" t="s">
        <v>391</v>
      </c>
      <c r="E368" s="730" t="s">
        <v>364</v>
      </c>
      <c r="F368" s="760"/>
      <c r="G368" s="760"/>
      <c r="H368" s="760"/>
      <c r="I368" s="760"/>
      <c r="J368" s="760"/>
      <c r="K368" s="760"/>
      <c r="L368" s="389"/>
      <c r="M368" s="389"/>
      <c r="N368" s="760"/>
      <c r="O368" s="760"/>
      <c r="P368" s="389"/>
      <c r="Q368" s="389"/>
      <c r="R368" s="760"/>
      <c r="S368" s="760"/>
    </row>
    <row r="369" spans="1:19" s="1" customFormat="1" ht="13.2" customHeight="1" outlineLevel="1">
      <c r="A369" s="171"/>
      <c r="D369" s="180" t="s">
        <v>373</v>
      </c>
      <c r="E369" s="730" t="s">
        <v>364</v>
      </c>
      <c r="F369" s="760"/>
      <c r="G369" s="760"/>
      <c r="H369" s="760"/>
      <c r="I369" s="760"/>
      <c r="J369" s="760"/>
      <c r="K369" s="760"/>
      <c r="L369" s="389"/>
      <c r="M369" s="389"/>
      <c r="N369" s="760"/>
      <c r="O369" s="760"/>
      <c r="P369" s="389"/>
      <c r="Q369" s="389"/>
      <c r="R369" s="760"/>
      <c r="S369" s="760"/>
    </row>
    <row r="370" spans="1:19" s="1" customFormat="1" ht="13.2" customHeight="1" outlineLevel="1">
      <c r="A370" s="171"/>
      <c r="D370" s="180" t="s">
        <v>374</v>
      </c>
      <c r="E370" s="730" t="s">
        <v>364</v>
      </c>
      <c r="F370" s="760"/>
      <c r="G370" s="760"/>
      <c r="H370" s="760"/>
      <c r="I370" s="760"/>
      <c r="J370" s="760"/>
      <c r="K370" s="760"/>
      <c r="L370" s="389"/>
      <c r="M370" s="389"/>
      <c r="N370" s="760"/>
      <c r="O370" s="760"/>
      <c r="P370" s="389"/>
      <c r="Q370" s="389"/>
      <c r="R370" s="760"/>
      <c r="S370" s="760"/>
    </row>
    <row r="371" spans="1:19" s="1" customFormat="1" ht="13.2" customHeight="1" outlineLevel="1">
      <c r="A371" s="171"/>
      <c r="D371" s="180" t="s">
        <v>375</v>
      </c>
      <c r="E371" s="730" t="s">
        <v>364</v>
      </c>
      <c r="F371" s="760"/>
      <c r="G371" s="760"/>
      <c r="H371" s="760"/>
      <c r="I371" s="760"/>
      <c r="J371" s="760"/>
      <c r="K371" s="760"/>
      <c r="L371" s="389"/>
      <c r="M371" s="389"/>
      <c r="N371" s="760"/>
      <c r="O371" s="760"/>
      <c r="P371" s="389"/>
      <c r="Q371" s="389"/>
      <c r="R371" s="760"/>
      <c r="S371" s="760"/>
    </row>
    <row r="372" spans="1:19" s="1" customFormat="1" ht="12.6" customHeight="1" outlineLevel="1">
      <c r="A372" s="171"/>
      <c r="D372" s="180" t="s">
        <v>376</v>
      </c>
      <c r="E372" s="730" t="s">
        <v>364</v>
      </c>
      <c r="F372" s="760"/>
      <c r="G372" s="760"/>
      <c r="H372" s="760"/>
      <c r="I372" s="760"/>
      <c r="J372" s="760"/>
      <c r="K372" s="760"/>
      <c r="L372" s="389"/>
      <c r="M372" s="389"/>
      <c r="N372" s="760"/>
      <c r="O372" s="760"/>
      <c r="P372" s="389"/>
      <c r="Q372" s="389"/>
      <c r="R372" s="760"/>
      <c r="S372" s="760"/>
    </row>
    <row r="373" spans="1:19" s="1" customFormat="1" ht="13.2" customHeight="1" outlineLevel="1">
      <c r="A373" s="171"/>
      <c r="D373" s="180" t="s">
        <v>386</v>
      </c>
      <c r="E373" s="730" t="s">
        <v>364</v>
      </c>
      <c r="F373" s="760"/>
      <c r="G373" s="760"/>
      <c r="H373" s="760"/>
      <c r="I373" s="760"/>
      <c r="J373" s="760"/>
      <c r="K373" s="760"/>
      <c r="L373" s="389"/>
      <c r="M373" s="389"/>
      <c r="N373" s="760"/>
      <c r="O373" s="760"/>
      <c r="P373" s="389"/>
      <c r="Q373" s="389"/>
      <c r="R373" s="760"/>
      <c r="S373" s="760"/>
    </row>
    <row r="374" spans="1:19" s="1" customFormat="1" ht="13.2" customHeight="1" outlineLevel="1">
      <c r="A374" s="171"/>
      <c r="D374" s="180" t="s">
        <v>387</v>
      </c>
      <c r="E374" s="730" t="s">
        <v>364</v>
      </c>
      <c r="F374" s="760"/>
      <c r="G374" s="760"/>
      <c r="H374" s="760"/>
      <c r="I374" s="760"/>
      <c r="J374" s="760"/>
      <c r="K374" s="760"/>
      <c r="L374" s="389"/>
      <c r="M374" s="389"/>
      <c r="N374" s="760"/>
      <c r="O374" s="760"/>
      <c r="P374" s="389"/>
      <c r="Q374" s="389"/>
      <c r="R374" s="760"/>
      <c r="S374" s="760"/>
    </row>
    <row r="375" spans="1:19" s="1" customFormat="1" ht="13.2" customHeight="1" outlineLevel="1">
      <c r="A375" s="171"/>
      <c r="D375" s="180" t="s">
        <v>392</v>
      </c>
      <c r="E375" s="730" t="s">
        <v>364</v>
      </c>
      <c r="F375" s="760"/>
      <c r="G375" s="760"/>
      <c r="H375" s="760"/>
      <c r="I375" s="760"/>
      <c r="J375" s="760"/>
      <c r="K375" s="760"/>
      <c r="L375" s="389"/>
      <c r="M375" s="389"/>
      <c r="N375" s="760"/>
      <c r="O375" s="760"/>
      <c r="P375" s="389"/>
      <c r="Q375" s="389"/>
      <c r="R375" s="760"/>
      <c r="S375" s="760"/>
    </row>
    <row r="376" spans="1:19" s="1" customFormat="1" ht="13.2" customHeight="1" outlineLevel="1">
      <c r="A376" s="171"/>
      <c r="D376" s="180" t="s">
        <v>389</v>
      </c>
      <c r="E376" s="730" t="s">
        <v>364</v>
      </c>
      <c r="F376" s="760"/>
      <c r="G376" s="760"/>
      <c r="H376" s="760"/>
      <c r="I376" s="760"/>
      <c r="J376" s="760"/>
      <c r="K376" s="760"/>
      <c r="L376" s="389"/>
      <c r="M376" s="389"/>
      <c r="N376" s="760"/>
      <c r="O376" s="760"/>
      <c r="P376" s="389"/>
      <c r="Q376" s="389"/>
      <c r="R376" s="760"/>
      <c r="S376" s="760"/>
    </row>
    <row r="377" spans="1:19" outlineLevel="1">
      <c r="A377" s="171"/>
      <c r="D377" s="286"/>
      <c r="E377" s="826"/>
      <c r="F377" s="600"/>
      <c r="G377" s="600"/>
      <c r="H377" s="600"/>
      <c r="I377" s="600"/>
      <c r="J377" s="600"/>
      <c r="K377" s="457"/>
      <c r="L377" s="237"/>
      <c r="M377" s="237"/>
      <c r="N377" s="452"/>
      <c r="O377" s="457"/>
      <c r="P377" s="237"/>
      <c r="Q377" s="237"/>
      <c r="R377" s="452"/>
      <c r="S377" s="457"/>
    </row>
    <row r="378" spans="1:19" outlineLevel="1">
      <c r="A378" s="171"/>
      <c r="R378" s="616"/>
      <c r="S378" s="616"/>
    </row>
    <row r="379" spans="1:19" ht="13.35" customHeight="1">
      <c r="A379" s="64" t="s">
        <v>393</v>
      </c>
      <c r="C379" s="754" t="s">
        <v>394</v>
      </c>
      <c r="D379" s="755"/>
      <c r="E379" s="841"/>
      <c r="F379" s="741"/>
      <c r="G379" s="741"/>
      <c r="H379" s="741"/>
      <c r="I379" s="741"/>
      <c r="J379" s="742"/>
      <c r="K379" s="743"/>
      <c r="L379" s="739"/>
      <c r="M379" s="739"/>
      <c r="N379" s="744"/>
      <c r="O379" s="745"/>
      <c r="P379" s="739"/>
      <c r="Q379" s="739"/>
      <c r="R379" s="744"/>
      <c r="S379" s="745"/>
    </row>
    <row r="380" spans="1:19" ht="13.35" customHeight="1" outlineLevel="1">
      <c r="A380" s="64"/>
      <c r="C380" s="746"/>
      <c r="D380" s="736"/>
      <c r="E380" s="842"/>
      <c r="F380" s="748"/>
      <c r="G380" s="748"/>
      <c r="H380" s="748"/>
      <c r="I380" s="748"/>
      <c r="J380" s="748"/>
      <c r="K380" s="748"/>
      <c r="L380" s="739"/>
      <c r="M380" s="739"/>
      <c r="N380" s="749"/>
      <c r="O380" s="749"/>
      <c r="P380" s="739"/>
      <c r="Q380" s="739"/>
      <c r="R380" s="749"/>
      <c r="S380" s="749"/>
    </row>
    <row r="381" spans="1:19" ht="13.35" customHeight="1" outlineLevel="1">
      <c r="A381" s="64"/>
      <c r="C381" s="137"/>
      <c r="D381" s="754" t="s">
        <v>736</v>
      </c>
      <c r="E381" s="843"/>
      <c r="F381" s="756"/>
      <c r="G381" s="756"/>
      <c r="H381" s="756"/>
      <c r="I381" s="756"/>
      <c r="J381" s="756"/>
      <c r="K381" s="757"/>
      <c r="L381" s="389"/>
      <c r="M381" s="389"/>
      <c r="N381" s="758"/>
      <c r="O381" s="759"/>
      <c r="P381" s="389"/>
      <c r="Q381" s="389"/>
      <c r="R381" s="758"/>
      <c r="S381" s="759"/>
    </row>
    <row r="382" spans="1:19" ht="13.35" customHeight="1" outlineLevel="1">
      <c r="A382" s="64"/>
      <c r="C382" s="137"/>
      <c r="D382" s="180" t="s">
        <v>396</v>
      </c>
      <c r="E382" s="730" t="s">
        <v>215</v>
      </c>
      <c r="F382" s="760">
        <v>460</v>
      </c>
      <c r="G382" s="760">
        <v>460</v>
      </c>
      <c r="H382" s="760">
        <v>460</v>
      </c>
      <c r="I382" s="760">
        <v>460</v>
      </c>
      <c r="J382" s="760">
        <v>460</v>
      </c>
      <c r="K382" s="760">
        <v>460</v>
      </c>
      <c r="L382" s="389"/>
      <c r="M382" s="389"/>
      <c r="N382" s="760">
        <v>460</v>
      </c>
      <c r="O382" s="760">
        <v>460</v>
      </c>
      <c r="P382" s="389"/>
      <c r="Q382" s="389"/>
      <c r="R382" s="760">
        <v>460</v>
      </c>
      <c r="S382" s="760">
        <v>460</v>
      </c>
    </row>
    <row r="383" spans="1:19" ht="13.35" customHeight="1" outlineLevel="1">
      <c r="A383" s="64"/>
      <c r="C383" s="137"/>
      <c r="D383" s="180" t="s">
        <v>397</v>
      </c>
      <c r="E383" s="730" t="s">
        <v>215</v>
      </c>
      <c r="F383" s="760">
        <v>715</v>
      </c>
      <c r="G383" s="760">
        <v>715</v>
      </c>
      <c r="H383" s="760">
        <v>715</v>
      </c>
      <c r="I383" s="760">
        <v>715</v>
      </c>
      <c r="J383" s="760">
        <v>715</v>
      </c>
      <c r="K383" s="760">
        <v>715</v>
      </c>
      <c r="L383" s="389"/>
      <c r="M383" s="389"/>
      <c r="N383" s="760">
        <v>715</v>
      </c>
      <c r="O383" s="760">
        <v>715</v>
      </c>
      <c r="P383" s="389"/>
      <c r="Q383" s="389"/>
      <c r="R383" s="760">
        <v>715</v>
      </c>
      <c r="S383" s="760">
        <v>715</v>
      </c>
    </row>
    <row r="384" spans="1:19" ht="13.35" customHeight="1" outlineLevel="1">
      <c r="A384" s="64"/>
      <c r="C384" s="137"/>
      <c r="D384" s="180" t="s">
        <v>398</v>
      </c>
      <c r="E384" s="730" t="s">
        <v>215</v>
      </c>
      <c r="F384" s="760">
        <v>715</v>
      </c>
      <c r="G384" s="760">
        <v>715</v>
      </c>
      <c r="H384" s="760">
        <v>715</v>
      </c>
      <c r="I384" s="760">
        <v>715</v>
      </c>
      <c r="J384" s="760">
        <v>715</v>
      </c>
      <c r="K384" s="760">
        <v>715</v>
      </c>
      <c r="L384" s="389"/>
      <c r="M384" s="389"/>
      <c r="N384" s="760">
        <v>715</v>
      </c>
      <c r="O384" s="760">
        <v>715</v>
      </c>
      <c r="P384" s="389"/>
      <c r="Q384" s="389"/>
      <c r="R384" s="760">
        <v>715</v>
      </c>
      <c r="S384" s="760">
        <v>715</v>
      </c>
    </row>
    <row r="385" spans="1:19" ht="13.35" customHeight="1">
      <c r="A385" s="64"/>
      <c r="C385" s="137"/>
      <c r="D385" s="754" t="s">
        <v>395</v>
      </c>
      <c r="E385" s="844"/>
      <c r="F385" s="761"/>
      <c r="G385" s="761"/>
      <c r="H385" s="761"/>
      <c r="I385" s="761"/>
      <c r="J385" s="761"/>
      <c r="K385" s="762"/>
      <c r="L385" s="389"/>
      <c r="M385" s="389"/>
      <c r="N385" s="763"/>
      <c r="O385" s="763"/>
      <c r="P385" s="389"/>
      <c r="Q385" s="389"/>
      <c r="R385" s="763"/>
      <c r="S385" s="763"/>
    </row>
    <row r="386" spans="1:19" ht="13.35" customHeight="1" outlineLevel="1">
      <c r="A386" s="64"/>
      <c r="C386" s="137"/>
      <c r="D386" s="180" t="s">
        <v>396</v>
      </c>
      <c r="E386" s="730" t="s">
        <v>215</v>
      </c>
      <c r="F386" s="760">
        <v>305</v>
      </c>
      <c r="G386" s="760">
        <v>305</v>
      </c>
      <c r="H386" s="760">
        <v>305</v>
      </c>
      <c r="I386" s="760">
        <v>305</v>
      </c>
      <c r="J386" s="760">
        <v>305</v>
      </c>
      <c r="K386" s="760">
        <v>305</v>
      </c>
      <c r="L386" s="389"/>
      <c r="M386" s="389"/>
      <c r="N386" s="760">
        <v>305</v>
      </c>
      <c r="O386" s="760">
        <v>305</v>
      </c>
      <c r="P386" s="389"/>
      <c r="Q386" s="389"/>
      <c r="R386" s="760">
        <v>305</v>
      </c>
      <c r="S386" s="760">
        <v>305</v>
      </c>
    </row>
    <row r="387" spans="1:19" ht="13.35" customHeight="1" outlineLevel="1">
      <c r="A387" s="64"/>
      <c r="C387" s="137"/>
      <c r="D387" s="180" t="s">
        <v>397</v>
      </c>
      <c r="E387" s="730" t="s">
        <v>215</v>
      </c>
      <c r="F387" s="760">
        <v>710</v>
      </c>
      <c r="G387" s="760">
        <v>710</v>
      </c>
      <c r="H387" s="760">
        <v>710</v>
      </c>
      <c r="I387" s="760">
        <v>710</v>
      </c>
      <c r="J387" s="760">
        <v>710</v>
      </c>
      <c r="K387" s="760">
        <v>710</v>
      </c>
      <c r="L387" s="389"/>
      <c r="M387" s="389"/>
      <c r="N387" s="760">
        <v>710</v>
      </c>
      <c r="O387" s="760">
        <v>710</v>
      </c>
      <c r="P387" s="389"/>
      <c r="Q387" s="389"/>
      <c r="R387" s="760">
        <v>710</v>
      </c>
      <c r="S387" s="760">
        <v>710</v>
      </c>
    </row>
    <row r="388" spans="1:19" ht="13.35" customHeight="1" outlineLevel="1">
      <c r="A388" s="64"/>
      <c r="C388" s="137"/>
      <c r="D388" s="180" t="s">
        <v>398</v>
      </c>
      <c r="E388" s="730" t="s">
        <v>215</v>
      </c>
      <c r="F388" s="760">
        <v>710</v>
      </c>
      <c r="G388" s="760">
        <v>710</v>
      </c>
      <c r="H388" s="760">
        <v>710</v>
      </c>
      <c r="I388" s="760">
        <v>710</v>
      </c>
      <c r="J388" s="760">
        <v>710</v>
      </c>
      <c r="K388" s="760">
        <v>710</v>
      </c>
      <c r="L388" s="389"/>
      <c r="M388" s="389"/>
      <c r="N388" s="760">
        <v>710</v>
      </c>
      <c r="O388" s="760">
        <v>710</v>
      </c>
      <c r="P388" s="389"/>
      <c r="Q388" s="389"/>
      <c r="R388" s="760">
        <v>710</v>
      </c>
      <c r="S388" s="760">
        <v>710</v>
      </c>
    </row>
    <row r="389" spans="1:19" ht="13.35" customHeight="1">
      <c r="A389" s="64"/>
      <c r="C389" s="137"/>
      <c r="D389" s="754" t="s">
        <v>737</v>
      </c>
      <c r="E389" s="844"/>
      <c r="F389" s="761"/>
      <c r="G389" s="761"/>
      <c r="H389" s="761"/>
      <c r="I389" s="761"/>
      <c r="J389" s="761"/>
      <c r="K389" s="762"/>
      <c r="L389" s="389"/>
      <c r="M389" s="389"/>
      <c r="N389" s="758"/>
      <c r="O389" s="759"/>
      <c r="P389" s="389"/>
      <c r="Q389" s="389"/>
      <c r="R389" s="758"/>
      <c r="S389" s="759"/>
    </row>
    <row r="390" spans="1:19" ht="13.35" customHeight="1" outlineLevel="1">
      <c r="A390" s="64"/>
      <c r="C390" s="137"/>
      <c r="D390" s="180" t="s">
        <v>396</v>
      </c>
      <c r="E390" s="730" t="s">
        <v>215</v>
      </c>
      <c r="F390" s="760">
        <v>45</v>
      </c>
      <c r="G390" s="760">
        <v>45</v>
      </c>
      <c r="H390" s="760">
        <v>45</v>
      </c>
      <c r="I390" s="760">
        <v>45</v>
      </c>
      <c r="J390" s="760">
        <v>45</v>
      </c>
      <c r="K390" s="760">
        <v>45</v>
      </c>
      <c r="L390" s="389"/>
      <c r="M390" s="389"/>
      <c r="N390" s="760">
        <v>45</v>
      </c>
      <c r="O390" s="760">
        <v>45</v>
      </c>
      <c r="P390" s="389"/>
      <c r="Q390" s="389"/>
      <c r="R390" s="760">
        <v>45</v>
      </c>
      <c r="S390" s="760">
        <v>45</v>
      </c>
    </row>
    <row r="391" spans="1:19" ht="13.35" customHeight="1" outlineLevel="1">
      <c r="A391" s="64"/>
      <c r="C391" s="137"/>
      <c r="D391" s="180" t="s">
        <v>397</v>
      </c>
      <c r="E391" s="730" t="s">
        <v>215</v>
      </c>
      <c r="F391" s="760">
        <v>195</v>
      </c>
      <c r="G391" s="760">
        <v>195</v>
      </c>
      <c r="H391" s="760">
        <v>195</v>
      </c>
      <c r="I391" s="760">
        <v>195</v>
      </c>
      <c r="J391" s="760">
        <v>195</v>
      </c>
      <c r="K391" s="760">
        <v>195</v>
      </c>
      <c r="L391" s="389"/>
      <c r="M391" s="389"/>
      <c r="N391" s="760">
        <v>195</v>
      </c>
      <c r="O391" s="760">
        <v>195</v>
      </c>
      <c r="P391" s="389"/>
      <c r="Q391" s="389"/>
      <c r="R391" s="760">
        <v>195</v>
      </c>
      <c r="S391" s="760">
        <v>195</v>
      </c>
    </row>
    <row r="392" spans="1:19" ht="13.35" customHeight="1" outlineLevel="1">
      <c r="A392" s="64"/>
      <c r="C392" s="137"/>
      <c r="D392" s="180" t="s">
        <v>398</v>
      </c>
      <c r="E392" s="730" t="s">
        <v>215</v>
      </c>
      <c r="F392" s="760">
        <v>195</v>
      </c>
      <c r="G392" s="760">
        <v>195</v>
      </c>
      <c r="H392" s="760">
        <v>195</v>
      </c>
      <c r="I392" s="760">
        <v>195</v>
      </c>
      <c r="J392" s="760">
        <v>195</v>
      </c>
      <c r="K392" s="760">
        <v>195</v>
      </c>
      <c r="L392" s="389"/>
      <c r="M392" s="389"/>
      <c r="N392" s="760">
        <v>195</v>
      </c>
      <c r="O392" s="760">
        <v>195</v>
      </c>
      <c r="P392" s="389"/>
      <c r="Q392" s="389"/>
      <c r="R392" s="760">
        <v>195</v>
      </c>
      <c r="S392" s="760">
        <v>195</v>
      </c>
    </row>
    <row r="393" spans="1:19" ht="13.35" customHeight="1" outlineLevel="1">
      <c r="A393" s="64"/>
      <c r="C393" s="137"/>
      <c r="D393" s="754" t="s">
        <v>738</v>
      </c>
      <c r="E393" s="844"/>
      <c r="F393" s="761" t="s">
        <v>400</v>
      </c>
      <c r="G393" s="761" t="s">
        <v>400</v>
      </c>
      <c r="H393" s="761" t="s">
        <v>400</v>
      </c>
      <c r="I393" s="761" t="s">
        <v>400</v>
      </c>
      <c r="J393" s="761"/>
      <c r="K393" s="762"/>
      <c r="L393" s="389"/>
      <c r="M393" s="389"/>
      <c r="N393" s="764" t="s">
        <v>400</v>
      </c>
      <c r="O393" s="765" t="s">
        <v>400</v>
      </c>
      <c r="P393" s="389"/>
      <c r="Q393" s="389"/>
      <c r="R393" s="764" t="s">
        <v>400</v>
      </c>
      <c r="S393" s="765" t="s">
        <v>400</v>
      </c>
    </row>
    <row r="394" spans="1:19" ht="13.35" customHeight="1" outlineLevel="1">
      <c r="A394" s="64"/>
      <c r="C394" s="737"/>
      <c r="D394" s="766" t="s">
        <v>736</v>
      </c>
      <c r="E394" s="845"/>
      <c r="F394" s="767"/>
      <c r="G394" s="767"/>
      <c r="H394" s="767"/>
      <c r="I394" s="767"/>
      <c r="J394" s="767"/>
      <c r="K394" s="768"/>
      <c r="L394" s="389"/>
      <c r="M394" s="389"/>
      <c r="N394" s="764"/>
      <c r="O394" s="765"/>
      <c r="P394" s="389"/>
      <c r="Q394" s="389"/>
      <c r="R394" s="764"/>
      <c r="S394" s="765"/>
    </row>
    <row r="395" spans="1:19" ht="13.35" customHeight="1" outlineLevel="1">
      <c r="A395" s="64"/>
      <c r="C395" s="137"/>
      <c r="D395" s="180" t="s">
        <v>401</v>
      </c>
      <c r="E395" s="730" t="s">
        <v>739</v>
      </c>
      <c r="F395" s="760">
        <v>111.48</v>
      </c>
      <c r="G395" s="760">
        <v>111.48</v>
      </c>
      <c r="H395" s="760">
        <v>111.48</v>
      </c>
      <c r="I395" s="760">
        <v>111.48</v>
      </c>
      <c r="J395" s="760">
        <v>111.48</v>
      </c>
      <c r="K395" s="760">
        <v>111.48</v>
      </c>
      <c r="L395" s="389"/>
      <c r="M395" s="389"/>
      <c r="N395" s="760">
        <v>111.48</v>
      </c>
      <c r="O395" s="760">
        <v>111.48</v>
      </c>
      <c r="P395" s="389"/>
      <c r="Q395" s="389"/>
      <c r="R395" s="760">
        <v>111.48</v>
      </c>
      <c r="S395" s="760">
        <v>111.48</v>
      </c>
    </row>
    <row r="396" spans="1:19" ht="13.35" customHeight="1" outlineLevel="1">
      <c r="A396" s="64"/>
      <c r="C396" s="137"/>
      <c r="D396" s="180" t="s">
        <v>403</v>
      </c>
      <c r="E396" s="730" t="s">
        <v>739</v>
      </c>
      <c r="F396" s="760">
        <v>111.48</v>
      </c>
      <c r="G396" s="760">
        <v>111.48</v>
      </c>
      <c r="H396" s="760">
        <v>111.48</v>
      </c>
      <c r="I396" s="760">
        <v>111.48</v>
      </c>
      <c r="J396" s="760">
        <v>111.48</v>
      </c>
      <c r="K396" s="760">
        <v>111.48</v>
      </c>
      <c r="L396" s="389"/>
      <c r="M396" s="389"/>
      <c r="N396" s="760">
        <v>111.48</v>
      </c>
      <c r="O396" s="760">
        <v>111.48</v>
      </c>
      <c r="P396" s="389"/>
      <c r="Q396" s="389"/>
      <c r="R396" s="760">
        <v>111.48</v>
      </c>
      <c r="S396" s="760">
        <v>111.48</v>
      </c>
    </row>
    <row r="397" spans="1:19" ht="13.35" customHeight="1" outlineLevel="1">
      <c r="A397" s="64"/>
      <c r="C397" s="137"/>
      <c r="D397" s="180" t="s">
        <v>404</v>
      </c>
      <c r="E397" s="730" t="s">
        <v>739</v>
      </c>
      <c r="F397" s="760">
        <v>111.48</v>
      </c>
      <c r="G397" s="760">
        <v>111.48</v>
      </c>
      <c r="H397" s="760">
        <v>111.48</v>
      </c>
      <c r="I397" s="760">
        <v>111.48</v>
      </c>
      <c r="J397" s="760">
        <v>111.48</v>
      </c>
      <c r="K397" s="760">
        <v>111.48</v>
      </c>
      <c r="L397" s="389"/>
      <c r="M397" s="389"/>
      <c r="N397" s="760">
        <v>111.48</v>
      </c>
      <c r="O397" s="760">
        <v>111.48</v>
      </c>
      <c r="P397" s="389"/>
      <c r="Q397" s="389"/>
      <c r="R397" s="760">
        <v>111.48</v>
      </c>
      <c r="S397" s="760">
        <v>111.48</v>
      </c>
    </row>
    <row r="398" spans="1:19" ht="13.35" customHeight="1" outlineLevel="1">
      <c r="A398" s="64"/>
      <c r="C398" s="737"/>
      <c r="D398" s="766" t="s">
        <v>395</v>
      </c>
      <c r="E398" s="845"/>
      <c r="F398" s="767"/>
      <c r="G398" s="767"/>
      <c r="H398" s="767"/>
      <c r="I398" s="767"/>
      <c r="J398" s="767"/>
      <c r="K398" s="768"/>
      <c r="L398" s="389"/>
      <c r="M398" s="389"/>
      <c r="N398" s="764"/>
      <c r="O398" s="765"/>
      <c r="P398" s="389"/>
      <c r="Q398" s="389"/>
      <c r="R398" s="764"/>
      <c r="S398" s="765"/>
    </row>
    <row r="399" spans="1:19" ht="13.35" customHeight="1" outlineLevel="1">
      <c r="A399" s="64"/>
      <c r="C399" s="137"/>
      <c r="D399" s="180" t="s">
        <v>401</v>
      </c>
      <c r="E399" s="730" t="s">
        <v>739</v>
      </c>
      <c r="F399" s="760">
        <v>47.72</v>
      </c>
      <c r="G399" s="760">
        <v>47.72</v>
      </c>
      <c r="H399" s="760">
        <v>47.72</v>
      </c>
      <c r="I399" s="760">
        <v>47.72</v>
      </c>
      <c r="J399" s="760">
        <v>47.72</v>
      </c>
      <c r="K399" s="760">
        <v>47.72</v>
      </c>
      <c r="L399" s="389"/>
      <c r="M399" s="389"/>
      <c r="N399" s="760">
        <v>47.72</v>
      </c>
      <c r="O399" s="760">
        <v>47.72</v>
      </c>
      <c r="P399" s="389"/>
      <c r="Q399" s="389"/>
      <c r="R399" s="760">
        <v>47.72</v>
      </c>
      <c r="S399" s="760">
        <v>47.72</v>
      </c>
    </row>
    <row r="400" spans="1:19" ht="13.35" customHeight="1" outlineLevel="1">
      <c r="A400" s="64"/>
      <c r="C400" s="137"/>
      <c r="D400" s="180" t="s">
        <v>403</v>
      </c>
      <c r="E400" s="730" t="s">
        <v>739</v>
      </c>
      <c r="F400" s="760">
        <v>47.72</v>
      </c>
      <c r="G400" s="760">
        <v>47.72</v>
      </c>
      <c r="H400" s="760">
        <v>47.72</v>
      </c>
      <c r="I400" s="760">
        <v>47.72</v>
      </c>
      <c r="J400" s="760">
        <v>47.72</v>
      </c>
      <c r="K400" s="760">
        <v>47.72</v>
      </c>
      <c r="L400" s="389"/>
      <c r="M400" s="389"/>
      <c r="N400" s="760">
        <v>47.72</v>
      </c>
      <c r="O400" s="760">
        <v>47.72</v>
      </c>
      <c r="P400" s="389"/>
      <c r="Q400" s="389"/>
      <c r="R400" s="760">
        <v>47.72</v>
      </c>
      <c r="S400" s="760">
        <v>47.72</v>
      </c>
    </row>
    <row r="401" spans="1:19" ht="13.35" customHeight="1" outlineLevel="1">
      <c r="A401" s="64"/>
      <c r="C401" s="137"/>
      <c r="D401" s="180" t="s">
        <v>404</v>
      </c>
      <c r="E401" s="730" t="s">
        <v>739</v>
      </c>
      <c r="F401" s="760">
        <v>47.72</v>
      </c>
      <c r="G401" s="760">
        <v>47.72</v>
      </c>
      <c r="H401" s="760">
        <v>47.72</v>
      </c>
      <c r="I401" s="760">
        <v>47.72</v>
      </c>
      <c r="J401" s="760">
        <v>47.72</v>
      </c>
      <c r="K401" s="760">
        <v>47.72</v>
      </c>
      <c r="L401" s="389"/>
      <c r="M401" s="389"/>
      <c r="N401" s="760">
        <v>47.72</v>
      </c>
      <c r="O401" s="760">
        <v>47.72</v>
      </c>
      <c r="P401" s="389"/>
      <c r="Q401" s="389"/>
      <c r="R401" s="760">
        <v>47.72</v>
      </c>
      <c r="S401" s="760">
        <v>47.72</v>
      </c>
    </row>
    <row r="402" spans="1:19" ht="13.35" customHeight="1" outlineLevel="1">
      <c r="A402" s="64"/>
      <c r="C402" s="737"/>
      <c r="D402" s="766" t="s">
        <v>740</v>
      </c>
      <c r="E402" s="845"/>
      <c r="F402" s="767"/>
      <c r="G402" s="767"/>
      <c r="H402" s="767"/>
      <c r="I402" s="767"/>
      <c r="J402" s="767"/>
      <c r="K402" s="768"/>
      <c r="L402" s="389"/>
      <c r="M402" s="389"/>
      <c r="N402" s="764"/>
      <c r="O402" s="765"/>
      <c r="P402" s="389"/>
      <c r="Q402" s="389"/>
      <c r="R402" s="764"/>
      <c r="S402" s="765"/>
    </row>
    <row r="403" spans="1:19" ht="13.35" customHeight="1" outlineLevel="1">
      <c r="A403" s="64"/>
      <c r="C403" s="137"/>
      <c r="D403" s="180" t="s">
        <v>401</v>
      </c>
      <c r="E403" s="730" t="s">
        <v>739</v>
      </c>
      <c r="F403" s="760">
        <v>130</v>
      </c>
      <c r="G403" s="760">
        <v>130</v>
      </c>
      <c r="H403" s="760">
        <v>130</v>
      </c>
      <c r="I403" s="760">
        <v>130</v>
      </c>
      <c r="J403" s="760">
        <v>130</v>
      </c>
      <c r="K403" s="760">
        <v>130</v>
      </c>
      <c r="L403" s="389"/>
      <c r="M403" s="389"/>
      <c r="N403" s="760">
        <v>130</v>
      </c>
      <c r="O403" s="760">
        <v>130</v>
      </c>
      <c r="P403" s="389"/>
      <c r="Q403" s="389"/>
      <c r="R403" s="760">
        <v>130</v>
      </c>
      <c r="S403" s="760">
        <v>130</v>
      </c>
    </row>
    <row r="404" spans="1:19" ht="13.35" customHeight="1" outlineLevel="1">
      <c r="A404" s="64"/>
      <c r="C404" s="137"/>
      <c r="D404" s="180" t="s">
        <v>403</v>
      </c>
      <c r="E404" s="730" t="s">
        <v>739</v>
      </c>
      <c r="F404" s="760">
        <v>130</v>
      </c>
      <c r="G404" s="760">
        <v>130</v>
      </c>
      <c r="H404" s="760">
        <v>130</v>
      </c>
      <c r="I404" s="760">
        <v>130</v>
      </c>
      <c r="J404" s="760">
        <v>130</v>
      </c>
      <c r="K404" s="760">
        <v>130</v>
      </c>
      <c r="L404" s="389"/>
      <c r="M404" s="389"/>
      <c r="N404" s="760">
        <v>130</v>
      </c>
      <c r="O404" s="760">
        <v>130</v>
      </c>
      <c r="P404" s="389"/>
      <c r="Q404" s="389"/>
      <c r="R404" s="760">
        <v>130</v>
      </c>
      <c r="S404" s="760">
        <v>130</v>
      </c>
    </row>
    <row r="405" spans="1:19" ht="13.35" customHeight="1" outlineLevel="1">
      <c r="A405" s="64"/>
      <c r="C405" s="137"/>
      <c r="D405" s="180" t="s">
        <v>404</v>
      </c>
      <c r="E405" s="730" t="s">
        <v>739</v>
      </c>
      <c r="F405" s="760">
        <v>130</v>
      </c>
      <c r="G405" s="760">
        <v>130</v>
      </c>
      <c r="H405" s="760">
        <v>130</v>
      </c>
      <c r="I405" s="760">
        <v>130</v>
      </c>
      <c r="J405" s="760">
        <v>130</v>
      </c>
      <c r="K405" s="760">
        <v>130</v>
      </c>
      <c r="L405" s="389"/>
      <c r="M405" s="389"/>
      <c r="N405" s="760">
        <v>130</v>
      </c>
      <c r="O405" s="760">
        <v>130</v>
      </c>
      <c r="P405" s="389"/>
      <c r="Q405" s="389"/>
      <c r="R405" s="760">
        <v>130</v>
      </c>
      <c r="S405" s="760">
        <v>130</v>
      </c>
    </row>
    <row r="406" spans="1:19" ht="13.35" customHeight="1" outlineLevel="1">
      <c r="A406" s="64"/>
      <c r="C406" s="137"/>
      <c r="D406" s="898"/>
      <c r="E406" s="899"/>
      <c r="F406" s="776"/>
      <c r="G406" s="776"/>
      <c r="H406" s="776"/>
      <c r="I406" s="776"/>
      <c r="J406" s="776"/>
      <c r="K406" s="765"/>
      <c r="L406" s="389"/>
      <c r="M406" s="389"/>
      <c r="N406" s="764"/>
      <c r="O406" s="765"/>
      <c r="P406" s="389"/>
      <c r="Q406" s="389"/>
      <c r="R406" s="764"/>
      <c r="S406" s="765"/>
    </row>
    <row r="407" spans="1:19" ht="13.35" customHeight="1">
      <c r="A407" s="64" t="s">
        <v>406</v>
      </c>
      <c r="C407" s="754" t="s">
        <v>407</v>
      </c>
      <c r="D407" s="755"/>
      <c r="E407" s="740"/>
      <c r="F407" s="741"/>
      <c r="G407" s="741"/>
      <c r="H407" s="741"/>
      <c r="I407" s="741"/>
      <c r="J407" s="742"/>
      <c r="K407" s="743"/>
      <c r="L407" s="739"/>
      <c r="M407" s="739"/>
      <c r="N407" s="744"/>
      <c r="O407" s="745"/>
      <c r="P407" s="739"/>
      <c r="Q407" s="739"/>
      <c r="R407" s="744"/>
      <c r="S407" s="745"/>
    </row>
    <row r="408" spans="1:19" ht="13.35" customHeight="1">
      <c r="A408" s="64"/>
      <c r="C408" s="746"/>
      <c r="D408" s="902"/>
      <c r="E408" s="903"/>
      <c r="F408" s="785"/>
      <c r="G408" s="785"/>
      <c r="H408" s="785"/>
      <c r="I408" s="785"/>
      <c r="J408" s="785"/>
      <c r="K408" s="785"/>
      <c r="L408" s="739"/>
      <c r="M408" s="739"/>
      <c r="N408" s="904"/>
      <c r="O408" s="904"/>
      <c r="P408" s="739"/>
      <c r="Q408" s="739"/>
      <c r="R408" s="904"/>
      <c r="S408" s="904"/>
    </row>
    <row r="409" spans="1:19" ht="13.35" customHeight="1">
      <c r="A409" s="64"/>
      <c r="C409" s="137"/>
      <c r="D409" s="775" t="s">
        <v>408</v>
      </c>
      <c r="E409" s="695"/>
      <c r="F409" s="763"/>
      <c r="G409" s="763"/>
      <c r="H409" s="763"/>
      <c r="I409" s="763"/>
      <c r="J409" s="776"/>
      <c r="K409" s="765"/>
      <c r="L409" s="389"/>
      <c r="M409" s="389"/>
      <c r="N409" s="758"/>
      <c r="O409" s="759"/>
      <c r="P409" s="389"/>
      <c r="Q409" s="389"/>
      <c r="R409" s="758"/>
      <c r="S409" s="759"/>
    </row>
    <row r="410" spans="1:19" ht="26.4">
      <c r="A410" s="64"/>
      <c r="C410" s="137"/>
      <c r="D410" s="730" t="s">
        <v>741</v>
      </c>
      <c r="E410" s="180" t="s">
        <v>215</v>
      </c>
      <c r="F410" s="760">
        <v>500</v>
      </c>
      <c r="G410" s="760">
        <v>500</v>
      </c>
      <c r="H410" s="760">
        <v>500</v>
      </c>
      <c r="I410" s="760">
        <v>500</v>
      </c>
      <c r="J410" s="760">
        <v>500</v>
      </c>
      <c r="K410" s="760">
        <v>500</v>
      </c>
      <c r="L410" s="389"/>
      <c r="M410" s="389"/>
      <c r="N410" s="760">
        <v>500</v>
      </c>
      <c r="O410" s="760">
        <v>500</v>
      </c>
      <c r="P410" s="389"/>
      <c r="Q410" s="389"/>
      <c r="R410" s="760">
        <v>500</v>
      </c>
      <c r="S410" s="760">
        <v>500</v>
      </c>
    </row>
    <row r="411" spans="1:19" ht="13.35" customHeight="1">
      <c r="A411" s="64"/>
      <c r="C411" s="137"/>
      <c r="D411" s="775" t="s">
        <v>411</v>
      </c>
      <c r="E411" s="756"/>
      <c r="F411" s="756"/>
      <c r="G411" s="756"/>
      <c r="H411" s="756"/>
      <c r="I411" s="756"/>
      <c r="J411" s="756"/>
      <c r="K411" s="757"/>
      <c r="L411" s="389"/>
      <c r="M411" s="389"/>
      <c r="N411" s="764" t="s">
        <v>400</v>
      </c>
      <c r="O411" s="765" t="s">
        <v>400</v>
      </c>
      <c r="P411" s="389"/>
      <c r="Q411" s="389"/>
      <c r="R411" s="764" t="s">
        <v>400</v>
      </c>
      <c r="S411" s="765" t="s">
        <v>400</v>
      </c>
    </row>
    <row r="412" spans="1:19" outlineLevel="1">
      <c r="A412" s="171"/>
    </row>
    <row r="413" spans="1:19" outlineLevel="1">
      <c r="A413" s="171"/>
      <c r="R413" s="637"/>
      <c r="S413" s="637"/>
    </row>
    <row r="414" spans="1:19">
      <c r="A414" s="171"/>
      <c r="B414" s="564" t="s">
        <v>414</v>
      </c>
      <c r="C414" s="333"/>
      <c r="D414" s="407"/>
      <c r="E414" s="830"/>
      <c r="F414" s="590"/>
      <c r="G414" s="590"/>
      <c r="H414" s="590"/>
      <c r="I414" s="590"/>
      <c r="J414" s="590"/>
      <c r="K414" s="590"/>
      <c r="N414" s="604"/>
      <c r="O414" s="605"/>
      <c r="R414" s="638"/>
      <c r="S414" s="639"/>
    </row>
    <row r="415" spans="1:19" s="137" customFormat="1">
      <c r="A415" s="875">
        <v>2.4</v>
      </c>
      <c r="B415" s="17"/>
      <c r="C415" s="924" t="s">
        <v>415</v>
      </c>
      <c r="D415" s="314"/>
      <c r="E415" s="822"/>
      <c r="F415" s="594"/>
      <c r="G415" s="594"/>
      <c r="H415" s="594"/>
      <c r="I415" s="594"/>
      <c r="J415" s="594"/>
      <c r="K415" s="595"/>
      <c r="L415" s="640"/>
      <c r="M415" s="640"/>
      <c r="N415" s="641"/>
      <c r="O415" s="642"/>
      <c r="P415" s="640"/>
      <c r="Q415" s="640"/>
      <c r="R415" s="641"/>
      <c r="S415" s="642"/>
    </row>
    <row r="416" spans="1:19" outlineLevel="1">
      <c r="A416" s="171"/>
      <c r="D416" s="178" t="s">
        <v>417</v>
      </c>
      <c r="E416" s="728" t="s">
        <v>70</v>
      </c>
      <c r="F416" s="130">
        <v>550</v>
      </c>
      <c r="G416" s="130">
        <v>550</v>
      </c>
      <c r="H416" s="130">
        <v>550</v>
      </c>
      <c r="I416" s="130">
        <v>550</v>
      </c>
      <c r="J416" s="130">
        <v>550</v>
      </c>
      <c r="K416" s="130">
        <v>550</v>
      </c>
      <c r="N416" s="130">
        <v>550</v>
      </c>
      <c r="O416" s="130">
        <v>550</v>
      </c>
      <c r="R416" s="438">
        <v>550</v>
      </c>
      <c r="S416" s="438">
        <v>550</v>
      </c>
    </row>
    <row r="417" spans="1:20" s="137" customFormat="1" outlineLevel="1">
      <c r="A417" s="171" t="s">
        <v>416</v>
      </c>
      <c r="B417" s="17"/>
      <c r="C417" s="18"/>
      <c r="D417" s="286" t="s">
        <v>415</v>
      </c>
      <c r="E417" s="826"/>
      <c r="F417" s="600"/>
      <c r="G417" s="600"/>
      <c r="H417" s="600"/>
      <c r="I417" s="600"/>
      <c r="J417" s="600"/>
      <c r="K417" s="457"/>
      <c r="L417" s="237"/>
      <c r="M417" s="237"/>
      <c r="N417" s="452"/>
      <c r="O417" s="457"/>
      <c r="P417" s="237"/>
      <c r="Q417" s="237"/>
      <c r="R417" s="452"/>
      <c r="S417" s="457"/>
    </row>
    <row r="418" spans="1:20" s="1" customFormat="1" outlineLevel="1">
      <c r="A418" s="171" t="s">
        <v>418</v>
      </c>
      <c r="C418" s="71"/>
      <c r="D418" s="72" t="s">
        <v>419</v>
      </c>
      <c r="E418" s="838" t="s">
        <v>70</v>
      </c>
      <c r="F418" s="438"/>
      <c r="G418" s="438"/>
      <c r="H418" s="438"/>
      <c r="I418" s="438"/>
      <c r="J418" s="438"/>
      <c r="K418" s="438"/>
      <c r="L418" s="643"/>
      <c r="M418" s="643"/>
      <c r="N418" s="130"/>
      <c r="O418" s="130"/>
      <c r="P418" s="643"/>
      <c r="Q418" s="643"/>
      <c r="R418" s="644"/>
      <c r="S418" s="130"/>
      <c r="T418" s="139"/>
    </row>
    <row r="419" spans="1:20" s="1" customFormat="1" outlineLevel="1">
      <c r="A419" s="171"/>
      <c r="C419" s="71"/>
      <c r="D419" s="181" t="s">
        <v>420</v>
      </c>
      <c r="E419" s="838" t="s">
        <v>70</v>
      </c>
      <c r="F419" s="438"/>
      <c r="G419" s="438"/>
      <c r="H419" s="438"/>
      <c r="I419" s="438"/>
      <c r="J419" s="438"/>
      <c r="K419" s="438"/>
      <c r="L419" s="643"/>
      <c r="M419" s="643"/>
      <c r="N419" s="130"/>
      <c r="O419" s="130"/>
      <c r="P419" s="643"/>
      <c r="Q419" s="643"/>
      <c r="R419" s="644"/>
      <c r="S419" s="130"/>
      <c r="T419" s="139"/>
    </row>
    <row r="420" spans="1:20" s="1" customFormat="1" outlineLevel="1">
      <c r="A420" s="171"/>
      <c r="C420" s="71"/>
      <c r="D420" s="181" t="s">
        <v>421</v>
      </c>
      <c r="E420" s="838" t="s">
        <v>70</v>
      </c>
      <c r="F420" s="438"/>
      <c r="G420" s="438"/>
      <c r="H420" s="438"/>
      <c r="I420" s="438"/>
      <c r="J420" s="438"/>
      <c r="K420" s="438"/>
      <c r="L420" s="237"/>
      <c r="M420" s="237"/>
      <c r="N420" s="130"/>
      <c r="O420" s="130"/>
      <c r="P420" s="237"/>
      <c r="Q420" s="237"/>
      <c r="R420" s="645"/>
      <c r="S420" s="130"/>
      <c r="T420" s="139"/>
    </row>
    <row r="421" spans="1:20" s="1" customFormat="1" outlineLevel="1">
      <c r="A421" s="171"/>
      <c r="C421" s="71"/>
      <c r="D421" s="181" t="s">
        <v>422</v>
      </c>
      <c r="E421" s="838" t="s">
        <v>70</v>
      </c>
      <c r="F421" s="438"/>
      <c r="G421" s="438"/>
      <c r="H421" s="438"/>
      <c r="I421" s="438"/>
      <c r="J421" s="438"/>
      <c r="K421" s="438"/>
      <c r="L421" s="237"/>
      <c r="M421" s="237"/>
      <c r="N421" s="130"/>
      <c r="O421" s="130"/>
      <c r="P421" s="237"/>
      <c r="Q421" s="237"/>
      <c r="R421" s="645"/>
      <c r="S421" s="130"/>
      <c r="T421" s="139"/>
    </row>
    <row r="422" spans="1:20" s="1" customFormat="1" outlineLevel="1">
      <c r="A422" s="171"/>
      <c r="C422" s="71"/>
      <c r="D422" s="181" t="s">
        <v>423</v>
      </c>
      <c r="E422" s="838" t="s">
        <v>70</v>
      </c>
      <c r="F422" s="438"/>
      <c r="G422" s="438"/>
      <c r="H422" s="438"/>
      <c r="I422" s="438"/>
      <c r="J422" s="438"/>
      <c r="K422" s="438"/>
      <c r="L422" s="237"/>
      <c r="M422" s="237"/>
      <c r="N422" s="130"/>
      <c r="O422" s="130"/>
      <c r="P422" s="237"/>
      <c r="Q422" s="237"/>
      <c r="R422" s="645"/>
      <c r="S422" s="130"/>
      <c r="T422" s="139"/>
    </row>
    <row r="423" spans="1:20" outlineLevel="1">
      <c r="A423" s="171"/>
      <c r="D423" s="286"/>
      <c r="E423" s="826"/>
      <c r="F423" s="600"/>
      <c r="G423" s="600"/>
      <c r="H423" s="600"/>
      <c r="I423" s="600"/>
      <c r="J423" s="600"/>
      <c r="K423" s="457"/>
      <c r="L423" s="237"/>
      <c r="M423" s="237"/>
      <c r="N423" s="452"/>
      <c r="O423" s="457"/>
      <c r="P423" s="237"/>
      <c r="Q423" s="237"/>
      <c r="R423" s="452"/>
      <c r="S423" s="457"/>
    </row>
    <row r="424" spans="1:20" outlineLevel="1">
      <c r="A424" s="171"/>
      <c r="N424" s="616"/>
      <c r="O424" s="616"/>
      <c r="R424" s="616"/>
      <c r="S424" s="616"/>
    </row>
    <row r="425" spans="1:20" s="137" customFormat="1">
      <c r="A425" s="171"/>
      <c r="B425" s="17"/>
      <c r="C425" s="924" t="s">
        <v>424</v>
      </c>
      <c r="D425" s="314"/>
      <c r="E425" s="822"/>
      <c r="F425" s="594"/>
      <c r="G425" s="594"/>
      <c r="H425" s="594"/>
      <c r="I425" s="594"/>
      <c r="J425" s="594"/>
      <c r="K425" s="595"/>
      <c r="L425" s="640"/>
      <c r="M425" s="640"/>
      <c r="N425" s="641"/>
      <c r="O425" s="642"/>
      <c r="P425" s="640"/>
      <c r="Q425" s="640"/>
      <c r="R425" s="641"/>
      <c r="S425" s="642"/>
    </row>
    <row r="426" spans="1:20" outlineLevel="1">
      <c r="A426" s="171"/>
      <c r="D426" s="178" t="s">
        <v>426</v>
      </c>
      <c r="E426" s="728" t="s">
        <v>70</v>
      </c>
      <c r="F426" s="130">
        <v>195</v>
      </c>
      <c r="G426" s="130">
        <v>195</v>
      </c>
      <c r="H426" s="130">
        <v>195</v>
      </c>
      <c r="I426" s="130">
        <v>195</v>
      </c>
      <c r="J426" s="130">
        <v>195</v>
      </c>
      <c r="K426" s="130">
        <v>195</v>
      </c>
      <c r="N426" s="130">
        <v>195</v>
      </c>
      <c r="O426" s="130">
        <v>195</v>
      </c>
      <c r="R426" s="438">
        <v>195</v>
      </c>
      <c r="S426" s="438">
        <v>195</v>
      </c>
    </row>
    <row r="427" spans="1:20" s="198" customFormat="1" outlineLevel="1">
      <c r="A427" s="171" t="s">
        <v>425</v>
      </c>
      <c r="B427" s="1"/>
      <c r="C427" s="135"/>
      <c r="D427" s="286" t="s">
        <v>424</v>
      </c>
      <c r="E427" s="826"/>
      <c r="F427" s="600"/>
      <c r="G427" s="600"/>
      <c r="H427" s="600"/>
      <c r="I427" s="600"/>
      <c r="J427" s="600"/>
      <c r="K427" s="457"/>
      <c r="L427" s="237"/>
      <c r="M427" s="237"/>
      <c r="N427" s="452"/>
      <c r="O427" s="457"/>
      <c r="P427" s="237"/>
      <c r="Q427" s="237"/>
      <c r="R427" s="452"/>
      <c r="S427" s="457"/>
    </row>
    <row r="428" spans="1:20" outlineLevel="1">
      <c r="A428" s="171" t="s">
        <v>427</v>
      </c>
      <c r="D428" s="72" t="s">
        <v>428</v>
      </c>
      <c r="E428" s="838" t="s">
        <v>70</v>
      </c>
      <c r="F428" s="130"/>
      <c r="G428" s="130"/>
      <c r="H428" s="130"/>
      <c r="I428" s="130"/>
      <c r="J428" s="130"/>
      <c r="K428" s="130"/>
      <c r="N428" s="130"/>
      <c r="O428" s="130"/>
      <c r="R428" s="130"/>
      <c r="S428" s="130"/>
    </row>
    <row r="429" spans="1:20" outlineLevel="1">
      <c r="A429" s="171"/>
      <c r="D429" s="72" t="s">
        <v>429</v>
      </c>
      <c r="E429" s="838" t="s">
        <v>70</v>
      </c>
      <c r="F429" s="130"/>
      <c r="G429" s="130"/>
      <c r="H429" s="130"/>
      <c r="I429" s="130"/>
      <c r="J429" s="130"/>
      <c r="K429" s="130"/>
      <c r="N429" s="130"/>
      <c r="O429" s="130"/>
      <c r="R429" s="130"/>
      <c r="S429" s="130"/>
    </row>
    <row r="430" spans="1:20" outlineLevel="1">
      <c r="A430" s="171"/>
      <c r="D430" s="72" t="s">
        <v>430</v>
      </c>
      <c r="E430" s="838" t="s">
        <v>70</v>
      </c>
      <c r="F430" s="130"/>
      <c r="G430" s="130"/>
      <c r="H430" s="130"/>
      <c r="I430" s="130"/>
      <c r="J430" s="130"/>
      <c r="K430" s="130"/>
      <c r="N430" s="130"/>
      <c r="O430" s="130"/>
      <c r="R430" s="130"/>
      <c r="S430" s="130"/>
    </row>
    <row r="431" spans="1:20" outlineLevel="1">
      <c r="A431" s="171"/>
      <c r="D431" s="72" t="s">
        <v>431</v>
      </c>
      <c r="E431" s="838" t="s">
        <v>70</v>
      </c>
      <c r="F431" s="130"/>
      <c r="G431" s="130"/>
      <c r="H431" s="130"/>
      <c r="I431" s="130"/>
      <c r="J431" s="130"/>
      <c r="K431" s="130"/>
      <c r="N431" s="130"/>
      <c r="O431" s="130"/>
      <c r="R431" s="130"/>
      <c r="S431" s="130"/>
    </row>
    <row r="432" spans="1:20" outlineLevel="1">
      <c r="A432" s="171"/>
      <c r="D432" s="72" t="s">
        <v>432</v>
      </c>
      <c r="E432" s="838" t="s">
        <v>70</v>
      </c>
      <c r="F432" s="130"/>
      <c r="G432" s="130"/>
      <c r="H432" s="130"/>
      <c r="I432" s="130"/>
      <c r="J432" s="130"/>
      <c r="K432" s="130"/>
      <c r="N432" s="130"/>
      <c r="O432" s="130"/>
      <c r="R432" s="130"/>
      <c r="S432" s="130"/>
    </row>
    <row r="433" spans="1:20" outlineLevel="1">
      <c r="A433" s="171"/>
      <c r="D433" s="286"/>
      <c r="E433" s="826"/>
      <c r="F433" s="600"/>
      <c r="G433" s="600"/>
      <c r="H433" s="600"/>
      <c r="I433" s="600"/>
      <c r="J433" s="600"/>
      <c r="K433" s="457"/>
      <c r="L433" s="237"/>
      <c r="M433" s="237"/>
      <c r="N433" s="452"/>
      <c r="O433" s="457"/>
      <c r="P433" s="237"/>
      <c r="Q433" s="237"/>
      <c r="R433" s="452"/>
      <c r="S433" s="457"/>
    </row>
    <row r="434" spans="1:20" s="137" customFormat="1" outlineLevel="1">
      <c r="A434" s="171"/>
      <c r="B434" s="17"/>
      <c r="C434" s="18"/>
      <c r="D434" s="17"/>
      <c r="E434" s="70"/>
      <c r="F434" s="166"/>
      <c r="G434" s="166"/>
      <c r="H434" s="166"/>
      <c r="I434" s="166"/>
      <c r="J434" s="166"/>
      <c r="K434" s="166"/>
      <c r="L434" s="166"/>
      <c r="M434" s="166"/>
      <c r="N434" s="616"/>
      <c r="O434" s="616"/>
      <c r="P434" s="166"/>
      <c r="Q434" s="166"/>
      <c r="R434" s="616"/>
      <c r="S434" s="616"/>
      <c r="T434" s="17"/>
    </row>
    <row r="435" spans="1:20" s="137" customFormat="1">
      <c r="A435" s="171"/>
      <c r="B435" s="17"/>
      <c r="C435" s="924" t="s">
        <v>433</v>
      </c>
      <c r="D435" s="314"/>
      <c r="E435" s="822"/>
      <c r="F435" s="594"/>
      <c r="G435" s="594"/>
      <c r="H435" s="594"/>
      <c r="I435" s="594"/>
      <c r="J435" s="594"/>
      <c r="K435" s="595"/>
      <c r="L435" s="640"/>
      <c r="M435" s="640"/>
      <c r="N435" s="641"/>
      <c r="O435" s="642"/>
      <c r="P435" s="640"/>
      <c r="Q435" s="640"/>
      <c r="R435" s="641"/>
      <c r="S435" s="642"/>
    </row>
    <row r="436" spans="1:20" outlineLevel="1">
      <c r="A436" s="171"/>
      <c r="D436" s="178" t="s">
        <v>435</v>
      </c>
      <c r="E436" s="728" t="s">
        <v>70</v>
      </c>
      <c r="F436" s="130">
        <v>160.5</v>
      </c>
      <c r="G436" s="130">
        <v>160.5</v>
      </c>
      <c r="H436" s="130">
        <v>160.5</v>
      </c>
      <c r="I436" s="130">
        <v>160.5</v>
      </c>
      <c r="J436" s="130">
        <v>160.5</v>
      </c>
      <c r="K436" s="130">
        <v>160.5</v>
      </c>
      <c r="N436" s="130">
        <v>160.5</v>
      </c>
      <c r="O436" s="130">
        <v>160.5</v>
      </c>
      <c r="R436" s="438">
        <v>160.5</v>
      </c>
      <c r="S436" s="438">
        <v>160.5</v>
      </c>
    </row>
    <row r="437" spans="1:20" s="198" customFormat="1" outlineLevel="1">
      <c r="A437" s="171" t="s">
        <v>434</v>
      </c>
      <c r="B437" s="1"/>
      <c r="C437" s="341"/>
      <c r="D437" s="286" t="s">
        <v>433</v>
      </c>
      <c r="E437" s="826"/>
      <c r="F437" s="600"/>
      <c r="G437" s="600"/>
      <c r="H437" s="600"/>
      <c r="I437" s="600"/>
      <c r="J437" s="600"/>
      <c r="K437" s="457"/>
      <c r="L437" s="646"/>
      <c r="M437" s="646"/>
      <c r="N437" s="647"/>
      <c r="O437" s="648"/>
      <c r="P437" s="646"/>
      <c r="Q437" s="646"/>
      <c r="R437" s="647"/>
      <c r="S437" s="648"/>
    </row>
    <row r="438" spans="1:20" outlineLevel="1">
      <c r="A438" s="171" t="s">
        <v>436</v>
      </c>
      <c r="D438" s="72" t="s">
        <v>437</v>
      </c>
      <c r="E438" s="824" t="s">
        <v>70</v>
      </c>
      <c r="F438" s="130"/>
      <c r="G438" s="130"/>
      <c r="H438" s="130"/>
      <c r="I438" s="130"/>
      <c r="J438" s="130"/>
      <c r="K438" s="130"/>
      <c r="N438" s="130"/>
      <c r="O438" s="130"/>
      <c r="R438" s="130"/>
      <c r="S438" s="130"/>
    </row>
    <row r="439" spans="1:20" outlineLevel="1">
      <c r="A439" s="171"/>
      <c r="D439" s="72" t="s">
        <v>438</v>
      </c>
      <c r="E439" s="824" t="s">
        <v>70</v>
      </c>
      <c r="F439" s="130"/>
      <c r="G439" s="130"/>
      <c r="H439" s="130"/>
      <c r="I439" s="130"/>
      <c r="J439" s="130"/>
      <c r="K439" s="130"/>
      <c r="N439" s="130"/>
      <c r="O439" s="130"/>
      <c r="R439" s="130"/>
      <c r="S439" s="130"/>
    </row>
    <row r="440" spans="1:20" outlineLevel="1">
      <c r="A440" s="171"/>
      <c r="D440" s="72" t="s">
        <v>439</v>
      </c>
      <c r="E440" s="824" t="s">
        <v>70</v>
      </c>
      <c r="F440" s="130"/>
      <c r="G440" s="130"/>
      <c r="H440" s="130"/>
      <c r="I440" s="130"/>
      <c r="J440" s="130"/>
      <c r="K440" s="130"/>
      <c r="N440" s="130"/>
      <c r="O440" s="130"/>
      <c r="R440" s="130"/>
      <c r="S440" s="130"/>
    </row>
    <row r="441" spans="1:20" outlineLevel="1">
      <c r="A441" s="171"/>
      <c r="D441" s="72" t="s">
        <v>441</v>
      </c>
      <c r="E441" s="824" t="s">
        <v>70</v>
      </c>
      <c r="F441" s="130"/>
      <c r="G441" s="130"/>
      <c r="H441" s="130"/>
      <c r="I441" s="130"/>
      <c r="J441" s="130"/>
      <c r="K441" s="130"/>
      <c r="N441" s="130"/>
      <c r="O441" s="130"/>
      <c r="R441" s="130"/>
      <c r="S441" s="130"/>
    </row>
    <row r="442" spans="1:20" outlineLevel="1">
      <c r="A442" s="171" t="s">
        <v>440</v>
      </c>
      <c r="D442" s="286"/>
      <c r="E442" s="826"/>
      <c r="F442" s="600"/>
      <c r="G442" s="600"/>
      <c r="H442" s="600"/>
      <c r="I442" s="600"/>
      <c r="J442" s="600"/>
      <c r="K442" s="457"/>
      <c r="L442" s="237"/>
      <c r="M442" s="237"/>
      <c r="N442" s="452"/>
      <c r="O442" s="457"/>
      <c r="P442" s="237"/>
      <c r="Q442" s="237"/>
      <c r="R442" s="452"/>
      <c r="S442" s="457"/>
    </row>
    <row r="443" spans="1:20" outlineLevel="1">
      <c r="A443" s="171"/>
      <c r="N443" s="616"/>
      <c r="O443" s="616"/>
      <c r="R443" s="616"/>
      <c r="S443" s="616"/>
    </row>
    <row r="444" spans="1:20" s="137" customFormat="1">
      <c r="A444" s="171"/>
      <c r="B444" s="17"/>
      <c r="C444" s="924" t="s">
        <v>442</v>
      </c>
      <c r="D444" s="314"/>
      <c r="E444" s="822"/>
      <c r="F444" s="594"/>
      <c r="G444" s="594"/>
      <c r="H444" s="594"/>
      <c r="I444" s="594"/>
      <c r="J444" s="594"/>
      <c r="K444" s="595"/>
      <c r="L444" s="640"/>
      <c r="M444" s="640"/>
      <c r="N444" s="641"/>
      <c r="O444" s="642"/>
      <c r="P444" s="640"/>
      <c r="Q444" s="640"/>
      <c r="R444" s="641"/>
      <c r="S444" s="642"/>
      <c r="T444" s="17"/>
    </row>
    <row r="445" spans="1:20" s="137" customFormat="1" outlineLevel="1">
      <c r="A445" s="171"/>
      <c r="B445" s="17"/>
      <c r="C445" s="334"/>
      <c r="D445" s="286" t="s">
        <v>444</v>
      </c>
      <c r="E445" s="826"/>
      <c r="F445" s="600"/>
      <c r="G445" s="600"/>
      <c r="H445" s="600"/>
      <c r="I445" s="600"/>
      <c r="J445" s="600"/>
      <c r="K445" s="457"/>
      <c r="L445" s="640"/>
      <c r="M445" s="640"/>
      <c r="N445" s="641"/>
      <c r="O445" s="642"/>
      <c r="P445" s="640"/>
      <c r="Q445" s="640"/>
      <c r="R445" s="649"/>
      <c r="S445" s="650"/>
      <c r="T445" s="17"/>
    </row>
    <row r="446" spans="1:20" s="137" customFormat="1" outlineLevel="1">
      <c r="A446" s="171" t="s">
        <v>443</v>
      </c>
      <c r="B446" s="17"/>
      <c r="C446" s="18"/>
      <c r="D446" s="181" t="s">
        <v>445</v>
      </c>
      <c r="E446" s="731" t="s">
        <v>215</v>
      </c>
      <c r="F446" s="130"/>
      <c r="G446" s="130"/>
      <c r="H446" s="130"/>
      <c r="I446" s="130"/>
      <c r="J446" s="130"/>
      <c r="K446" s="130"/>
      <c r="L446" s="166"/>
      <c r="M446" s="166"/>
      <c r="N446" s="130"/>
      <c r="O446" s="130"/>
      <c r="P446" s="166"/>
      <c r="Q446" s="166"/>
      <c r="R446" s="438"/>
      <c r="S446" s="438"/>
    </row>
    <row r="447" spans="1:20" s="137" customFormat="1" outlineLevel="1">
      <c r="A447" s="171"/>
      <c r="B447" s="17"/>
      <c r="C447" s="18"/>
      <c r="D447" s="181" t="s">
        <v>446</v>
      </c>
      <c r="E447" s="731" t="s">
        <v>215</v>
      </c>
      <c r="F447" s="130"/>
      <c r="G447" s="130"/>
      <c r="H447" s="130"/>
      <c r="I447" s="130"/>
      <c r="J447" s="130"/>
      <c r="K447" s="130"/>
      <c r="L447" s="166"/>
      <c r="M447" s="166"/>
      <c r="N447" s="130"/>
      <c r="O447" s="130"/>
      <c r="P447" s="166"/>
      <c r="Q447" s="166"/>
      <c r="R447" s="130"/>
      <c r="S447" s="130"/>
    </row>
    <row r="448" spans="1:20" s="137" customFormat="1" outlineLevel="1">
      <c r="A448" s="171"/>
      <c r="B448" s="17"/>
      <c r="C448" s="18"/>
      <c r="D448" s="181" t="s">
        <v>447</v>
      </c>
      <c r="E448" s="731" t="s">
        <v>215</v>
      </c>
      <c r="F448" s="130"/>
      <c r="G448" s="130"/>
      <c r="H448" s="130"/>
      <c r="I448" s="130"/>
      <c r="J448" s="130"/>
      <c r="K448" s="130"/>
      <c r="L448" s="166"/>
      <c r="M448" s="166"/>
      <c r="N448" s="130"/>
      <c r="O448" s="130"/>
      <c r="P448" s="166"/>
      <c r="Q448" s="166"/>
      <c r="R448" s="130"/>
      <c r="S448" s="130"/>
    </row>
    <row r="449" spans="1:20" s="137" customFormat="1" outlineLevel="1">
      <c r="A449" s="171"/>
      <c r="B449" s="17"/>
      <c r="C449" s="18"/>
      <c r="D449" s="181" t="s">
        <v>448</v>
      </c>
      <c r="E449" s="731" t="s">
        <v>215</v>
      </c>
      <c r="F449" s="130"/>
      <c r="G449" s="130"/>
      <c r="H449" s="130"/>
      <c r="I449" s="130"/>
      <c r="J449" s="130"/>
      <c r="K449" s="130"/>
      <c r="L449" s="166"/>
      <c r="M449" s="166"/>
      <c r="N449" s="130"/>
      <c r="O449" s="130"/>
      <c r="P449" s="166"/>
      <c r="Q449" s="166"/>
      <c r="R449" s="130"/>
      <c r="S449" s="130"/>
    </row>
    <row r="450" spans="1:20" s="137" customFormat="1" outlineLevel="1">
      <c r="A450" s="171"/>
      <c r="B450" s="17"/>
      <c r="C450" s="18"/>
      <c r="D450" s="181" t="s">
        <v>449</v>
      </c>
      <c r="E450" s="731" t="s">
        <v>215</v>
      </c>
      <c r="F450" s="130"/>
      <c r="G450" s="130"/>
      <c r="H450" s="130"/>
      <c r="I450" s="130"/>
      <c r="J450" s="130"/>
      <c r="K450" s="130"/>
      <c r="L450" s="166"/>
      <c r="M450" s="166"/>
      <c r="N450" s="130"/>
      <c r="O450" s="130"/>
      <c r="P450" s="166"/>
      <c r="Q450" s="166"/>
      <c r="R450" s="130"/>
      <c r="S450" s="130"/>
    </row>
    <row r="451" spans="1:20" s="137" customFormat="1" outlineLevel="1">
      <c r="A451" s="171"/>
      <c r="B451" s="17"/>
      <c r="C451" s="18"/>
      <c r="D451" s="181" t="s">
        <v>450</v>
      </c>
      <c r="E451" s="731" t="s">
        <v>215</v>
      </c>
      <c r="F451" s="130"/>
      <c r="G451" s="130"/>
      <c r="H451" s="130"/>
      <c r="I451" s="130"/>
      <c r="J451" s="130"/>
      <c r="K451" s="130"/>
      <c r="L451" s="166"/>
      <c r="M451" s="166"/>
      <c r="N451" s="130"/>
      <c r="O451" s="130"/>
      <c r="P451" s="166"/>
      <c r="Q451" s="166"/>
      <c r="R451" s="130"/>
      <c r="S451" s="130"/>
    </row>
    <row r="452" spans="1:20" s="137" customFormat="1" outlineLevel="1">
      <c r="A452" s="171"/>
      <c r="B452" s="17"/>
      <c r="C452" s="18"/>
      <c r="D452" s="181" t="s">
        <v>451</v>
      </c>
      <c r="E452" s="731" t="s">
        <v>215</v>
      </c>
      <c r="F452" s="130"/>
      <c r="G452" s="130"/>
      <c r="H452" s="130"/>
      <c r="I452" s="130"/>
      <c r="J452" s="130"/>
      <c r="K452" s="130"/>
      <c r="L452" s="166"/>
      <c r="M452" s="166"/>
      <c r="N452" s="130"/>
      <c r="O452" s="130"/>
      <c r="P452" s="166"/>
      <c r="Q452" s="166"/>
      <c r="R452" s="130"/>
      <c r="S452" s="130"/>
    </row>
    <row r="453" spans="1:20" s="137" customFormat="1" outlineLevel="1">
      <c r="A453" s="171"/>
      <c r="B453" s="17"/>
      <c r="C453" s="18"/>
      <c r="D453" s="181" t="s">
        <v>452</v>
      </c>
      <c r="E453" s="731" t="s">
        <v>215</v>
      </c>
      <c r="F453" s="130"/>
      <c r="G453" s="130"/>
      <c r="H453" s="130"/>
      <c r="I453" s="130"/>
      <c r="J453" s="130"/>
      <c r="K453" s="130"/>
      <c r="L453" s="166"/>
      <c r="M453" s="166"/>
      <c r="N453" s="130"/>
      <c r="O453" s="130"/>
      <c r="P453" s="166"/>
      <c r="Q453" s="166"/>
      <c r="R453" s="130"/>
      <c r="S453" s="130"/>
    </row>
    <row r="454" spans="1:20" s="137" customFormat="1" outlineLevel="1">
      <c r="A454" s="171"/>
      <c r="B454" s="17"/>
      <c r="C454" s="18"/>
      <c r="D454" s="181" t="s">
        <v>453</v>
      </c>
      <c r="E454" s="731" t="s">
        <v>215</v>
      </c>
      <c r="F454" s="130"/>
      <c r="G454" s="130"/>
      <c r="H454" s="130"/>
      <c r="I454" s="130"/>
      <c r="J454" s="130"/>
      <c r="K454" s="130"/>
      <c r="L454" s="166"/>
      <c r="M454" s="166"/>
      <c r="N454" s="130"/>
      <c r="O454" s="130"/>
      <c r="P454" s="166"/>
      <c r="Q454" s="166"/>
      <c r="R454" s="130"/>
      <c r="S454" s="130"/>
    </row>
    <row r="455" spans="1:20" s="137" customFormat="1" outlineLevel="1">
      <c r="A455" s="171"/>
      <c r="B455" s="17"/>
      <c r="C455" s="18"/>
      <c r="D455" s="181" t="s">
        <v>454</v>
      </c>
      <c r="E455" s="731" t="s">
        <v>215</v>
      </c>
      <c r="F455" s="130"/>
      <c r="G455" s="130"/>
      <c r="H455" s="130"/>
      <c r="I455" s="130"/>
      <c r="J455" s="130"/>
      <c r="K455" s="130"/>
      <c r="L455" s="166"/>
      <c r="M455" s="166"/>
      <c r="N455" s="130"/>
      <c r="O455" s="130"/>
      <c r="P455" s="166"/>
      <c r="Q455" s="166"/>
      <c r="R455" s="130"/>
      <c r="S455" s="130"/>
    </row>
    <row r="456" spans="1:20" s="137" customFormat="1" outlineLevel="1">
      <c r="A456" s="171"/>
      <c r="B456" s="17"/>
      <c r="C456" s="18"/>
      <c r="D456" s="181" t="s">
        <v>455</v>
      </c>
      <c r="E456" s="731" t="s">
        <v>215</v>
      </c>
      <c r="F456" s="130"/>
      <c r="G456" s="130"/>
      <c r="H456" s="130"/>
      <c r="I456" s="130"/>
      <c r="J456" s="130"/>
      <c r="K456" s="130"/>
      <c r="L456" s="166"/>
      <c r="M456" s="166"/>
      <c r="N456" s="130"/>
      <c r="O456" s="130"/>
      <c r="P456" s="166"/>
      <c r="Q456" s="166"/>
      <c r="R456" s="130"/>
      <c r="S456" s="130"/>
    </row>
    <row r="457" spans="1:20" s="137" customFormat="1" outlineLevel="1">
      <c r="A457" s="171"/>
      <c r="B457" s="17"/>
      <c r="C457" s="18"/>
      <c r="D457" s="286"/>
      <c r="E457" s="826"/>
      <c r="F457" s="600"/>
      <c r="G457" s="600"/>
      <c r="H457" s="600"/>
      <c r="I457" s="600"/>
      <c r="J457" s="600"/>
      <c r="K457" s="457"/>
      <c r="L457" s="237"/>
      <c r="M457" s="237"/>
      <c r="N457" s="452"/>
      <c r="O457" s="457"/>
      <c r="P457" s="237"/>
      <c r="Q457" s="237"/>
      <c r="R457" s="452"/>
      <c r="S457" s="457"/>
    </row>
    <row r="458" spans="1:20" outlineLevel="1">
      <c r="A458" s="171"/>
      <c r="N458" s="616"/>
      <c r="O458" s="616"/>
      <c r="R458" s="616"/>
      <c r="S458" s="616"/>
    </row>
    <row r="459" spans="1:20" s="137" customFormat="1">
      <c r="A459" s="171"/>
      <c r="B459" s="17"/>
      <c r="C459" s="924" t="s">
        <v>456</v>
      </c>
      <c r="D459" s="314"/>
      <c r="E459" s="822"/>
      <c r="F459" s="594"/>
      <c r="G459" s="594"/>
      <c r="H459" s="594"/>
      <c r="I459" s="594"/>
      <c r="J459" s="594"/>
      <c r="K459" s="595"/>
      <c r="L459" s="640"/>
      <c r="M459" s="640"/>
      <c r="N459" s="641"/>
      <c r="O459" s="642"/>
      <c r="P459" s="640"/>
      <c r="Q459" s="640"/>
      <c r="R459" s="641"/>
      <c r="S459" s="642"/>
    </row>
    <row r="460" spans="1:20" s="137" customFormat="1" outlineLevel="1">
      <c r="A460" s="171"/>
      <c r="B460" s="17"/>
      <c r="C460" s="18"/>
      <c r="D460" s="286" t="s">
        <v>457</v>
      </c>
      <c r="E460" s="826"/>
      <c r="F460" s="600"/>
      <c r="G460" s="600"/>
      <c r="H460" s="600"/>
      <c r="I460" s="600"/>
      <c r="J460" s="600"/>
      <c r="K460" s="457"/>
      <c r="L460" s="640"/>
      <c r="M460" s="640"/>
      <c r="N460" s="641"/>
      <c r="O460" s="642"/>
      <c r="P460" s="640"/>
      <c r="Q460" s="640"/>
      <c r="R460" s="641"/>
      <c r="S460" s="642"/>
    </row>
    <row r="461" spans="1:20" s="1" customFormat="1" outlineLevel="1">
      <c r="A461" s="171"/>
      <c r="C461" s="71"/>
      <c r="D461" s="181" t="s">
        <v>459</v>
      </c>
      <c r="E461" s="846" t="s">
        <v>460</v>
      </c>
      <c r="F461" s="130">
        <v>0</v>
      </c>
      <c r="G461" s="130">
        <v>0</v>
      </c>
      <c r="H461" s="130">
        <v>0</v>
      </c>
      <c r="I461" s="130">
        <v>0</v>
      </c>
      <c r="J461" s="130">
        <v>0</v>
      </c>
      <c r="K461" s="130">
        <v>0</v>
      </c>
      <c r="L461" s="166"/>
      <c r="M461" s="166"/>
      <c r="N461" s="130">
        <v>0</v>
      </c>
      <c r="O461" s="130">
        <v>0</v>
      </c>
      <c r="P461" s="166"/>
      <c r="Q461" s="166"/>
      <c r="R461" s="130">
        <v>0</v>
      </c>
      <c r="S461" s="130">
        <v>0</v>
      </c>
      <c r="T461" s="139"/>
    </row>
    <row r="462" spans="1:20" s="198" customFormat="1" outlineLevel="1">
      <c r="A462" s="171" t="s">
        <v>458</v>
      </c>
      <c r="B462" s="1"/>
      <c r="C462" s="341"/>
      <c r="D462" s="286" t="s">
        <v>461</v>
      </c>
      <c r="E462" s="826"/>
      <c r="F462" s="600"/>
      <c r="G462" s="600"/>
      <c r="H462" s="600"/>
      <c r="I462" s="600"/>
      <c r="J462" s="600"/>
      <c r="K462" s="457"/>
      <c r="L462" s="646"/>
      <c r="M462" s="646"/>
      <c r="N462" s="647"/>
      <c r="O462" s="648"/>
      <c r="P462" s="646"/>
      <c r="Q462" s="646"/>
      <c r="R462" s="647"/>
      <c r="S462" s="648"/>
    </row>
    <row r="463" spans="1:20" s="1" customFormat="1" outlineLevel="1">
      <c r="A463" s="171"/>
      <c r="C463" s="71"/>
      <c r="D463" s="181" t="s">
        <v>463</v>
      </c>
      <c r="E463" s="847" t="s">
        <v>464</v>
      </c>
      <c r="F463" s="130"/>
      <c r="G463" s="130"/>
      <c r="H463" s="130"/>
      <c r="I463" s="130"/>
      <c r="J463" s="130"/>
      <c r="K463" s="130"/>
      <c r="L463" s="166"/>
      <c r="M463" s="166"/>
      <c r="N463" s="130"/>
      <c r="O463" s="130"/>
      <c r="P463" s="166"/>
      <c r="Q463" s="166"/>
      <c r="R463" s="130"/>
      <c r="S463" s="130"/>
      <c r="T463" s="139"/>
    </row>
    <row r="464" spans="1:20" s="1" customFormat="1" outlineLevel="1">
      <c r="A464" s="171" t="s">
        <v>462</v>
      </c>
      <c r="C464" s="71"/>
      <c r="D464" s="181" t="s">
        <v>465</v>
      </c>
      <c r="E464" s="847" t="s">
        <v>464</v>
      </c>
      <c r="F464" s="130"/>
      <c r="G464" s="130"/>
      <c r="H464" s="130"/>
      <c r="I464" s="130"/>
      <c r="J464" s="130"/>
      <c r="K464" s="130"/>
      <c r="L464" s="166"/>
      <c r="M464" s="166"/>
      <c r="N464" s="130"/>
      <c r="O464" s="130"/>
      <c r="P464" s="166"/>
      <c r="Q464" s="166"/>
      <c r="R464" s="130"/>
      <c r="S464" s="130"/>
      <c r="T464" s="139"/>
    </row>
    <row r="465" spans="1:20" s="1" customFormat="1" outlineLevel="1">
      <c r="A465" s="171"/>
      <c r="C465" s="71"/>
      <c r="D465" s="181" t="s">
        <v>466</v>
      </c>
      <c r="E465" s="847" t="s">
        <v>464</v>
      </c>
      <c r="F465" s="130"/>
      <c r="G465" s="130"/>
      <c r="H465" s="130"/>
      <c r="I465" s="130"/>
      <c r="J465" s="130"/>
      <c r="K465" s="130"/>
      <c r="L465" s="166"/>
      <c r="M465" s="166"/>
      <c r="N465" s="130"/>
      <c r="O465" s="130"/>
      <c r="P465" s="166"/>
      <c r="Q465" s="166"/>
      <c r="R465" s="130"/>
      <c r="S465" s="130"/>
      <c r="T465" s="139"/>
    </row>
    <row r="466" spans="1:20" s="1" customFormat="1" outlineLevel="1">
      <c r="A466" s="171"/>
      <c r="C466" s="71"/>
      <c r="D466" s="181" t="s">
        <v>467</v>
      </c>
      <c r="E466" s="847" t="s">
        <v>464</v>
      </c>
      <c r="F466" s="130"/>
      <c r="G466" s="130"/>
      <c r="H466" s="130"/>
      <c r="I466" s="130"/>
      <c r="J466" s="130"/>
      <c r="K466" s="130"/>
      <c r="L466" s="166"/>
      <c r="M466" s="166"/>
      <c r="N466" s="130"/>
      <c r="O466" s="130"/>
      <c r="P466" s="166"/>
      <c r="Q466" s="166"/>
      <c r="R466" s="130"/>
      <c r="S466" s="130"/>
      <c r="T466" s="139"/>
    </row>
    <row r="467" spans="1:20" s="1" customFormat="1" outlineLevel="1">
      <c r="A467" s="171"/>
      <c r="C467" s="71"/>
      <c r="D467" s="181" t="s">
        <v>468</v>
      </c>
      <c r="E467" s="847" t="s">
        <v>464</v>
      </c>
      <c r="F467" s="130"/>
      <c r="G467" s="130"/>
      <c r="H467" s="130"/>
      <c r="I467" s="130"/>
      <c r="J467" s="130"/>
      <c r="K467" s="130"/>
      <c r="L467" s="166"/>
      <c r="M467" s="166"/>
      <c r="N467" s="130"/>
      <c r="O467" s="130"/>
      <c r="P467" s="166"/>
      <c r="Q467" s="166"/>
      <c r="R467" s="130"/>
      <c r="S467" s="130"/>
      <c r="T467" s="139"/>
    </row>
    <row r="468" spans="1:20" s="198" customFormat="1" outlineLevel="1">
      <c r="A468" s="171"/>
      <c r="B468" s="1"/>
      <c r="C468" s="341"/>
      <c r="D468" s="286" t="s">
        <v>469</v>
      </c>
      <c r="E468" s="826"/>
      <c r="F468" s="600"/>
      <c r="G468" s="600"/>
      <c r="H468" s="600"/>
      <c r="I468" s="600"/>
      <c r="J468" s="600"/>
      <c r="K468" s="457"/>
      <c r="L468" s="646"/>
      <c r="M468" s="646"/>
      <c r="N468" s="647"/>
      <c r="O468" s="648"/>
      <c r="P468" s="646"/>
      <c r="Q468" s="646"/>
      <c r="R468" s="647"/>
      <c r="S468" s="648"/>
    </row>
    <row r="469" spans="1:20" s="1" customFormat="1" outlineLevel="1">
      <c r="A469" s="171"/>
      <c r="C469" s="71"/>
      <c r="D469" s="181" t="s">
        <v>469</v>
      </c>
      <c r="E469" s="846" t="s">
        <v>70</v>
      </c>
      <c r="F469" s="130"/>
      <c r="G469" s="130"/>
      <c r="H469" s="130"/>
      <c r="I469" s="130"/>
      <c r="J469" s="130"/>
      <c r="K469" s="130"/>
      <c r="L469" s="166"/>
      <c r="M469" s="166"/>
      <c r="N469" s="130"/>
      <c r="O469" s="130"/>
      <c r="P469" s="166"/>
      <c r="Q469" s="166"/>
      <c r="R469" s="130"/>
      <c r="S469" s="130"/>
      <c r="T469" s="139"/>
    </row>
    <row r="470" spans="1:20" outlineLevel="1">
      <c r="A470" s="171" t="s">
        <v>470</v>
      </c>
      <c r="D470" s="286"/>
      <c r="E470" s="826"/>
      <c r="F470" s="600"/>
      <c r="G470" s="600"/>
      <c r="H470" s="600"/>
      <c r="I470" s="600"/>
      <c r="J470" s="600"/>
      <c r="K470" s="457"/>
      <c r="L470" s="237"/>
      <c r="M470" s="237"/>
      <c r="N470" s="452"/>
      <c r="O470" s="457"/>
      <c r="P470" s="237"/>
      <c r="Q470" s="237"/>
      <c r="R470" s="452"/>
      <c r="S470" s="457"/>
    </row>
    <row r="471" spans="1:20" outlineLevel="1">
      <c r="A471" s="171"/>
      <c r="B471" s="18"/>
      <c r="D471" s="18"/>
      <c r="F471" s="651"/>
      <c r="G471" s="651"/>
      <c r="H471" s="651"/>
      <c r="I471" s="651"/>
      <c r="J471" s="651"/>
      <c r="K471" s="651"/>
      <c r="N471" s="133"/>
      <c r="O471" s="133"/>
      <c r="R471" s="133"/>
      <c r="S471" s="133"/>
    </row>
    <row r="472" spans="1:20">
      <c r="A472" s="789" t="s">
        <v>471</v>
      </c>
      <c r="C472" s="304" t="s">
        <v>472</v>
      </c>
      <c r="D472" s="305"/>
      <c r="E472" s="839"/>
      <c r="F472" s="402"/>
      <c r="G472" s="402"/>
      <c r="H472" s="402"/>
      <c r="I472" s="402"/>
      <c r="J472" s="401"/>
      <c r="K472" s="916"/>
      <c r="L472" s="394"/>
      <c r="M472" s="394"/>
      <c r="N472" s="395"/>
      <c r="O472" s="396"/>
      <c r="P472" s="394"/>
      <c r="Q472" s="394"/>
      <c r="R472" s="395"/>
      <c r="S472" s="396"/>
    </row>
    <row r="473" spans="1:20">
      <c r="A473" s="1"/>
      <c r="B473" s="71"/>
      <c r="C473" s="179"/>
      <c r="D473" s="924" t="s">
        <v>473</v>
      </c>
      <c r="E473" s="826"/>
      <c r="F473" s="600"/>
      <c r="G473" s="600"/>
      <c r="H473" s="600"/>
      <c r="I473" s="600"/>
      <c r="J473" s="600"/>
      <c r="K473" s="457"/>
      <c r="N473" s="452"/>
      <c r="O473" s="457"/>
      <c r="R473" s="452"/>
      <c r="S473" s="457"/>
    </row>
    <row r="474" spans="1:20" outlineLevel="1">
      <c r="C474" s="1"/>
      <c r="D474" s="180" t="s">
        <v>474</v>
      </c>
      <c r="E474" s="180" t="s">
        <v>70</v>
      </c>
      <c r="F474" s="180"/>
      <c r="G474" s="180"/>
      <c r="H474" s="180"/>
      <c r="I474" s="180"/>
      <c r="J474" s="180"/>
      <c r="K474" s="180"/>
      <c r="L474" s="394"/>
      <c r="M474" s="394"/>
      <c r="N474" s="130"/>
      <c r="O474" s="130"/>
      <c r="P474" s="394"/>
      <c r="Q474" s="394"/>
      <c r="R474" s="130"/>
      <c r="S474" s="130"/>
    </row>
    <row r="475" spans="1:20" outlineLevel="1">
      <c r="C475" s="1"/>
      <c r="D475" s="180" t="s">
        <v>475</v>
      </c>
      <c r="E475" s="180" t="s">
        <v>70</v>
      </c>
      <c r="F475" s="180"/>
      <c r="G475" s="180"/>
      <c r="H475" s="180"/>
      <c r="I475" s="180"/>
      <c r="J475" s="180"/>
      <c r="K475" s="180"/>
      <c r="L475" s="394"/>
      <c r="M475" s="394"/>
      <c r="N475" s="130"/>
      <c r="O475" s="130"/>
      <c r="P475" s="394"/>
      <c r="Q475" s="394"/>
      <c r="R475" s="130"/>
      <c r="S475" s="130"/>
    </row>
    <row r="476" spans="1:20" outlineLevel="1">
      <c r="C476" s="1"/>
      <c r="D476" s="180" t="s">
        <v>476</v>
      </c>
      <c r="E476" s="180" t="s">
        <v>70</v>
      </c>
      <c r="F476" s="180"/>
      <c r="G476" s="180"/>
      <c r="H476" s="180"/>
      <c r="I476" s="180"/>
      <c r="J476" s="180"/>
      <c r="K476" s="180"/>
      <c r="L476" s="394"/>
      <c r="M476" s="394"/>
      <c r="N476" s="130"/>
      <c r="O476" s="130"/>
      <c r="P476" s="394"/>
      <c r="Q476" s="394"/>
      <c r="R476" s="130"/>
      <c r="S476" s="130"/>
    </row>
    <row r="477" spans="1:20" s="71" customFormat="1" outlineLevel="1">
      <c r="A477" s="179"/>
      <c r="D477" s="965" t="s">
        <v>477</v>
      </c>
      <c r="E477" s="966"/>
      <c r="F477" s="966"/>
      <c r="G477" s="966"/>
      <c r="H477" s="966"/>
      <c r="I477" s="966"/>
      <c r="J477" s="966"/>
      <c r="K477" s="967"/>
      <c r="L477" s="423"/>
      <c r="M477" s="423"/>
      <c r="N477" s="431"/>
      <c r="O477" s="430"/>
      <c r="P477" s="423"/>
      <c r="Q477" s="423"/>
      <c r="R477" s="431"/>
      <c r="S477" s="430"/>
    </row>
    <row r="478" spans="1:20" outlineLevel="1">
      <c r="A478" s="171"/>
      <c r="B478" s="18"/>
      <c r="D478" s="18"/>
      <c r="F478" s="651"/>
      <c r="G478" s="651"/>
      <c r="H478" s="651"/>
      <c r="I478" s="651"/>
      <c r="J478" s="651"/>
      <c r="K478" s="651"/>
      <c r="N478" s="133"/>
      <c r="O478" s="133"/>
      <c r="R478" s="133"/>
      <c r="S478" s="133"/>
    </row>
    <row r="479" spans="1:20">
      <c r="A479" s="171"/>
      <c r="B479" s="564" t="s">
        <v>479</v>
      </c>
      <c r="C479" s="335"/>
      <c r="D479" s="323"/>
      <c r="E479" s="848"/>
      <c r="F479" s="652"/>
      <c r="G479" s="652"/>
      <c r="H479" s="652"/>
      <c r="I479" s="652"/>
      <c r="J479" s="652"/>
      <c r="K479" s="652"/>
      <c r="N479" s="604"/>
      <c r="O479" s="605"/>
      <c r="R479" s="612"/>
      <c r="S479" s="653"/>
    </row>
    <row r="480" spans="1:20">
      <c r="A480" s="875">
        <v>2.5</v>
      </c>
      <c r="C480" s="924" t="s">
        <v>480</v>
      </c>
      <c r="D480" s="314"/>
      <c r="E480" s="822"/>
      <c r="F480" s="594"/>
      <c r="G480" s="594"/>
      <c r="H480" s="594"/>
      <c r="I480" s="594"/>
      <c r="J480" s="594"/>
      <c r="K480" s="595"/>
      <c r="N480" s="614"/>
      <c r="O480" s="615"/>
      <c r="R480" s="614"/>
      <c r="S480" s="615"/>
    </row>
    <row r="481" spans="1:19" outlineLevel="1">
      <c r="A481" s="171"/>
      <c r="D481" s="180" t="s">
        <v>482</v>
      </c>
      <c r="E481" s="730" t="s">
        <v>483</v>
      </c>
      <c r="F481" s="130">
        <v>305599</v>
      </c>
      <c r="G481" s="130">
        <v>305599</v>
      </c>
      <c r="H481" s="130">
        <v>305599</v>
      </c>
      <c r="I481" s="130">
        <v>305599</v>
      </c>
      <c r="J481" s="130">
        <v>305599</v>
      </c>
      <c r="K481" s="130">
        <v>305599</v>
      </c>
      <c r="N481" s="130">
        <v>305599</v>
      </c>
      <c r="O481" s="130">
        <v>305599</v>
      </c>
      <c r="R481" s="130">
        <v>305599</v>
      </c>
      <c r="S481" s="130">
        <v>305599</v>
      </c>
    </row>
    <row r="482" spans="1:19" s="137" customFormat="1" outlineLevel="1">
      <c r="A482" s="171" t="s">
        <v>481</v>
      </c>
      <c r="B482" s="17"/>
      <c r="C482" s="18"/>
      <c r="D482" s="286" t="s">
        <v>485</v>
      </c>
      <c r="E482" s="826"/>
      <c r="F482" s="600"/>
      <c r="G482" s="600"/>
      <c r="H482" s="600"/>
      <c r="I482" s="600"/>
      <c r="J482" s="600"/>
      <c r="K482" s="457"/>
      <c r="L482" s="237"/>
      <c r="M482" s="237"/>
      <c r="N482" s="452"/>
      <c r="O482" s="457"/>
      <c r="P482" s="237"/>
      <c r="Q482" s="237"/>
      <c r="R482" s="452"/>
      <c r="S482" s="457"/>
    </row>
    <row r="483" spans="1:19" outlineLevel="1">
      <c r="A483" s="171" t="s">
        <v>484</v>
      </c>
      <c r="D483" s="73" t="s">
        <v>486</v>
      </c>
      <c r="E483" s="833" t="s">
        <v>487</v>
      </c>
      <c r="F483" s="619"/>
      <c r="G483" s="619"/>
      <c r="H483" s="619"/>
      <c r="I483" s="619"/>
      <c r="J483" s="619"/>
      <c r="K483" s="619"/>
      <c r="N483" s="619"/>
      <c r="O483" s="619"/>
      <c r="R483" s="619"/>
      <c r="S483" s="619"/>
    </row>
    <row r="484" spans="1:19" outlineLevel="1">
      <c r="A484" s="171"/>
      <c r="D484" s="73" t="s">
        <v>488</v>
      </c>
      <c r="E484" s="833" t="s">
        <v>487</v>
      </c>
      <c r="F484" s="619"/>
      <c r="G484" s="619"/>
      <c r="H484" s="619"/>
      <c r="I484" s="619"/>
      <c r="J484" s="619"/>
      <c r="K484" s="619"/>
      <c r="N484" s="619"/>
      <c r="O484" s="619"/>
      <c r="R484" s="619"/>
      <c r="S484" s="619"/>
    </row>
    <row r="485" spans="1:19" outlineLevel="1">
      <c r="A485" s="171"/>
      <c r="D485" s="73" t="s">
        <v>489</v>
      </c>
      <c r="E485" s="833" t="s">
        <v>487</v>
      </c>
      <c r="F485" s="619"/>
      <c r="G485" s="619"/>
      <c r="H485" s="619"/>
      <c r="I485" s="619"/>
      <c r="J485" s="619"/>
      <c r="K485" s="619"/>
      <c r="N485" s="619"/>
      <c r="O485" s="619"/>
      <c r="R485" s="619"/>
      <c r="S485" s="619"/>
    </row>
    <row r="486" spans="1:19" outlineLevel="1">
      <c r="A486" s="171"/>
      <c r="D486" s="73" t="s">
        <v>490</v>
      </c>
      <c r="E486" s="833" t="s">
        <v>487</v>
      </c>
      <c r="F486" s="619"/>
      <c r="G486" s="619"/>
      <c r="H486" s="619"/>
      <c r="I486" s="619"/>
      <c r="J486" s="619"/>
      <c r="K486" s="619"/>
      <c r="N486" s="619"/>
      <c r="O486" s="619"/>
      <c r="R486" s="619"/>
      <c r="S486" s="619"/>
    </row>
    <row r="487" spans="1:19" outlineLevel="1">
      <c r="A487" s="171"/>
      <c r="D487" s="286"/>
      <c r="E487" s="826"/>
      <c r="F487" s="600"/>
      <c r="G487" s="600"/>
      <c r="H487" s="600"/>
      <c r="I487" s="600"/>
      <c r="J487" s="600"/>
      <c r="K487" s="457"/>
      <c r="L487" s="237"/>
      <c r="M487" s="237"/>
      <c r="N487" s="452"/>
      <c r="O487" s="457"/>
      <c r="P487" s="237"/>
      <c r="Q487" s="237"/>
      <c r="R487" s="452"/>
      <c r="S487" s="457"/>
    </row>
    <row r="488" spans="1:19" outlineLevel="1">
      <c r="A488" s="171"/>
      <c r="N488" s="616"/>
      <c r="O488" s="616"/>
      <c r="R488" s="616"/>
      <c r="S488" s="616"/>
    </row>
    <row r="489" spans="1:19">
      <c r="A489" s="171"/>
      <c r="C489" s="924" t="s">
        <v>491</v>
      </c>
      <c r="D489" s="314"/>
      <c r="E489" s="822"/>
      <c r="F489" s="594"/>
      <c r="G489" s="594"/>
      <c r="H489" s="594"/>
      <c r="I489" s="594"/>
      <c r="J489" s="594"/>
      <c r="K489" s="595"/>
      <c r="N489" s="614"/>
      <c r="O489" s="615"/>
      <c r="R489" s="614"/>
      <c r="S489" s="615"/>
    </row>
    <row r="490" spans="1:19" outlineLevel="1">
      <c r="A490" s="171"/>
      <c r="D490" s="175" t="s">
        <v>493</v>
      </c>
      <c r="E490" s="730" t="s">
        <v>460</v>
      </c>
      <c r="F490" s="130">
        <v>0</v>
      </c>
      <c r="G490" s="130">
        <v>0</v>
      </c>
      <c r="H490" s="130">
        <v>0</v>
      </c>
      <c r="I490" s="130">
        <v>0</v>
      </c>
      <c r="J490" s="130">
        <v>0</v>
      </c>
      <c r="K490" s="130">
        <v>0</v>
      </c>
      <c r="N490" s="130">
        <v>0</v>
      </c>
      <c r="O490" s="130">
        <v>0</v>
      </c>
      <c r="R490" s="130">
        <v>0</v>
      </c>
      <c r="S490" s="130">
        <v>0</v>
      </c>
    </row>
    <row r="491" spans="1:19" s="137" customFormat="1" outlineLevel="1">
      <c r="A491" s="171" t="s">
        <v>492</v>
      </c>
      <c r="B491" s="17"/>
      <c r="C491" s="18"/>
      <c r="D491" s="286" t="s">
        <v>495</v>
      </c>
      <c r="E491" s="826"/>
      <c r="F491" s="600"/>
      <c r="G491" s="600"/>
      <c r="H491" s="600"/>
      <c r="I491" s="600"/>
      <c r="J491" s="600"/>
      <c r="K491" s="457"/>
      <c r="L491" s="646"/>
      <c r="M491" s="646"/>
      <c r="N491" s="647"/>
      <c r="O491" s="648"/>
      <c r="P491" s="646"/>
      <c r="Q491" s="646"/>
      <c r="R491" s="647"/>
      <c r="S491" s="648"/>
    </row>
    <row r="492" spans="1:19" outlineLevel="1">
      <c r="A492" s="171" t="s">
        <v>494</v>
      </c>
      <c r="D492" s="180" t="s">
        <v>496</v>
      </c>
      <c r="E492" s="833" t="s">
        <v>497</v>
      </c>
      <c r="F492" s="619"/>
      <c r="G492" s="619"/>
      <c r="H492" s="619"/>
      <c r="I492" s="619"/>
      <c r="J492" s="619"/>
      <c r="K492" s="619"/>
      <c r="N492" s="619"/>
      <c r="O492" s="619"/>
      <c r="R492" s="619"/>
      <c r="S492" s="619"/>
    </row>
    <row r="493" spans="1:19" outlineLevel="1">
      <c r="A493" s="171"/>
      <c r="D493" s="180" t="s">
        <v>498</v>
      </c>
      <c r="E493" s="833" t="s">
        <v>499</v>
      </c>
      <c r="F493" s="619"/>
      <c r="G493" s="619"/>
      <c r="H493" s="619"/>
      <c r="I493" s="619"/>
      <c r="J493" s="619"/>
      <c r="K493" s="619"/>
      <c r="N493" s="619"/>
      <c r="O493" s="619"/>
      <c r="R493" s="619"/>
      <c r="S493" s="619"/>
    </row>
    <row r="494" spans="1:19" outlineLevel="1">
      <c r="A494" s="171"/>
      <c r="D494" s="180" t="s">
        <v>500</v>
      </c>
      <c r="E494" s="833" t="s">
        <v>497</v>
      </c>
      <c r="F494" s="619"/>
      <c r="G494" s="619"/>
      <c r="H494" s="619"/>
      <c r="I494" s="619"/>
      <c r="J494" s="619"/>
      <c r="K494" s="619"/>
      <c r="N494" s="619"/>
      <c r="O494" s="619"/>
      <c r="R494" s="619"/>
      <c r="S494" s="619"/>
    </row>
    <row r="495" spans="1:19" s="137" customFormat="1" outlineLevel="1">
      <c r="A495" s="171"/>
      <c r="B495" s="17"/>
      <c r="C495" s="18"/>
      <c r="D495" s="286" t="s">
        <v>502</v>
      </c>
      <c r="E495" s="826"/>
      <c r="F495" s="600"/>
      <c r="G495" s="600"/>
      <c r="H495" s="600"/>
      <c r="I495" s="600"/>
      <c r="J495" s="600"/>
      <c r="K495" s="457"/>
      <c r="L495" s="646"/>
      <c r="M495" s="646"/>
      <c r="N495" s="647"/>
      <c r="O495" s="648"/>
      <c r="P495" s="646"/>
      <c r="Q495" s="646"/>
      <c r="R495" s="647"/>
      <c r="S495" s="648"/>
    </row>
    <row r="496" spans="1:19" outlineLevel="1">
      <c r="A496" s="171" t="s">
        <v>501</v>
      </c>
      <c r="D496" s="180" t="s">
        <v>503</v>
      </c>
      <c r="E496" s="833" t="s">
        <v>504</v>
      </c>
      <c r="F496" s="619"/>
      <c r="G496" s="619"/>
      <c r="H496" s="619"/>
      <c r="I496" s="619"/>
      <c r="J496" s="619"/>
      <c r="K496" s="619"/>
      <c r="N496" s="619"/>
      <c r="O496" s="619"/>
      <c r="R496" s="619"/>
      <c r="S496" s="619"/>
    </row>
    <row r="497" spans="1:19" outlineLevel="1">
      <c r="A497" s="171"/>
      <c r="D497" s="216" t="s">
        <v>505</v>
      </c>
      <c r="E497" s="833" t="s">
        <v>460</v>
      </c>
      <c r="F497" s="619"/>
      <c r="G497" s="619"/>
      <c r="H497" s="619"/>
      <c r="I497" s="619"/>
      <c r="J497" s="619"/>
      <c r="K497" s="619"/>
      <c r="N497" s="619"/>
      <c r="O497" s="619"/>
      <c r="R497" s="619"/>
      <c r="S497" s="619"/>
    </row>
    <row r="498" spans="1:19" outlineLevel="1">
      <c r="A498" s="171"/>
      <c r="D498" s="216" t="s">
        <v>506</v>
      </c>
      <c r="E498" s="833" t="s">
        <v>460</v>
      </c>
      <c r="F498" s="619"/>
      <c r="G498" s="619"/>
      <c r="H498" s="619"/>
      <c r="I498" s="619"/>
      <c r="J498" s="619"/>
      <c r="K498" s="619"/>
      <c r="N498" s="619"/>
      <c r="O498" s="619"/>
      <c r="R498" s="619"/>
      <c r="S498" s="619"/>
    </row>
    <row r="499" spans="1:19" outlineLevel="1">
      <c r="A499" s="171"/>
      <c r="D499" s="216" t="s">
        <v>507</v>
      </c>
      <c r="E499" s="833" t="s">
        <v>460</v>
      </c>
      <c r="F499" s="619"/>
      <c r="G499" s="619"/>
      <c r="H499" s="619"/>
      <c r="I499" s="619"/>
      <c r="J499" s="619"/>
      <c r="K499" s="619"/>
      <c r="N499" s="619"/>
      <c r="O499" s="619"/>
      <c r="R499" s="619"/>
      <c r="S499" s="619"/>
    </row>
    <row r="500" spans="1:19" outlineLevel="1">
      <c r="A500" s="171"/>
      <c r="D500" s="216" t="s">
        <v>508</v>
      </c>
      <c r="E500" s="833" t="s">
        <v>460</v>
      </c>
      <c r="F500" s="619"/>
      <c r="G500" s="619"/>
      <c r="H500" s="619"/>
      <c r="I500" s="619"/>
      <c r="J500" s="619"/>
      <c r="K500" s="619"/>
      <c r="N500" s="619"/>
      <c r="O500" s="619"/>
      <c r="R500" s="619"/>
      <c r="S500" s="619"/>
    </row>
    <row r="501" spans="1:19" outlineLevel="1">
      <c r="A501" s="171"/>
      <c r="D501" s="220" t="s">
        <v>509</v>
      </c>
      <c r="E501" s="833" t="s">
        <v>510</v>
      </c>
      <c r="F501" s="619"/>
      <c r="G501" s="619"/>
      <c r="H501" s="619"/>
      <c r="I501" s="619"/>
      <c r="J501" s="619"/>
      <c r="K501" s="619"/>
      <c r="N501" s="619"/>
      <c r="O501" s="619"/>
      <c r="R501" s="619"/>
      <c r="S501" s="619"/>
    </row>
    <row r="502" spans="1:19" outlineLevel="1">
      <c r="A502" s="171"/>
      <c r="D502" s="220" t="s">
        <v>511</v>
      </c>
      <c r="E502" s="833" t="s">
        <v>512</v>
      </c>
      <c r="F502" s="619"/>
      <c r="G502" s="619"/>
      <c r="H502" s="619"/>
      <c r="I502" s="619"/>
      <c r="J502" s="619"/>
      <c r="K502" s="619"/>
      <c r="N502" s="619"/>
      <c r="O502" s="619"/>
      <c r="R502" s="619"/>
      <c r="S502" s="619"/>
    </row>
    <row r="503" spans="1:19" outlineLevel="1">
      <c r="A503" s="171"/>
      <c r="D503" s="220" t="s">
        <v>513</v>
      </c>
      <c r="E503" s="833" t="s">
        <v>514</v>
      </c>
      <c r="F503" s="619"/>
      <c r="G503" s="619"/>
      <c r="H503" s="619"/>
      <c r="I503" s="619"/>
      <c r="J503" s="619"/>
      <c r="K503" s="619"/>
      <c r="N503" s="619"/>
      <c r="O503" s="619"/>
      <c r="R503" s="619"/>
      <c r="S503" s="619"/>
    </row>
    <row r="504" spans="1:19" outlineLevel="1">
      <c r="A504" s="171"/>
      <c r="D504" s="220" t="s">
        <v>515</v>
      </c>
      <c r="E504" s="833" t="s">
        <v>516</v>
      </c>
      <c r="F504" s="619"/>
      <c r="G504" s="619"/>
      <c r="H504" s="619"/>
      <c r="I504" s="619"/>
      <c r="J504" s="619"/>
      <c r="K504" s="619"/>
      <c r="N504" s="619"/>
      <c r="O504" s="619"/>
      <c r="R504" s="619"/>
      <c r="S504" s="619"/>
    </row>
    <row r="505" spans="1:19" outlineLevel="1">
      <c r="A505" s="171"/>
      <c r="D505" s="220" t="s">
        <v>517</v>
      </c>
      <c r="E505" s="833" t="s">
        <v>518</v>
      </c>
      <c r="F505" s="619"/>
      <c r="G505" s="619"/>
      <c r="H505" s="619"/>
      <c r="I505" s="619"/>
      <c r="J505" s="619"/>
      <c r="K505" s="619"/>
      <c r="N505" s="619"/>
      <c r="O505" s="619"/>
      <c r="R505" s="619"/>
      <c r="S505" s="619"/>
    </row>
    <row r="506" spans="1:19" outlineLevel="1">
      <c r="A506" s="171"/>
      <c r="D506" s="220" t="s">
        <v>519</v>
      </c>
      <c r="E506" s="833" t="s">
        <v>518</v>
      </c>
      <c r="F506" s="619"/>
      <c r="G506" s="619"/>
      <c r="H506" s="619"/>
      <c r="I506" s="619"/>
      <c r="J506" s="619"/>
      <c r="K506" s="619"/>
      <c r="N506" s="619"/>
      <c r="O506" s="619"/>
      <c r="R506" s="619"/>
      <c r="S506" s="619"/>
    </row>
    <row r="507" spans="1:19" outlineLevel="1">
      <c r="A507" s="171"/>
      <c r="D507" s="221" t="s">
        <v>520</v>
      </c>
      <c r="E507" s="833" t="s">
        <v>521</v>
      </c>
      <c r="F507" s="619"/>
      <c r="G507" s="619"/>
      <c r="H507" s="619"/>
      <c r="I507" s="619"/>
      <c r="J507" s="619"/>
      <c r="K507" s="619"/>
      <c r="N507" s="619"/>
      <c r="O507" s="619"/>
      <c r="R507" s="619"/>
      <c r="S507" s="619"/>
    </row>
    <row r="508" spans="1:19" outlineLevel="1">
      <c r="A508" s="171"/>
      <c r="D508" s="220" t="s">
        <v>522</v>
      </c>
      <c r="E508" s="833" t="s">
        <v>518</v>
      </c>
      <c r="F508" s="619"/>
      <c r="G508" s="619"/>
      <c r="H508" s="619"/>
      <c r="I508" s="619"/>
      <c r="J508" s="619"/>
      <c r="K508" s="619"/>
      <c r="N508" s="619"/>
      <c r="O508" s="619"/>
      <c r="R508" s="619"/>
      <c r="S508" s="619"/>
    </row>
    <row r="509" spans="1:19" outlineLevel="1">
      <c r="A509" s="171"/>
      <c r="D509" s="220" t="s">
        <v>523</v>
      </c>
      <c r="E509" s="833" t="s">
        <v>518</v>
      </c>
      <c r="F509" s="619"/>
      <c r="G509" s="619"/>
      <c r="H509" s="619"/>
      <c r="I509" s="619"/>
      <c r="J509" s="619"/>
      <c r="K509" s="619"/>
      <c r="N509" s="619"/>
      <c r="O509" s="619"/>
      <c r="R509" s="619"/>
      <c r="S509" s="619"/>
    </row>
    <row r="510" spans="1:19" outlineLevel="1">
      <c r="A510" s="171"/>
      <c r="D510" s="220" t="s">
        <v>524</v>
      </c>
      <c r="E510" s="833" t="s">
        <v>518</v>
      </c>
      <c r="F510" s="619"/>
      <c r="G510" s="619"/>
      <c r="H510" s="619"/>
      <c r="I510" s="619"/>
      <c r="J510" s="619"/>
      <c r="K510" s="619"/>
      <c r="N510" s="619"/>
      <c r="O510" s="619"/>
      <c r="R510" s="619"/>
      <c r="S510" s="619"/>
    </row>
    <row r="511" spans="1:19" outlineLevel="1">
      <c r="A511" s="171"/>
      <c r="D511" s="216" t="s">
        <v>525</v>
      </c>
      <c r="E511" s="833" t="s">
        <v>518</v>
      </c>
      <c r="F511" s="619"/>
      <c r="G511" s="619"/>
      <c r="H511" s="619"/>
      <c r="I511" s="619"/>
      <c r="J511" s="619"/>
      <c r="K511" s="619"/>
      <c r="N511" s="619"/>
      <c r="O511" s="619"/>
      <c r="R511" s="619"/>
      <c r="S511" s="619"/>
    </row>
    <row r="512" spans="1:19" outlineLevel="1">
      <c r="A512" s="171"/>
      <c r="D512" s="216" t="s">
        <v>526</v>
      </c>
      <c r="E512" s="833" t="s">
        <v>518</v>
      </c>
      <c r="F512" s="619"/>
      <c r="G512" s="619"/>
      <c r="H512" s="619"/>
      <c r="I512" s="619"/>
      <c r="J512" s="619"/>
      <c r="K512" s="619"/>
      <c r="N512" s="619"/>
      <c r="O512" s="619"/>
      <c r="R512" s="619"/>
      <c r="S512" s="619"/>
    </row>
    <row r="513" spans="1:19" outlineLevel="1">
      <c r="A513" s="171"/>
      <c r="D513" s="216" t="s">
        <v>527</v>
      </c>
      <c r="E513" s="833" t="s">
        <v>518</v>
      </c>
      <c r="F513" s="619"/>
      <c r="G513" s="619"/>
      <c r="H513" s="619"/>
      <c r="I513" s="619"/>
      <c r="J513" s="619"/>
      <c r="K513" s="619"/>
      <c r="N513" s="619"/>
      <c r="O513" s="619"/>
      <c r="R513" s="619"/>
      <c r="S513" s="619"/>
    </row>
    <row r="514" spans="1:19" outlineLevel="1">
      <c r="A514" s="171"/>
      <c r="D514" s="216" t="s">
        <v>528</v>
      </c>
      <c r="E514" s="833" t="s">
        <v>518</v>
      </c>
      <c r="F514" s="619"/>
      <c r="G514" s="619"/>
      <c r="H514" s="619"/>
      <c r="I514" s="619"/>
      <c r="J514" s="619"/>
      <c r="K514" s="619"/>
      <c r="N514" s="619"/>
      <c r="O514" s="619"/>
      <c r="R514" s="619"/>
      <c r="S514" s="619"/>
    </row>
    <row r="515" spans="1:19" outlineLevel="1">
      <c r="A515" s="171"/>
      <c r="D515" s="216" t="s">
        <v>529</v>
      </c>
      <c r="E515" s="833" t="s">
        <v>512</v>
      </c>
      <c r="F515" s="619"/>
      <c r="G515" s="619"/>
      <c r="H515" s="619"/>
      <c r="I515" s="619"/>
      <c r="J515" s="619"/>
      <c r="K515" s="619"/>
      <c r="N515" s="619"/>
      <c r="O515" s="619"/>
      <c r="R515" s="619"/>
      <c r="S515" s="619"/>
    </row>
    <row r="516" spans="1:19" outlineLevel="1">
      <c r="A516" s="171"/>
      <c r="D516" s="286"/>
      <c r="E516" s="826"/>
      <c r="F516" s="600"/>
      <c r="G516" s="600"/>
      <c r="H516" s="600"/>
      <c r="I516" s="600"/>
      <c r="J516" s="600"/>
      <c r="K516" s="457"/>
      <c r="L516" s="237"/>
      <c r="M516" s="237"/>
      <c r="N516" s="452"/>
      <c r="O516" s="457"/>
      <c r="P516" s="237"/>
      <c r="Q516" s="237"/>
      <c r="R516" s="452"/>
      <c r="S516" s="457"/>
    </row>
    <row r="517" spans="1:19" outlineLevel="1">
      <c r="A517" s="171"/>
      <c r="N517" s="616"/>
      <c r="O517" s="616"/>
      <c r="R517" s="616"/>
      <c r="S517" s="616"/>
    </row>
    <row r="518" spans="1:19">
      <c r="A518" s="171"/>
      <c r="C518" s="924" t="s">
        <v>530</v>
      </c>
      <c r="D518" s="314"/>
      <c r="E518" s="822"/>
      <c r="F518" s="594"/>
      <c r="G518" s="594"/>
      <c r="H518" s="594"/>
      <c r="I518" s="594"/>
      <c r="J518" s="594"/>
      <c r="K518" s="595"/>
      <c r="N518" s="614"/>
      <c r="O518" s="615"/>
      <c r="R518" s="614"/>
      <c r="S518" s="615"/>
    </row>
    <row r="519" spans="1:19" outlineLevel="1">
      <c r="A519" s="171"/>
      <c r="C519" s="339"/>
      <c r="D519" s="178" t="s">
        <v>531</v>
      </c>
      <c r="E519" s="725" t="s">
        <v>532</v>
      </c>
      <c r="F519" s="661">
        <v>9.4999999999999998E-3</v>
      </c>
      <c r="G519" s="661">
        <v>9.4999999999999998E-3</v>
      </c>
      <c r="H519" s="661">
        <v>9.4999999999999998E-3</v>
      </c>
      <c r="I519" s="661">
        <v>9.4999999999999998E-3</v>
      </c>
      <c r="J519" s="661">
        <v>9.4999999999999998E-3</v>
      </c>
      <c r="K519" s="661">
        <v>9.4999999999999998E-3</v>
      </c>
      <c r="L519" s="662"/>
      <c r="M519" s="663"/>
      <c r="N519" s="661">
        <v>9.4999999999999998E-3</v>
      </c>
      <c r="O519" s="661">
        <v>9.4999999999999998E-3</v>
      </c>
      <c r="P519" s="662"/>
      <c r="Q519" s="663"/>
      <c r="R519" s="661">
        <v>9.4999999999999998E-3</v>
      </c>
      <c r="S519" s="661">
        <v>9.4999999999999998E-3</v>
      </c>
    </row>
    <row r="520" spans="1:19" s="137" customFormat="1" outlineLevel="1">
      <c r="B520" s="17"/>
      <c r="C520" s="18"/>
      <c r="D520" s="286" t="s">
        <v>534</v>
      </c>
      <c r="E520" s="826"/>
      <c r="F520" s="600"/>
      <c r="G520" s="600"/>
      <c r="H520" s="600"/>
      <c r="I520" s="600"/>
      <c r="J520" s="600"/>
      <c r="K520" s="457"/>
      <c r="L520" s="237"/>
      <c r="M520" s="237"/>
      <c r="N520" s="452"/>
      <c r="O520" s="457"/>
      <c r="P520" s="237"/>
      <c r="Q520" s="237"/>
      <c r="R520" s="452"/>
      <c r="S520" s="457"/>
    </row>
    <row r="521" spans="1:19" outlineLevel="1">
      <c r="A521" s="171" t="s">
        <v>533</v>
      </c>
      <c r="D521" s="180" t="s">
        <v>535</v>
      </c>
      <c r="E521" s="728" t="s">
        <v>536</v>
      </c>
      <c r="F521" s="130"/>
      <c r="G521" s="130"/>
      <c r="H521" s="130"/>
      <c r="I521" s="130"/>
      <c r="J521" s="130"/>
      <c r="K521" s="130"/>
      <c r="N521" s="130"/>
      <c r="O521" s="130"/>
      <c r="R521" s="130"/>
      <c r="S521" s="130"/>
    </row>
    <row r="522" spans="1:19" outlineLevel="1">
      <c r="A522" s="171"/>
      <c r="D522" s="180" t="s">
        <v>537</v>
      </c>
      <c r="E522" s="728" t="s">
        <v>536</v>
      </c>
      <c r="F522" s="130"/>
      <c r="G522" s="130"/>
      <c r="H522" s="130"/>
      <c r="I522" s="130"/>
      <c r="J522" s="130"/>
      <c r="K522" s="130"/>
      <c r="N522" s="130"/>
      <c r="O522" s="130"/>
      <c r="R522" s="130"/>
      <c r="S522" s="130"/>
    </row>
    <row r="523" spans="1:19" outlineLevel="1">
      <c r="A523" s="171"/>
      <c r="D523" s="180" t="s">
        <v>538</v>
      </c>
      <c r="E523" s="728" t="s">
        <v>536</v>
      </c>
      <c r="F523" s="130"/>
      <c r="G523" s="130"/>
      <c r="H523" s="130"/>
      <c r="I523" s="130"/>
      <c r="J523" s="130"/>
      <c r="K523" s="130"/>
      <c r="N523" s="130"/>
      <c r="O523" s="130"/>
      <c r="R523" s="130"/>
      <c r="S523" s="130"/>
    </row>
    <row r="524" spans="1:19" outlineLevel="1">
      <c r="A524" s="171"/>
      <c r="D524" s="180" t="s">
        <v>539</v>
      </c>
      <c r="E524" s="728" t="s">
        <v>536</v>
      </c>
      <c r="F524" s="130"/>
      <c r="G524" s="130"/>
      <c r="H524" s="130"/>
      <c r="I524" s="130"/>
      <c r="J524" s="130"/>
      <c r="K524" s="130"/>
      <c r="N524" s="130"/>
      <c r="O524" s="130"/>
      <c r="R524" s="130"/>
      <c r="S524" s="130"/>
    </row>
    <row r="525" spans="1:19" outlineLevel="1">
      <c r="A525" s="171"/>
      <c r="D525" s="180" t="s">
        <v>540</v>
      </c>
      <c r="E525" s="728" t="s">
        <v>536</v>
      </c>
      <c r="F525" s="130"/>
      <c r="G525" s="130"/>
      <c r="H525" s="130"/>
      <c r="I525" s="130"/>
      <c r="J525" s="130"/>
      <c r="K525" s="130"/>
      <c r="N525" s="130"/>
      <c r="O525" s="130"/>
      <c r="R525" s="130"/>
      <c r="S525" s="130"/>
    </row>
    <row r="526" spans="1:19" outlineLevel="1">
      <c r="A526" s="171"/>
      <c r="D526" s="180" t="s">
        <v>541</v>
      </c>
      <c r="E526" s="728" t="s">
        <v>536</v>
      </c>
      <c r="F526" s="130"/>
      <c r="G526" s="130"/>
      <c r="H526" s="130"/>
      <c r="I526" s="130"/>
      <c r="J526" s="130"/>
      <c r="K526" s="130"/>
      <c r="N526" s="130"/>
      <c r="O526" s="130"/>
      <c r="R526" s="130"/>
      <c r="S526" s="130"/>
    </row>
    <row r="527" spans="1:19" outlineLevel="1">
      <c r="A527" s="171"/>
      <c r="D527" s="180" t="s">
        <v>542</v>
      </c>
      <c r="E527" s="728" t="s">
        <v>536</v>
      </c>
      <c r="F527" s="130"/>
      <c r="G527" s="130"/>
      <c r="H527" s="130"/>
      <c r="I527" s="130"/>
      <c r="J527" s="130"/>
      <c r="K527" s="130"/>
      <c r="N527" s="130"/>
      <c r="O527" s="130"/>
      <c r="R527" s="130"/>
      <c r="S527" s="130"/>
    </row>
    <row r="528" spans="1:19" outlineLevel="1">
      <c r="A528" s="171"/>
      <c r="D528" s="180" t="s">
        <v>543</v>
      </c>
      <c r="E528" s="728" t="s">
        <v>536</v>
      </c>
      <c r="F528" s="130"/>
      <c r="G528" s="130"/>
      <c r="H528" s="130"/>
      <c r="I528" s="130"/>
      <c r="J528" s="130"/>
      <c r="K528" s="130"/>
      <c r="N528" s="130"/>
      <c r="O528" s="130"/>
      <c r="R528" s="130"/>
      <c r="S528" s="130"/>
    </row>
    <row r="529" spans="1:19" outlineLevel="1">
      <c r="A529" s="171"/>
      <c r="D529" s="180" t="s">
        <v>544</v>
      </c>
      <c r="E529" s="732" t="s">
        <v>536</v>
      </c>
      <c r="F529" s="130"/>
      <c r="G529" s="130"/>
      <c r="H529" s="130"/>
      <c r="I529" s="130"/>
      <c r="J529" s="130"/>
      <c r="K529" s="130"/>
      <c r="N529" s="130"/>
      <c r="O529" s="130"/>
      <c r="R529" s="130"/>
      <c r="S529" s="130"/>
    </row>
    <row r="530" spans="1:19" outlineLevel="1">
      <c r="A530" s="171"/>
      <c r="D530" s="180" t="s">
        <v>545</v>
      </c>
      <c r="E530" s="732" t="s">
        <v>536</v>
      </c>
      <c r="F530" s="130"/>
      <c r="G530" s="130"/>
      <c r="H530" s="130"/>
      <c r="I530" s="130"/>
      <c r="J530" s="130"/>
      <c r="K530" s="130"/>
      <c r="N530" s="130"/>
      <c r="O530" s="130"/>
      <c r="R530" s="130"/>
      <c r="S530" s="130"/>
    </row>
    <row r="531" spans="1:19" outlineLevel="1">
      <c r="A531" s="171"/>
      <c r="D531" s="180" t="s">
        <v>546</v>
      </c>
      <c r="E531" s="732" t="s">
        <v>536</v>
      </c>
      <c r="F531" s="130"/>
      <c r="G531" s="130"/>
      <c r="H531" s="130"/>
      <c r="I531" s="130"/>
      <c r="J531" s="130"/>
      <c r="K531" s="130"/>
      <c r="N531" s="130"/>
      <c r="O531" s="130"/>
      <c r="R531" s="130"/>
      <c r="S531" s="130"/>
    </row>
    <row r="532" spans="1:19" outlineLevel="1">
      <c r="A532" s="554" t="s">
        <v>742</v>
      </c>
      <c r="D532" s="286" t="s">
        <v>547</v>
      </c>
      <c r="E532" s="826"/>
      <c r="F532" s="600"/>
      <c r="G532" s="600"/>
      <c r="H532" s="600"/>
      <c r="I532" s="600"/>
      <c r="J532" s="600"/>
      <c r="K532" s="457"/>
      <c r="L532" s="237"/>
      <c r="M532" s="237"/>
      <c r="N532" s="452"/>
      <c r="O532" s="457"/>
      <c r="P532" s="237"/>
      <c r="Q532" s="237"/>
      <c r="R532" s="452"/>
      <c r="S532" s="457"/>
    </row>
    <row r="533" spans="1:19" outlineLevel="1">
      <c r="A533" s="179"/>
      <c r="D533" s="180" t="s">
        <v>548</v>
      </c>
      <c r="E533" s="725" t="s">
        <v>549</v>
      </c>
      <c r="F533" s="130"/>
      <c r="G533" s="130"/>
      <c r="H533" s="130"/>
      <c r="I533" s="130"/>
      <c r="J533" s="130"/>
      <c r="K533" s="130"/>
      <c r="N533" s="130"/>
      <c r="O533" s="130"/>
      <c r="R533" s="130"/>
      <c r="S533" s="130"/>
    </row>
    <row r="534" spans="1:19" outlineLevel="1">
      <c r="A534" s="171"/>
      <c r="D534" s="286" t="s">
        <v>550</v>
      </c>
      <c r="E534" s="826"/>
      <c r="F534" s="600"/>
      <c r="G534" s="600"/>
      <c r="H534" s="600"/>
      <c r="I534" s="600"/>
      <c r="J534" s="600"/>
      <c r="K534" s="457"/>
      <c r="L534" s="237"/>
      <c r="M534" s="237"/>
      <c r="N534" s="452"/>
      <c r="O534" s="457"/>
      <c r="P534" s="237"/>
      <c r="Q534" s="237"/>
      <c r="R534" s="452"/>
      <c r="S534" s="457"/>
    </row>
    <row r="535" spans="1:19" outlineLevel="1">
      <c r="A535" s="171"/>
      <c r="D535" s="180" t="s">
        <v>548</v>
      </c>
      <c r="E535" s="725" t="s">
        <v>549</v>
      </c>
      <c r="F535" s="130"/>
      <c r="G535" s="130"/>
      <c r="H535" s="130"/>
      <c r="I535" s="130"/>
      <c r="J535" s="130"/>
      <c r="K535" s="130"/>
      <c r="N535" s="130"/>
      <c r="O535" s="130"/>
      <c r="R535" s="130"/>
      <c r="S535" s="130"/>
    </row>
    <row r="536" spans="1:19" outlineLevel="1">
      <c r="A536" s="554"/>
      <c r="D536" s="286" t="s">
        <v>552</v>
      </c>
      <c r="E536" s="826"/>
      <c r="F536" s="600"/>
      <c r="G536" s="600"/>
      <c r="H536" s="600"/>
      <c r="I536" s="600"/>
      <c r="J536" s="600"/>
      <c r="K536" s="457"/>
      <c r="L536" s="237"/>
      <c r="M536" s="237"/>
      <c r="N536" s="452"/>
      <c r="O536" s="457"/>
      <c r="P536" s="237"/>
      <c r="Q536" s="237"/>
      <c r="R536" s="452"/>
      <c r="S536" s="457"/>
    </row>
    <row r="537" spans="1:19" outlineLevel="1">
      <c r="A537" s="171"/>
      <c r="D537" s="180" t="s">
        <v>728</v>
      </c>
      <c r="E537" s="725" t="s">
        <v>549</v>
      </c>
      <c r="F537" s="130"/>
      <c r="G537" s="130"/>
      <c r="H537" s="130"/>
      <c r="I537" s="130"/>
      <c r="J537" s="130"/>
      <c r="K537" s="130"/>
      <c r="N537" s="130"/>
      <c r="O537" s="130"/>
      <c r="R537" s="130"/>
      <c r="S537" s="130"/>
    </row>
    <row r="538" spans="1:19" outlineLevel="1">
      <c r="A538" s="554"/>
      <c r="D538" s="286" t="s">
        <v>554</v>
      </c>
      <c r="E538" s="826"/>
      <c r="F538" s="600"/>
      <c r="G538" s="600"/>
      <c r="H538" s="600"/>
      <c r="I538" s="600"/>
      <c r="J538" s="600"/>
      <c r="K538" s="457"/>
      <c r="L538" s="237"/>
      <c r="M538" s="237"/>
      <c r="N538" s="452"/>
      <c r="O538" s="457"/>
      <c r="P538" s="237"/>
      <c r="Q538" s="237"/>
      <c r="R538" s="452"/>
      <c r="S538" s="457"/>
    </row>
    <row r="539" spans="1:19" outlineLevel="1">
      <c r="A539" s="171"/>
      <c r="D539" s="180" t="s">
        <v>555</v>
      </c>
      <c r="E539" s="728" t="s">
        <v>549</v>
      </c>
      <c r="F539" s="130"/>
      <c r="G539" s="130"/>
      <c r="H539" s="130"/>
      <c r="I539" s="130"/>
      <c r="J539" s="130"/>
      <c r="K539" s="130"/>
      <c r="N539" s="130"/>
      <c r="O539" s="130"/>
      <c r="R539" s="130"/>
      <c r="S539" s="130"/>
    </row>
    <row r="540" spans="1:19" outlineLevel="1">
      <c r="A540" s="554"/>
      <c r="D540" s="286" t="s">
        <v>556</v>
      </c>
      <c r="E540" s="840"/>
      <c r="F540" s="600"/>
      <c r="G540" s="600"/>
      <c r="H540" s="600"/>
      <c r="I540" s="600"/>
      <c r="J540" s="600"/>
      <c r="K540" s="457"/>
      <c r="L540" s="237"/>
      <c r="M540" s="237"/>
      <c r="N540" s="452"/>
      <c r="O540" s="457"/>
      <c r="P540" s="237"/>
      <c r="Q540" s="237"/>
      <c r="R540" s="452"/>
      <c r="S540" s="457"/>
    </row>
    <row r="541" spans="1:19" outlineLevel="1">
      <c r="A541" s="554"/>
      <c r="D541" s="180" t="s">
        <v>557</v>
      </c>
      <c r="E541" s="728" t="s">
        <v>549</v>
      </c>
      <c r="F541" s="130"/>
      <c r="G541" s="130"/>
      <c r="H541" s="130"/>
      <c r="I541" s="130"/>
      <c r="J541" s="130"/>
      <c r="K541" s="130"/>
      <c r="N541" s="130"/>
      <c r="O541" s="130"/>
      <c r="R541" s="130"/>
      <c r="S541" s="130"/>
    </row>
    <row r="542" spans="1:19" outlineLevel="1">
      <c r="A542" s="344"/>
      <c r="D542" s="286" t="s">
        <v>558</v>
      </c>
      <c r="E542" s="840"/>
      <c r="F542" s="600"/>
      <c r="G542" s="600"/>
      <c r="H542" s="600"/>
      <c r="I542" s="600"/>
      <c r="J542" s="600"/>
      <c r="K542" s="457"/>
      <c r="L542" s="237"/>
      <c r="M542" s="237"/>
      <c r="N542" s="452"/>
      <c r="O542" s="457"/>
      <c r="P542" s="237"/>
      <c r="Q542" s="237"/>
      <c r="R542" s="452"/>
      <c r="S542" s="457"/>
    </row>
    <row r="543" spans="1:19" outlineLevel="1">
      <c r="A543" s="344"/>
      <c r="D543" s="180" t="s">
        <v>559</v>
      </c>
      <c r="E543" s="728" t="s">
        <v>549</v>
      </c>
      <c r="F543" s="130"/>
      <c r="G543" s="130"/>
      <c r="H543" s="130"/>
      <c r="I543" s="130"/>
      <c r="J543" s="130"/>
      <c r="K543" s="130"/>
      <c r="N543" s="130"/>
      <c r="O543" s="130"/>
      <c r="R543" s="130"/>
      <c r="S543" s="130"/>
    </row>
    <row r="544" spans="1:19" outlineLevel="1">
      <c r="D544" s="286"/>
      <c r="E544" s="826"/>
      <c r="F544" s="600"/>
      <c r="G544" s="600"/>
      <c r="H544" s="600"/>
      <c r="I544" s="600"/>
      <c r="J544" s="600"/>
      <c r="K544" s="457"/>
      <c r="L544" s="237"/>
      <c r="M544" s="237"/>
      <c r="N544" s="452"/>
      <c r="O544" s="457"/>
      <c r="P544" s="237"/>
      <c r="Q544" s="237"/>
      <c r="R544" s="452"/>
      <c r="S544" s="457"/>
    </row>
    <row r="545" spans="1:19" outlineLevel="1">
      <c r="A545" s="171"/>
      <c r="N545" s="616"/>
      <c r="O545" s="616"/>
      <c r="R545" s="616"/>
      <c r="S545" s="616"/>
    </row>
    <row r="546" spans="1:19">
      <c r="A546" s="171"/>
      <c r="C546" s="924" t="s">
        <v>729</v>
      </c>
      <c r="D546" s="314"/>
      <c r="E546" s="822"/>
      <c r="F546" s="594"/>
      <c r="G546" s="594"/>
      <c r="H546" s="594"/>
      <c r="I546" s="594"/>
      <c r="J546" s="594"/>
      <c r="K546" s="595"/>
      <c r="N546" s="614"/>
      <c r="O546" s="615"/>
      <c r="R546" s="614"/>
      <c r="S546" s="615"/>
    </row>
    <row r="547" spans="1:19" outlineLevel="1" collapsed="1">
      <c r="A547" s="171"/>
      <c r="C547" s="338"/>
      <c r="D547" s="286" t="s">
        <v>562</v>
      </c>
      <c r="E547" s="826"/>
      <c r="F547" s="600"/>
      <c r="G547" s="600"/>
      <c r="H547" s="600"/>
      <c r="I547" s="600"/>
      <c r="J547" s="600"/>
      <c r="K547" s="457"/>
      <c r="N547" s="614"/>
      <c r="O547" s="615"/>
      <c r="R547" s="614"/>
      <c r="S547" s="615"/>
    </row>
    <row r="548" spans="1:19" outlineLevel="1">
      <c r="A548" s="64" t="s">
        <v>561</v>
      </c>
      <c r="B548" s="137"/>
      <c r="D548" s="177" t="s">
        <v>563</v>
      </c>
      <c r="E548" s="728" t="s">
        <v>564</v>
      </c>
      <c r="F548" s="130">
        <v>0</v>
      </c>
      <c r="G548" s="130">
        <v>0</v>
      </c>
      <c r="H548" s="130">
        <v>0</v>
      </c>
      <c r="I548" s="130">
        <v>0</v>
      </c>
      <c r="J548" s="130">
        <v>0</v>
      </c>
      <c r="K548" s="130">
        <v>0</v>
      </c>
      <c r="N548" s="130">
        <v>0</v>
      </c>
      <c r="O548" s="130">
        <v>0</v>
      </c>
      <c r="R548" s="130">
        <v>0</v>
      </c>
      <c r="S548" s="130">
        <v>0</v>
      </c>
    </row>
    <row r="549" spans="1:19" outlineLevel="1">
      <c r="A549" s="64"/>
      <c r="D549" s="177" t="s">
        <v>565</v>
      </c>
      <c r="E549" s="728" t="s">
        <v>460</v>
      </c>
      <c r="F549" s="559">
        <v>475</v>
      </c>
      <c r="G549" s="559">
        <v>475</v>
      </c>
      <c r="H549" s="559">
        <v>475</v>
      </c>
      <c r="I549" s="559">
        <v>475</v>
      </c>
      <c r="J549" s="559">
        <v>475</v>
      </c>
      <c r="K549" s="559">
        <v>475</v>
      </c>
      <c r="N549" s="559">
        <v>475</v>
      </c>
      <c r="O549" s="559">
        <v>475</v>
      </c>
      <c r="R549" s="559">
        <v>475</v>
      </c>
      <c r="S549" s="559">
        <v>475</v>
      </c>
    </row>
    <row r="550" spans="1:19" outlineLevel="1">
      <c r="A550" s="64"/>
      <c r="D550" s="180" t="s">
        <v>566</v>
      </c>
      <c r="E550" s="728" t="s">
        <v>215</v>
      </c>
      <c r="F550" s="559">
        <v>109.78</v>
      </c>
      <c r="G550" s="559">
        <v>109.78</v>
      </c>
      <c r="H550" s="559">
        <v>109.78</v>
      </c>
      <c r="I550" s="559">
        <v>109.78</v>
      </c>
      <c r="J550" s="559">
        <v>109.78</v>
      </c>
      <c r="K550" s="559">
        <v>109.78</v>
      </c>
      <c r="N550" s="559">
        <v>109.78</v>
      </c>
      <c r="O550" s="559">
        <v>109.78</v>
      </c>
      <c r="R550" s="559">
        <v>109.78</v>
      </c>
      <c r="S550" s="559">
        <v>109.78</v>
      </c>
    </row>
    <row r="551" spans="1:19" outlineLevel="1">
      <c r="A551" s="64"/>
      <c r="D551" s="180" t="s">
        <v>567</v>
      </c>
      <c r="E551" s="728" t="s">
        <v>215</v>
      </c>
      <c r="F551" s="559">
        <v>495.81</v>
      </c>
      <c r="G551" s="559">
        <v>495.81</v>
      </c>
      <c r="H551" s="559">
        <v>495.81</v>
      </c>
      <c r="I551" s="559">
        <v>495.81</v>
      </c>
      <c r="J551" s="559">
        <v>495.81</v>
      </c>
      <c r="K551" s="559">
        <v>495.81</v>
      </c>
      <c r="N551" s="559">
        <v>495.81</v>
      </c>
      <c r="O551" s="559">
        <v>495.81</v>
      </c>
      <c r="R551" s="559">
        <v>495.81</v>
      </c>
      <c r="S551" s="559">
        <v>495.81</v>
      </c>
    </row>
    <row r="552" spans="1:19" s="137" customFormat="1" outlineLevel="1">
      <c r="A552" s="64"/>
      <c r="B552" s="17"/>
      <c r="C552" s="18"/>
      <c r="D552" s="286" t="s">
        <v>569</v>
      </c>
      <c r="E552" s="826"/>
      <c r="F552" s="600"/>
      <c r="G552" s="600"/>
      <c r="H552" s="600"/>
      <c r="I552" s="600"/>
      <c r="J552" s="600"/>
      <c r="K552" s="457"/>
      <c r="L552" s="640"/>
      <c r="M552" s="640"/>
      <c r="N552" s="622"/>
      <c r="O552" s="654"/>
      <c r="P552" s="640"/>
      <c r="Q552" s="640"/>
      <c r="R552" s="622"/>
      <c r="S552" s="654"/>
    </row>
    <row r="553" spans="1:19" outlineLevel="1">
      <c r="A553" s="64" t="s">
        <v>568</v>
      </c>
      <c r="C553" s="338"/>
      <c r="D553" s="180" t="s">
        <v>570</v>
      </c>
      <c r="E553" s="728" t="s">
        <v>571</v>
      </c>
      <c r="F553" s="635"/>
      <c r="G553" s="635"/>
      <c r="H553" s="635"/>
      <c r="I553" s="635"/>
      <c r="J553" s="635"/>
      <c r="K553" s="635"/>
      <c r="N553" s="636"/>
      <c r="O553" s="636"/>
      <c r="R553" s="636"/>
      <c r="S553" s="636"/>
    </row>
    <row r="554" spans="1:19" outlineLevel="1">
      <c r="A554" s="171"/>
      <c r="C554" s="338"/>
      <c r="D554" s="180" t="s">
        <v>572</v>
      </c>
      <c r="E554" s="728" t="s">
        <v>573</v>
      </c>
      <c r="F554" s="635"/>
      <c r="G554" s="635"/>
      <c r="H554" s="635"/>
      <c r="I554" s="635"/>
      <c r="J554" s="635"/>
      <c r="K554" s="635"/>
      <c r="N554" s="636"/>
      <c r="O554" s="636"/>
      <c r="R554" s="636"/>
      <c r="S554" s="636"/>
    </row>
    <row r="555" spans="1:19" outlineLevel="1">
      <c r="A555" s="171"/>
      <c r="C555" s="338"/>
      <c r="D555" s="180" t="s">
        <v>574</v>
      </c>
      <c r="E555" s="728" t="s">
        <v>573</v>
      </c>
      <c r="F555" s="635"/>
      <c r="G555" s="635"/>
      <c r="H555" s="635"/>
      <c r="I555" s="635"/>
      <c r="J555" s="635"/>
      <c r="K555" s="635"/>
      <c r="N555" s="636"/>
      <c r="O555" s="636"/>
      <c r="R555" s="636"/>
      <c r="S555" s="636"/>
    </row>
    <row r="556" spans="1:19" outlineLevel="1" collapsed="1">
      <c r="A556" s="171"/>
      <c r="C556" s="338"/>
      <c r="D556" s="180" t="s">
        <v>575</v>
      </c>
      <c r="E556" s="728" t="s">
        <v>573</v>
      </c>
      <c r="F556" s="635"/>
      <c r="G556" s="635"/>
      <c r="H556" s="635"/>
      <c r="I556" s="635"/>
      <c r="J556" s="635"/>
      <c r="K556" s="635"/>
      <c r="N556" s="636"/>
      <c r="O556" s="636"/>
      <c r="R556" s="636"/>
      <c r="S556" s="636"/>
    </row>
    <row r="557" spans="1:19" outlineLevel="1">
      <c r="A557" s="179"/>
      <c r="D557" s="180" t="s">
        <v>576</v>
      </c>
      <c r="E557" s="728" t="s">
        <v>573</v>
      </c>
      <c r="F557" s="619"/>
      <c r="G557" s="619"/>
      <c r="H557" s="619"/>
      <c r="I557" s="619"/>
      <c r="J557" s="619"/>
      <c r="K557" s="619"/>
      <c r="N557" s="619"/>
      <c r="O557" s="619"/>
      <c r="R557" s="619"/>
      <c r="S557" s="619"/>
    </row>
    <row r="558" spans="1:19" outlineLevel="1">
      <c r="A558" s="171"/>
      <c r="D558" s="180" t="s">
        <v>577</v>
      </c>
      <c r="E558" s="728" t="s">
        <v>573</v>
      </c>
      <c r="F558" s="130"/>
      <c r="G558" s="130"/>
      <c r="H558" s="130"/>
      <c r="I558" s="130"/>
      <c r="J558" s="130"/>
      <c r="K558" s="130"/>
      <c r="N558" s="130"/>
      <c r="O558" s="130"/>
      <c r="R558" s="130"/>
      <c r="S558" s="130"/>
    </row>
    <row r="559" spans="1:19" outlineLevel="1">
      <c r="A559" s="171"/>
      <c r="D559" s="180" t="s">
        <v>578</v>
      </c>
      <c r="E559" s="728" t="s">
        <v>579</v>
      </c>
      <c r="F559" s="130"/>
      <c r="G559" s="130"/>
      <c r="H559" s="130"/>
      <c r="I559" s="130"/>
      <c r="J559" s="130"/>
      <c r="K559" s="130"/>
      <c r="N559" s="130"/>
      <c r="O559" s="130"/>
      <c r="R559" s="130"/>
      <c r="S559" s="130"/>
    </row>
    <row r="560" spans="1:19" outlineLevel="1">
      <c r="A560" s="171"/>
      <c r="D560" s="286" t="s">
        <v>581</v>
      </c>
      <c r="E560" s="826"/>
      <c r="F560" s="600"/>
      <c r="G560" s="600"/>
      <c r="H560" s="600"/>
      <c r="I560" s="600"/>
      <c r="J560" s="600"/>
      <c r="K560" s="457"/>
      <c r="L560" s="237"/>
      <c r="M560" s="237"/>
      <c r="N560" s="452"/>
      <c r="O560" s="457"/>
      <c r="P560" s="237"/>
      <c r="Q560" s="237"/>
      <c r="R560" s="452"/>
      <c r="S560" s="457"/>
    </row>
    <row r="561" spans="1:19" outlineLevel="1">
      <c r="A561" s="171" t="s">
        <v>580</v>
      </c>
      <c r="D561" s="180" t="s">
        <v>582</v>
      </c>
      <c r="E561" s="818" t="s">
        <v>583</v>
      </c>
      <c r="F561" s="130"/>
      <c r="G561" s="130"/>
      <c r="H561" s="130"/>
      <c r="I561" s="130"/>
      <c r="J561" s="130"/>
      <c r="K561" s="130"/>
      <c r="N561" s="130"/>
      <c r="O561" s="130"/>
      <c r="R561" s="130"/>
      <c r="S561" s="130"/>
    </row>
    <row r="562" spans="1:19" outlineLevel="1">
      <c r="A562" s="171"/>
      <c r="D562" s="180" t="s">
        <v>584</v>
      </c>
      <c r="E562" s="818" t="s">
        <v>583</v>
      </c>
      <c r="F562" s="130"/>
      <c r="G562" s="130"/>
      <c r="H562" s="130"/>
      <c r="I562" s="130"/>
      <c r="J562" s="130"/>
      <c r="K562" s="130"/>
      <c r="N562" s="130"/>
      <c r="O562" s="130"/>
      <c r="R562" s="130"/>
      <c r="S562" s="130"/>
    </row>
    <row r="563" spans="1:19" outlineLevel="1">
      <c r="A563" s="171"/>
      <c r="D563" s="180" t="s">
        <v>585</v>
      </c>
      <c r="E563" s="818" t="s">
        <v>583</v>
      </c>
      <c r="F563" s="130"/>
      <c r="G563" s="130"/>
      <c r="H563" s="130"/>
      <c r="I563" s="130"/>
      <c r="J563" s="130"/>
      <c r="K563" s="130"/>
      <c r="N563" s="130"/>
      <c r="O563" s="130"/>
      <c r="R563" s="130"/>
      <c r="S563" s="130"/>
    </row>
    <row r="564" spans="1:19" outlineLevel="1">
      <c r="A564" s="171"/>
      <c r="D564" s="180" t="s">
        <v>586</v>
      </c>
      <c r="E564" s="818" t="s">
        <v>583</v>
      </c>
      <c r="F564" s="130"/>
      <c r="G564" s="130"/>
      <c r="H564" s="130"/>
      <c r="I564" s="130"/>
      <c r="J564" s="130"/>
      <c r="K564" s="130"/>
      <c r="N564" s="130"/>
      <c r="O564" s="130"/>
      <c r="R564" s="130"/>
      <c r="S564" s="130"/>
    </row>
    <row r="565" spans="1:19" outlineLevel="1">
      <c r="A565" s="171"/>
      <c r="D565" s="180" t="s">
        <v>587</v>
      </c>
      <c r="E565" s="818" t="s">
        <v>583</v>
      </c>
      <c r="F565" s="130"/>
      <c r="G565" s="130"/>
      <c r="H565" s="130"/>
      <c r="I565" s="130"/>
      <c r="J565" s="130"/>
      <c r="K565" s="130"/>
      <c r="N565" s="130"/>
      <c r="O565" s="130"/>
      <c r="R565" s="130"/>
      <c r="S565" s="130"/>
    </row>
    <row r="566" spans="1:19" outlineLevel="1">
      <c r="A566" s="171"/>
      <c r="D566" s="180" t="s">
        <v>588</v>
      </c>
      <c r="E566" s="728" t="s">
        <v>579</v>
      </c>
      <c r="F566" s="130"/>
      <c r="G566" s="130"/>
      <c r="H566" s="130"/>
      <c r="I566" s="130"/>
      <c r="J566" s="130"/>
      <c r="K566" s="130"/>
      <c r="N566" s="130"/>
      <c r="O566" s="130"/>
      <c r="R566" s="130"/>
      <c r="S566" s="130"/>
    </row>
    <row r="567" spans="1:19" outlineLevel="1">
      <c r="A567" s="171"/>
      <c r="D567" s="180" t="s">
        <v>743</v>
      </c>
      <c r="E567" s="728" t="s">
        <v>590</v>
      </c>
      <c r="F567" s="130"/>
      <c r="G567" s="130"/>
      <c r="H567" s="130"/>
      <c r="I567" s="130"/>
      <c r="J567" s="130"/>
      <c r="K567" s="130"/>
      <c r="N567" s="130"/>
      <c r="O567" s="130"/>
      <c r="R567" s="130"/>
      <c r="S567" s="130"/>
    </row>
    <row r="568" spans="1:19" outlineLevel="1">
      <c r="A568" s="171"/>
      <c r="D568" s="180" t="s">
        <v>591</v>
      </c>
      <c r="E568" s="728" t="s">
        <v>579</v>
      </c>
      <c r="F568" s="130"/>
      <c r="G568" s="130"/>
      <c r="H568" s="130"/>
      <c r="I568" s="130"/>
      <c r="J568" s="130"/>
      <c r="K568" s="130"/>
      <c r="N568" s="130"/>
      <c r="O568" s="130"/>
      <c r="R568" s="130"/>
      <c r="S568" s="130"/>
    </row>
    <row r="569" spans="1:19" outlineLevel="1">
      <c r="A569" s="171"/>
      <c r="D569" s="180" t="s">
        <v>592</v>
      </c>
      <c r="E569" s="177" t="s">
        <v>579</v>
      </c>
      <c r="F569" s="130"/>
      <c r="G569" s="130"/>
      <c r="H569" s="130"/>
      <c r="I569" s="130"/>
      <c r="J569" s="130"/>
      <c r="K569" s="130"/>
      <c r="N569" s="130"/>
      <c r="O569" s="130"/>
      <c r="R569" s="130"/>
      <c r="S569" s="130"/>
    </row>
    <row r="570" spans="1:19" outlineLevel="1">
      <c r="A570" s="171"/>
      <c r="D570" s="180" t="s">
        <v>593</v>
      </c>
      <c r="E570" s="728" t="s">
        <v>579</v>
      </c>
      <c r="F570" s="130"/>
      <c r="G570" s="130"/>
      <c r="H570" s="130"/>
      <c r="I570" s="130"/>
      <c r="J570" s="130"/>
      <c r="K570" s="130"/>
      <c r="N570" s="130"/>
      <c r="O570" s="130"/>
      <c r="R570" s="130"/>
      <c r="S570" s="130"/>
    </row>
    <row r="571" spans="1:19" outlineLevel="1">
      <c r="A571" s="171"/>
      <c r="D571" s="180" t="s">
        <v>594</v>
      </c>
      <c r="E571" s="728" t="s">
        <v>579</v>
      </c>
      <c r="F571" s="130"/>
      <c r="G571" s="130"/>
      <c r="H571" s="130"/>
      <c r="I571" s="130"/>
      <c r="J571" s="130"/>
      <c r="K571" s="130"/>
      <c r="N571" s="130"/>
      <c r="O571" s="130"/>
      <c r="R571" s="130"/>
      <c r="S571" s="130"/>
    </row>
    <row r="572" spans="1:19" outlineLevel="1">
      <c r="A572" s="171"/>
      <c r="D572" s="177" t="s">
        <v>595</v>
      </c>
      <c r="E572" s="728" t="s">
        <v>579</v>
      </c>
      <c r="F572" s="130"/>
      <c r="G572" s="130"/>
      <c r="H572" s="130"/>
      <c r="I572" s="130"/>
      <c r="J572" s="130"/>
      <c r="K572" s="130"/>
      <c r="N572" s="130"/>
      <c r="O572" s="130"/>
      <c r="R572" s="130"/>
      <c r="S572" s="130"/>
    </row>
    <row r="573" spans="1:19" outlineLevel="1">
      <c r="A573" s="171"/>
      <c r="D573" s="177" t="s">
        <v>596</v>
      </c>
      <c r="E573" s="728" t="s">
        <v>579</v>
      </c>
      <c r="F573" s="130"/>
      <c r="G573" s="130"/>
      <c r="H573" s="130"/>
      <c r="I573" s="130"/>
      <c r="J573" s="130"/>
      <c r="K573" s="130"/>
      <c r="N573" s="130"/>
      <c r="O573" s="130"/>
      <c r="R573" s="130"/>
      <c r="S573" s="130"/>
    </row>
    <row r="574" spans="1:19" outlineLevel="1">
      <c r="A574" s="171"/>
      <c r="D574" s="177" t="s">
        <v>744</v>
      </c>
      <c r="E574" s="728" t="s">
        <v>579</v>
      </c>
      <c r="F574" s="130"/>
      <c r="G574" s="130"/>
      <c r="H574" s="130"/>
      <c r="I574" s="130"/>
      <c r="J574" s="130"/>
      <c r="K574" s="130"/>
      <c r="N574" s="130"/>
      <c r="O574" s="130"/>
      <c r="R574" s="130"/>
      <c r="S574" s="130"/>
    </row>
    <row r="575" spans="1:19" outlineLevel="1">
      <c r="A575" s="171"/>
      <c r="D575" s="286" t="s">
        <v>599</v>
      </c>
      <c r="E575" s="826"/>
      <c r="F575" s="600"/>
      <c r="G575" s="600"/>
      <c r="H575" s="600"/>
      <c r="I575" s="600"/>
      <c r="J575" s="600"/>
      <c r="K575" s="457"/>
      <c r="L575" s="237"/>
      <c r="M575" s="237"/>
      <c r="N575" s="452"/>
      <c r="O575" s="457"/>
      <c r="P575" s="237"/>
      <c r="Q575" s="237"/>
      <c r="R575" s="452"/>
      <c r="S575" s="457"/>
    </row>
    <row r="576" spans="1:19" outlineLevel="1">
      <c r="A576" s="171" t="s">
        <v>598</v>
      </c>
      <c r="D576" s="180" t="s">
        <v>566</v>
      </c>
      <c r="E576" s="728" t="s">
        <v>215</v>
      </c>
      <c r="F576" s="130"/>
      <c r="G576" s="130"/>
      <c r="H576" s="130"/>
      <c r="I576" s="130"/>
      <c r="J576" s="130"/>
      <c r="K576" s="130"/>
      <c r="N576" s="130"/>
      <c r="O576" s="130"/>
      <c r="R576" s="130"/>
      <c r="S576" s="130"/>
    </row>
    <row r="577" spans="1:19" outlineLevel="1">
      <c r="A577" s="171"/>
      <c r="D577" s="180" t="s">
        <v>567</v>
      </c>
      <c r="E577" s="728" t="s">
        <v>215</v>
      </c>
      <c r="F577" s="130"/>
      <c r="G577" s="130"/>
      <c r="H577" s="130"/>
      <c r="I577" s="130"/>
      <c r="J577" s="130"/>
      <c r="K577" s="130"/>
      <c r="N577" s="130"/>
      <c r="O577" s="130"/>
      <c r="R577" s="130"/>
      <c r="S577" s="130"/>
    </row>
    <row r="578" spans="1:19" outlineLevel="1">
      <c r="A578" s="171"/>
      <c r="D578" s="286"/>
      <c r="E578" s="826"/>
      <c r="F578" s="600"/>
      <c r="G578" s="600"/>
      <c r="H578" s="600"/>
      <c r="I578" s="600"/>
      <c r="J578" s="600"/>
      <c r="K578" s="457"/>
      <c r="L578" s="237"/>
      <c r="M578" s="237"/>
      <c r="N578" s="452"/>
      <c r="O578" s="457"/>
      <c r="P578" s="237"/>
      <c r="Q578" s="237"/>
      <c r="R578" s="452"/>
      <c r="S578" s="457"/>
    </row>
    <row r="579" spans="1:19" outlineLevel="1">
      <c r="A579" s="171"/>
      <c r="D579" s="183"/>
      <c r="E579" s="849"/>
      <c r="F579" s="133"/>
      <c r="G579" s="133"/>
      <c r="H579" s="133"/>
      <c r="I579" s="133"/>
      <c r="J579" s="133"/>
      <c r="K579" s="133"/>
      <c r="N579" s="133"/>
      <c r="O579" s="133"/>
      <c r="R579" s="133"/>
      <c r="S579" s="133"/>
    </row>
    <row r="580" spans="1:19">
      <c r="A580" s="171"/>
      <c r="C580" s="924" t="s">
        <v>600</v>
      </c>
      <c r="D580" s="314"/>
      <c r="E580" s="822"/>
      <c r="F580" s="594"/>
      <c r="G580" s="594"/>
      <c r="H580" s="594"/>
      <c r="I580" s="594"/>
      <c r="J580" s="594"/>
      <c r="K580" s="595"/>
      <c r="N580" s="614"/>
      <c r="O580" s="615"/>
      <c r="R580" s="614"/>
      <c r="S580" s="615"/>
    </row>
    <row r="581" spans="1:19" s="347" customFormat="1" outlineLevel="1">
      <c r="A581" s="171"/>
      <c r="B581" s="18"/>
      <c r="C581" s="336"/>
      <c r="D581" s="286" t="s">
        <v>602</v>
      </c>
      <c r="E581" s="826"/>
      <c r="F581" s="600"/>
      <c r="G581" s="600"/>
      <c r="H581" s="600"/>
      <c r="I581" s="600"/>
      <c r="J581" s="600"/>
      <c r="K581" s="457"/>
      <c r="L581" s="237"/>
      <c r="M581" s="237"/>
      <c r="N581" s="452"/>
      <c r="O581" s="457"/>
      <c r="P581" s="237"/>
      <c r="Q581" s="237"/>
      <c r="R581" s="452"/>
      <c r="S581" s="457"/>
    </row>
    <row r="582" spans="1:19" outlineLevel="1">
      <c r="A582" s="171" t="s">
        <v>601</v>
      </c>
      <c r="C582" s="336"/>
      <c r="D582" s="177" t="s">
        <v>603</v>
      </c>
      <c r="E582" s="728" t="s">
        <v>604</v>
      </c>
      <c r="F582" s="584">
        <v>13500</v>
      </c>
      <c r="G582" s="655">
        <v>13500</v>
      </c>
      <c r="H582" s="655">
        <v>13500</v>
      </c>
      <c r="I582" s="655">
        <v>13500</v>
      </c>
      <c r="J582" s="655">
        <v>13500</v>
      </c>
      <c r="K582" s="655">
        <v>13500</v>
      </c>
      <c r="N582" s="655">
        <v>13500</v>
      </c>
      <c r="O582" s="655">
        <v>13500</v>
      </c>
      <c r="R582" s="655">
        <v>13500</v>
      </c>
      <c r="S582" s="655">
        <v>13500</v>
      </c>
    </row>
    <row r="583" spans="1:19" outlineLevel="1">
      <c r="A583" s="171"/>
      <c r="C583" s="336"/>
      <c r="D583" s="177" t="s">
        <v>605</v>
      </c>
      <c r="E583" s="728" t="s">
        <v>518</v>
      </c>
      <c r="F583" s="655">
        <v>15</v>
      </c>
      <c r="G583" s="655">
        <v>15</v>
      </c>
      <c r="H583" s="655">
        <v>15</v>
      </c>
      <c r="I583" s="655">
        <v>15</v>
      </c>
      <c r="J583" s="655">
        <v>15</v>
      </c>
      <c r="K583" s="655">
        <v>15</v>
      </c>
      <c r="N583" s="655">
        <v>15</v>
      </c>
      <c r="O583" s="655">
        <v>15</v>
      </c>
      <c r="R583" s="655">
        <v>15</v>
      </c>
      <c r="S583" s="655">
        <v>15</v>
      </c>
    </row>
    <row r="584" spans="1:19" outlineLevel="1">
      <c r="A584" s="171"/>
      <c r="C584" s="337"/>
      <c r="D584" s="286" t="s">
        <v>606</v>
      </c>
      <c r="E584" s="826"/>
      <c r="F584" s="600"/>
      <c r="G584" s="600"/>
      <c r="H584" s="600"/>
      <c r="I584" s="600"/>
      <c r="J584" s="600"/>
      <c r="K584" s="457"/>
      <c r="L584" s="237"/>
      <c r="M584" s="237"/>
      <c r="N584" s="452"/>
      <c r="O584" s="457"/>
      <c r="P584" s="237"/>
      <c r="Q584" s="237"/>
      <c r="R584" s="452"/>
      <c r="S584" s="457"/>
    </row>
    <row r="585" spans="1:19" outlineLevel="1">
      <c r="A585" s="179"/>
      <c r="C585" s="337"/>
      <c r="D585" s="124" t="s">
        <v>608</v>
      </c>
      <c r="E585" s="728" t="s">
        <v>518</v>
      </c>
      <c r="F585" s="599"/>
      <c r="G585" s="599"/>
      <c r="H585" s="599"/>
      <c r="I585" s="599"/>
      <c r="J585" s="599"/>
      <c r="K585" s="599"/>
      <c r="N585" s="599"/>
      <c r="O585" s="599"/>
      <c r="R585" s="599"/>
      <c r="S585" s="599"/>
    </row>
    <row r="586" spans="1:19" outlineLevel="1">
      <c r="A586" s="1" t="s">
        <v>607</v>
      </c>
      <c r="C586" s="256"/>
      <c r="D586" s="286" t="s">
        <v>610</v>
      </c>
      <c r="E586" s="826"/>
      <c r="F586" s="600"/>
      <c r="G586" s="600"/>
      <c r="H586" s="600"/>
      <c r="I586" s="600"/>
      <c r="J586" s="600"/>
      <c r="K586" s="457"/>
      <c r="N586" s="452"/>
      <c r="O586" s="457"/>
      <c r="R586" s="452"/>
      <c r="S586" s="457"/>
    </row>
    <row r="587" spans="1:19" outlineLevel="1">
      <c r="A587" s="1" t="s">
        <v>609</v>
      </c>
      <c r="C587" s="337"/>
      <c r="D587" s="73" t="s">
        <v>611</v>
      </c>
      <c r="E587" s="730" t="s">
        <v>149</v>
      </c>
      <c r="F587" s="438"/>
      <c r="G587" s="438"/>
      <c r="H587" s="438"/>
      <c r="I587" s="438"/>
      <c r="J587" s="438"/>
      <c r="K587" s="438"/>
      <c r="N587" s="438"/>
      <c r="O587" s="438"/>
      <c r="R587" s="438"/>
      <c r="S587" s="438"/>
    </row>
    <row r="588" spans="1:19" outlineLevel="1">
      <c r="A588" s="171"/>
      <c r="C588" s="337"/>
      <c r="D588" s="73" t="s">
        <v>612</v>
      </c>
      <c r="E588" s="728" t="s">
        <v>613</v>
      </c>
      <c r="F588" s="130"/>
      <c r="G588" s="130"/>
      <c r="H588" s="130"/>
      <c r="I588" s="130"/>
      <c r="J588" s="130"/>
      <c r="K588" s="130"/>
      <c r="N588" s="130"/>
      <c r="O588" s="130"/>
      <c r="R588" s="130"/>
      <c r="S588" s="130"/>
    </row>
    <row r="589" spans="1:19" outlineLevel="1">
      <c r="A589" s="171"/>
      <c r="C589" s="337"/>
      <c r="D589" s="73" t="s">
        <v>614</v>
      </c>
      <c r="E589" s="728" t="s">
        <v>613</v>
      </c>
      <c r="F589" s="130"/>
      <c r="G589" s="130"/>
      <c r="H589" s="130"/>
      <c r="I589" s="130"/>
      <c r="J589" s="130"/>
      <c r="K589" s="130"/>
      <c r="N589" s="130"/>
      <c r="O589" s="130"/>
      <c r="R589" s="130"/>
      <c r="S589" s="130"/>
    </row>
    <row r="590" spans="1:19" outlineLevel="1">
      <c r="A590" s="171"/>
      <c r="C590" s="337"/>
      <c r="D590" s="73" t="s">
        <v>615</v>
      </c>
      <c r="E590" s="728" t="s">
        <v>613</v>
      </c>
      <c r="F590" s="130"/>
      <c r="G590" s="130"/>
      <c r="H590" s="130"/>
      <c r="I590" s="130"/>
      <c r="J590" s="130"/>
      <c r="K590" s="130"/>
      <c r="N590" s="130"/>
      <c r="O590" s="130"/>
      <c r="R590" s="130"/>
      <c r="S590" s="130"/>
    </row>
    <row r="591" spans="1:19" outlineLevel="1">
      <c r="A591" s="171"/>
      <c r="C591" s="337"/>
      <c r="D591" s="73" t="s">
        <v>616</v>
      </c>
      <c r="E591" s="728" t="s">
        <v>518</v>
      </c>
      <c r="F591" s="130"/>
      <c r="G591" s="130"/>
      <c r="H591" s="130"/>
      <c r="I591" s="130"/>
      <c r="J591" s="130"/>
      <c r="K591" s="130"/>
      <c r="N591" s="130"/>
      <c r="O591" s="130"/>
      <c r="R591" s="130"/>
      <c r="S591" s="130"/>
    </row>
    <row r="592" spans="1:19" outlineLevel="1">
      <c r="A592" s="171"/>
      <c r="C592" s="337"/>
      <c r="D592" s="73" t="s">
        <v>617</v>
      </c>
      <c r="E592" s="728" t="s">
        <v>604</v>
      </c>
      <c r="F592" s="130"/>
      <c r="G592" s="130"/>
      <c r="H592" s="130"/>
      <c r="I592" s="130"/>
      <c r="J592" s="130"/>
      <c r="K592" s="130"/>
      <c r="N592" s="130"/>
      <c r="O592" s="130"/>
      <c r="R592" s="130"/>
      <c r="S592" s="130"/>
    </row>
    <row r="593" spans="1:19" outlineLevel="1">
      <c r="A593" s="171"/>
      <c r="C593" s="337"/>
      <c r="D593" s="73" t="s">
        <v>618</v>
      </c>
      <c r="E593" s="728" t="s">
        <v>518</v>
      </c>
      <c r="F593" s="130"/>
      <c r="G593" s="130"/>
      <c r="H593" s="130"/>
      <c r="I593" s="130"/>
      <c r="J593" s="130"/>
      <c r="K593" s="130"/>
      <c r="N593" s="130"/>
      <c r="O593" s="130"/>
      <c r="R593" s="130"/>
      <c r="S593" s="130"/>
    </row>
    <row r="594" spans="1:19" outlineLevel="1">
      <c r="A594" s="171"/>
      <c r="C594" s="337"/>
      <c r="D594" s="286"/>
      <c r="E594" s="826"/>
      <c r="F594" s="600"/>
      <c r="G594" s="600"/>
      <c r="H594" s="600"/>
      <c r="I594" s="600"/>
      <c r="J594" s="600"/>
      <c r="K594" s="457"/>
      <c r="L594" s="237"/>
      <c r="M594" s="237"/>
      <c r="N594" s="452"/>
      <c r="O594" s="457"/>
      <c r="P594" s="237"/>
      <c r="Q594" s="237"/>
      <c r="R594" s="452"/>
      <c r="S594" s="457"/>
    </row>
    <row r="595" spans="1:19" outlineLevel="1">
      <c r="A595" s="171"/>
      <c r="N595" s="616"/>
      <c r="O595" s="616"/>
      <c r="R595" s="616"/>
      <c r="S595" s="616"/>
    </row>
    <row r="596" spans="1:19">
      <c r="A596" s="171"/>
      <c r="C596" s="924" t="s">
        <v>730</v>
      </c>
      <c r="D596" s="314"/>
      <c r="E596" s="822"/>
      <c r="F596" s="594"/>
      <c r="G596" s="594"/>
      <c r="H596" s="594"/>
      <c r="I596" s="594"/>
      <c r="J596" s="594"/>
      <c r="K596" s="595"/>
      <c r="L596" s="656"/>
      <c r="M596" s="598"/>
      <c r="N596" s="609"/>
      <c r="O596" s="450"/>
      <c r="P596" s="656"/>
      <c r="Q596" s="598"/>
      <c r="R596" s="609"/>
      <c r="S596" s="450"/>
    </row>
    <row r="597" spans="1:19" outlineLevel="1">
      <c r="A597" s="171" t="s">
        <v>619</v>
      </c>
      <c r="C597" s="339"/>
      <c r="D597" s="725" t="s">
        <v>621</v>
      </c>
      <c r="E597" s="725" t="s">
        <v>622</v>
      </c>
      <c r="F597" s="657"/>
      <c r="G597" s="657"/>
      <c r="H597" s="657"/>
      <c r="I597" s="657"/>
      <c r="J597" s="657"/>
      <c r="K597" s="657"/>
      <c r="L597" s="658"/>
      <c r="M597" s="658"/>
      <c r="N597" s="657"/>
      <c r="O597" s="657"/>
      <c r="P597" s="658"/>
      <c r="Q597" s="658"/>
      <c r="R597" s="657"/>
      <c r="S597" s="657"/>
    </row>
    <row r="598" spans="1:19" ht="26.4" outlineLevel="1">
      <c r="A598" s="171"/>
      <c r="C598" s="339"/>
      <c r="D598" s="725" t="s">
        <v>623</v>
      </c>
      <c r="E598" s="725" t="s">
        <v>624</v>
      </c>
      <c r="F598" s="657"/>
      <c r="G598" s="657"/>
      <c r="H598" s="657"/>
      <c r="I598" s="657"/>
      <c r="J598" s="657"/>
      <c r="K598" s="657"/>
      <c r="L598" s="659"/>
      <c r="M598" s="660"/>
      <c r="N598" s="657"/>
      <c r="O598" s="657"/>
      <c r="P598" s="659"/>
      <c r="Q598" s="660"/>
      <c r="R598" s="657"/>
      <c r="S598" s="657"/>
    </row>
    <row r="599" spans="1:19" outlineLevel="1">
      <c r="A599" s="171"/>
      <c r="C599" s="339"/>
      <c r="D599" s="725" t="s">
        <v>745</v>
      </c>
      <c r="E599" s="725" t="s">
        <v>746</v>
      </c>
      <c r="F599" s="657">
        <v>10</v>
      </c>
      <c r="G599" s="657">
        <v>10</v>
      </c>
      <c r="H599" s="657">
        <v>10</v>
      </c>
      <c r="I599" s="657">
        <v>10</v>
      </c>
      <c r="J599" s="657">
        <v>10</v>
      </c>
      <c r="K599" s="657">
        <v>10</v>
      </c>
      <c r="L599" s="659"/>
      <c r="M599" s="660"/>
      <c r="N599" s="657">
        <v>10</v>
      </c>
      <c r="O599" s="657">
        <v>10</v>
      </c>
      <c r="P599" s="659"/>
      <c r="Q599" s="660"/>
      <c r="R599" s="657">
        <v>10</v>
      </c>
      <c r="S599" s="657">
        <v>10</v>
      </c>
    </row>
    <row r="600" spans="1:19" outlineLevel="1">
      <c r="A600" s="171"/>
      <c r="C600" s="339"/>
      <c r="D600" s="725" t="s">
        <v>747</v>
      </c>
      <c r="E600" s="725" t="s">
        <v>748</v>
      </c>
      <c r="F600" s="657">
        <v>50</v>
      </c>
      <c r="G600" s="657">
        <v>50</v>
      </c>
      <c r="H600" s="657">
        <v>50</v>
      </c>
      <c r="I600" s="657">
        <v>50</v>
      </c>
      <c r="J600" s="657">
        <v>50</v>
      </c>
      <c r="K600" s="657">
        <v>50</v>
      </c>
      <c r="L600" s="659"/>
      <c r="M600" s="660"/>
      <c r="N600" s="657">
        <v>50</v>
      </c>
      <c r="O600" s="657">
        <v>50</v>
      </c>
      <c r="P600" s="659"/>
      <c r="Q600" s="660"/>
      <c r="R600" s="657">
        <v>50</v>
      </c>
      <c r="S600" s="657">
        <v>50</v>
      </c>
    </row>
    <row r="601" spans="1:19" outlineLevel="1">
      <c r="A601" s="171"/>
      <c r="C601" s="339"/>
      <c r="D601" s="725" t="s">
        <v>749</v>
      </c>
      <c r="E601" s="725" t="s">
        <v>750</v>
      </c>
      <c r="F601" s="657">
        <v>50</v>
      </c>
      <c r="G601" s="657">
        <v>50</v>
      </c>
      <c r="H601" s="657">
        <v>50</v>
      </c>
      <c r="I601" s="657">
        <v>50</v>
      </c>
      <c r="J601" s="657">
        <v>50</v>
      </c>
      <c r="K601" s="657">
        <v>50</v>
      </c>
      <c r="L601" s="659"/>
      <c r="M601" s="660"/>
      <c r="N601" s="657">
        <v>50</v>
      </c>
      <c r="O601" s="657">
        <v>50</v>
      </c>
      <c r="P601" s="659"/>
      <c r="Q601" s="660"/>
      <c r="R601" s="657">
        <v>50</v>
      </c>
      <c r="S601" s="657">
        <v>50</v>
      </c>
    </row>
    <row r="602" spans="1:19" outlineLevel="1">
      <c r="A602" s="171"/>
      <c r="C602" s="339"/>
      <c r="D602" s="725" t="s">
        <v>629</v>
      </c>
      <c r="E602" s="725" t="s">
        <v>532</v>
      </c>
      <c r="F602" s="657">
        <v>0</v>
      </c>
      <c r="G602" s="657">
        <v>0</v>
      </c>
      <c r="H602" s="657">
        <v>0</v>
      </c>
      <c r="I602" s="657">
        <v>0</v>
      </c>
      <c r="J602" s="657">
        <v>0</v>
      </c>
      <c r="K602" s="657">
        <v>0</v>
      </c>
      <c r="L602" s="659"/>
      <c r="M602" s="660"/>
      <c r="N602" s="657">
        <v>0</v>
      </c>
      <c r="O602" s="657">
        <v>0</v>
      </c>
      <c r="P602" s="659"/>
      <c r="Q602" s="660"/>
      <c r="R602" s="657">
        <v>0</v>
      </c>
      <c r="S602" s="657">
        <v>0</v>
      </c>
    </row>
    <row r="603" spans="1:19">
      <c r="A603" s="171"/>
      <c r="D603" s="304" t="s">
        <v>630</v>
      </c>
      <c r="E603" s="822"/>
      <c r="F603" s="594"/>
      <c r="G603" s="594"/>
      <c r="H603" s="594"/>
      <c r="I603" s="594"/>
      <c r="J603" s="594"/>
      <c r="K603" s="595"/>
      <c r="L603" s="656"/>
      <c r="M603" s="598"/>
      <c r="N603" s="609"/>
      <c r="O603" s="450"/>
      <c r="P603" s="656"/>
      <c r="Q603" s="598"/>
      <c r="R603" s="609"/>
      <c r="S603" s="450"/>
    </row>
    <row r="604" spans="1:19" s="1" customFormat="1" ht="13.2" customHeight="1" outlineLevel="1">
      <c r="A604" s="171"/>
      <c r="C604" s="179"/>
      <c r="D604" s="302" t="s">
        <v>751</v>
      </c>
      <c r="E604" s="850"/>
      <c r="F604" s="696"/>
      <c r="G604" s="696"/>
      <c r="H604" s="696"/>
      <c r="I604" s="696"/>
      <c r="J604" s="401"/>
      <c r="K604" s="916"/>
      <c r="L604" s="394"/>
      <c r="M604" s="394"/>
      <c r="N604" s="697"/>
      <c r="O604" s="698"/>
      <c r="P604" s="394"/>
      <c r="Q604" s="394"/>
      <c r="R604" s="697"/>
      <c r="S604" s="698"/>
    </row>
    <row r="605" spans="1:19">
      <c r="A605" s="171"/>
      <c r="C605" s="339"/>
      <c r="D605" s="725" t="s">
        <v>752</v>
      </c>
      <c r="E605" s="725" t="s">
        <v>753</v>
      </c>
      <c r="F605" s="657">
        <v>1000</v>
      </c>
      <c r="G605" s="657">
        <v>1000</v>
      </c>
      <c r="H605" s="657">
        <v>1000</v>
      </c>
      <c r="I605" s="657">
        <v>1000</v>
      </c>
      <c r="J605" s="657">
        <v>1000</v>
      </c>
      <c r="K605" s="657">
        <v>1000</v>
      </c>
      <c r="L605" s="659"/>
      <c r="M605" s="660"/>
      <c r="N605" s="657">
        <v>1000</v>
      </c>
      <c r="O605" s="657">
        <v>1000</v>
      </c>
      <c r="P605" s="659"/>
      <c r="Q605" s="660"/>
      <c r="R605" s="657">
        <v>1000</v>
      </c>
      <c r="S605" s="657">
        <v>1000</v>
      </c>
    </row>
    <row r="606" spans="1:19">
      <c r="A606" s="171"/>
      <c r="C606" s="339"/>
      <c r="D606" s="725" t="s">
        <v>754</v>
      </c>
      <c r="E606" s="725" t="s">
        <v>755</v>
      </c>
      <c r="F606" s="657">
        <v>1250</v>
      </c>
      <c r="G606" s="657">
        <v>1250</v>
      </c>
      <c r="H606" s="657">
        <v>1250</v>
      </c>
      <c r="I606" s="657">
        <v>1250</v>
      </c>
      <c r="J606" s="657">
        <v>1250</v>
      </c>
      <c r="K606" s="657">
        <v>1250</v>
      </c>
      <c r="L606" s="659"/>
      <c r="M606" s="660"/>
      <c r="N606" s="657">
        <v>1250</v>
      </c>
      <c r="O606" s="657">
        <v>1250</v>
      </c>
      <c r="P606" s="659"/>
      <c r="Q606" s="660"/>
      <c r="R606" s="657">
        <v>1250</v>
      </c>
      <c r="S606" s="657">
        <v>1250</v>
      </c>
    </row>
    <row r="607" spans="1:19">
      <c r="A607" s="171"/>
      <c r="C607" s="339"/>
      <c r="D607" s="725" t="s">
        <v>756</v>
      </c>
      <c r="E607" s="725" t="s">
        <v>757</v>
      </c>
      <c r="F607" s="657">
        <v>250</v>
      </c>
      <c r="G607" s="657">
        <v>250</v>
      </c>
      <c r="H607" s="657">
        <v>250</v>
      </c>
      <c r="I607" s="657">
        <v>250</v>
      </c>
      <c r="J607" s="657">
        <v>250</v>
      </c>
      <c r="K607" s="657">
        <v>250</v>
      </c>
      <c r="L607" s="659"/>
      <c r="M607" s="660"/>
      <c r="N607" s="657">
        <v>250</v>
      </c>
      <c r="O607" s="657">
        <v>250</v>
      </c>
      <c r="P607" s="659"/>
      <c r="Q607" s="660"/>
      <c r="R607" s="657">
        <v>250</v>
      </c>
      <c r="S607" s="657">
        <v>250</v>
      </c>
    </row>
    <row r="608" spans="1:19">
      <c r="A608" s="171"/>
      <c r="C608" s="339"/>
      <c r="D608" s="725" t="s">
        <v>758</v>
      </c>
      <c r="E608" s="725" t="s">
        <v>757</v>
      </c>
      <c r="F608" s="657">
        <v>250</v>
      </c>
      <c r="G608" s="657">
        <v>250</v>
      </c>
      <c r="H608" s="657">
        <v>250</v>
      </c>
      <c r="I608" s="657">
        <v>250</v>
      </c>
      <c r="J608" s="657">
        <v>250</v>
      </c>
      <c r="K608" s="657">
        <v>250</v>
      </c>
      <c r="L608" s="659"/>
      <c r="M608" s="660"/>
      <c r="N608" s="657">
        <v>250</v>
      </c>
      <c r="O608" s="657">
        <v>250</v>
      </c>
      <c r="P608" s="659"/>
      <c r="Q608" s="660"/>
      <c r="R608" s="657">
        <v>250</v>
      </c>
      <c r="S608" s="657">
        <v>250</v>
      </c>
    </row>
    <row r="609" spans="1:19">
      <c r="A609" s="171"/>
      <c r="C609" s="339"/>
      <c r="D609" s="725" t="s">
        <v>759</v>
      </c>
      <c r="E609" s="725" t="s">
        <v>760</v>
      </c>
      <c r="F609" s="657">
        <v>1000</v>
      </c>
      <c r="G609" s="657">
        <v>1000</v>
      </c>
      <c r="H609" s="657">
        <v>1000</v>
      </c>
      <c r="I609" s="657">
        <v>1000</v>
      </c>
      <c r="J609" s="657">
        <v>1000</v>
      </c>
      <c r="K609" s="657">
        <v>1000</v>
      </c>
      <c r="L609" s="659"/>
      <c r="M609" s="660"/>
      <c r="N609" s="657">
        <v>1000</v>
      </c>
      <c r="O609" s="657">
        <v>1000</v>
      </c>
      <c r="P609" s="659"/>
      <c r="Q609" s="660"/>
      <c r="R609" s="657">
        <v>1000</v>
      </c>
      <c r="S609" s="657">
        <v>1000</v>
      </c>
    </row>
    <row r="610" spans="1:19">
      <c r="A610" s="171"/>
      <c r="C610" s="339"/>
      <c r="D610" s="725" t="s">
        <v>761</v>
      </c>
      <c r="E610" s="725" t="s">
        <v>762</v>
      </c>
      <c r="F610" s="657">
        <v>500</v>
      </c>
      <c r="G610" s="657">
        <v>500</v>
      </c>
      <c r="H610" s="657">
        <v>500</v>
      </c>
      <c r="I610" s="657">
        <v>500</v>
      </c>
      <c r="J610" s="657">
        <v>500</v>
      </c>
      <c r="K610" s="657">
        <v>500</v>
      </c>
      <c r="L610" s="659"/>
      <c r="M610" s="660"/>
      <c r="N610" s="657">
        <v>500</v>
      </c>
      <c r="O610" s="657">
        <v>500</v>
      </c>
      <c r="P610" s="659"/>
      <c r="Q610" s="660"/>
      <c r="R610" s="657">
        <v>500</v>
      </c>
      <c r="S610" s="657">
        <v>500</v>
      </c>
    </row>
    <row r="611" spans="1:19">
      <c r="A611" s="171"/>
      <c r="C611" s="339"/>
      <c r="D611" s="725" t="s">
        <v>763</v>
      </c>
      <c r="E611" s="725" t="s">
        <v>764</v>
      </c>
      <c r="F611" s="657">
        <v>100</v>
      </c>
      <c r="G611" s="657">
        <v>100</v>
      </c>
      <c r="H611" s="657">
        <v>100</v>
      </c>
      <c r="I611" s="657">
        <v>100</v>
      </c>
      <c r="J611" s="657">
        <v>100</v>
      </c>
      <c r="K611" s="657">
        <v>100</v>
      </c>
      <c r="L611" s="659"/>
      <c r="M611" s="660"/>
      <c r="N611" s="657">
        <v>100</v>
      </c>
      <c r="O611" s="657">
        <v>100</v>
      </c>
      <c r="P611" s="659"/>
      <c r="Q611" s="660"/>
      <c r="R611" s="657">
        <v>100</v>
      </c>
      <c r="S611" s="657">
        <v>100</v>
      </c>
    </row>
    <row r="612" spans="1:19" ht="26.4">
      <c r="A612" s="171"/>
      <c r="C612" s="339"/>
      <c r="D612" s="725" t="s">
        <v>765</v>
      </c>
      <c r="E612" s="725" t="s">
        <v>766</v>
      </c>
      <c r="F612" s="657">
        <v>150</v>
      </c>
      <c r="G612" s="657">
        <v>150</v>
      </c>
      <c r="H612" s="657">
        <v>150</v>
      </c>
      <c r="I612" s="657">
        <v>150</v>
      </c>
      <c r="J612" s="657">
        <v>150</v>
      </c>
      <c r="K612" s="657">
        <v>150</v>
      </c>
      <c r="L612" s="659"/>
      <c r="M612" s="660"/>
      <c r="N612" s="657">
        <v>150</v>
      </c>
      <c r="O612" s="657">
        <v>150</v>
      </c>
      <c r="P612" s="659"/>
      <c r="Q612" s="660"/>
      <c r="R612" s="657">
        <v>150</v>
      </c>
      <c r="S612" s="657">
        <v>150</v>
      </c>
    </row>
    <row r="613" spans="1:19" s="1" customFormat="1" ht="13.2" customHeight="1" outlineLevel="1">
      <c r="A613" s="171"/>
      <c r="C613" s="179"/>
      <c r="D613" s="302" t="s">
        <v>767</v>
      </c>
      <c r="E613" s="850"/>
      <c r="F613" s="696"/>
      <c r="G613" s="696"/>
      <c r="H613" s="696"/>
      <c r="I613" s="696"/>
      <c r="J613" s="401"/>
      <c r="K613" s="916"/>
      <c r="L613" s="394"/>
      <c r="M613" s="394"/>
      <c r="N613" s="697"/>
      <c r="O613" s="698"/>
      <c r="P613" s="394"/>
      <c r="Q613" s="394"/>
      <c r="R613" s="697"/>
      <c r="S613" s="698"/>
    </row>
    <row r="614" spans="1:19">
      <c r="A614" s="171"/>
      <c r="C614" s="71"/>
      <c r="D614" s="725" t="s">
        <v>752</v>
      </c>
      <c r="E614" s="725" t="s">
        <v>753</v>
      </c>
      <c r="F614" s="657">
        <v>1000</v>
      </c>
      <c r="G614" s="657">
        <v>1000</v>
      </c>
      <c r="H614" s="657">
        <v>1000</v>
      </c>
      <c r="I614" s="657">
        <v>1000</v>
      </c>
      <c r="J614" s="657">
        <v>1000</v>
      </c>
      <c r="K614" s="657">
        <v>1000</v>
      </c>
      <c r="L614" s="659"/>
      <c r="M614" s="660"/>
      <c r="N614" s="657">
        <v>1000</v>
      </c>
      <c r="O614" s="657">
        <v>1000</v>
      </c>
      <c r="P614" s="659"/>
      <c r="Q614" s="660"/>
      <c r="R614" s="657">
        <v>1000</v>
      </c>
      <c r="S614" s="657">
        <v>1000</v>
      </c>
    </row>
    <row r="615" spans="1:19">
      <c r="A615" s="171"/>
      <c r="C615" s="71"/>
      <c r="D615" s="725" t="s">
        <v>754</v>
      </c>
      <c r="E615" s="725" t="s">
        <v>755</v>
      </c>
      <c r="F615" s="657">
        <v>0</v>
      </c>
      <c r="G615" s="657">
        <v>0</v>
      </c>
      <c r="H615" s="657">
        <v>0</v>
      </c>
      <c r="I615" s="657">
        <v>0</v>
      </c>
      <c r="J615" s="657">
        <v>0</v>
      </c>
      <c r="K615" s="657">
        <v>0</v>
      </c>
      <c r="L615" s="659"/>
      <c r="M615" s="660"/>
      <c r="N615" s="657">
        <v>0</v>
      </c>
      <c r="O615" s="657">
        <v>0</v>
      </c>
      <c r="P615" s="659"/>
      <c r="Q615" s="660"/>
      <c r="R615" s="657">
        <v>0</v>
      </c>
      <c r="S615" s="657">
        <v>0</v>
      </c>
    </row>
    <row r="616" spans="1:19">
      <c r="A616" s="171"/>
      <c r="C616" s="71"/>
      <c r="D616" s="725" t="s">
        <v>756</v>
      </c>
      <c r="E616" s="725" t="s">
        <v>757</v>
      </c>
      <c r="F616" s="657">
        <v>200</v>
      </c>
      <c r="G616" s="657">
        <v>200</v>
      </c>
      <c r="H616" s="657">
        <v>200</v>
      </c>
      <c r="I616" s="657">
        <v>200</v>
      </c>
      <c r="J616" s="657">
        <v>200</v>
      </c>
      <c r="K616" s="657">
        <v>200</v>
      </c>
      <c r="L616" s="659"/>
      <c r="M616" s="660"/>
      <c r="N616" s="657">
        <v>200</v>
      </c>
      <c r="O616" s="657">
        <v>200</v>
      </c>
      <c r="P616" s="659"/>
      <c r="Q616" s="660"/>
      <c r="R616" s="657">
        <v>200</v>
      </c>
      <c r="S616" s="657">
        <v>200</v>
      </c>
    </row>
    <row r="617" spans="1:19">
      <c r="A617" s="171"/>
      <c r="C617" s="71"/>
      <c r="D617" s="725" t="s">
        <v>758</v>
      </c>
      <c r="E617" s="725" t="s">
        <v>757</v>
      </c>
      <c r="F617" s="657">
        <v>200</v>
      </c>
      <c r="G617" s="657">
        <v>200</v>
      </c>
      <c r="H617" s="657">
        <v>200</v>
      </c>
      <c r="I617" s="657">
        <v>200</v>
      </c>
      <c r="J617" s="657">
        <v>200</v>
      </c>
      <c r="K617" s="657">
        <v>200</v>
      </c>
      <c r="L617" s="659"/>
      <c r="M617" s="660"/>
      <c r="N617" s="657">
        <v>200</v>
      </c>
      <c r="O617" s="657">
        <v>200</v>
      </c>
      <c r="P617" s="659"/>
      <c r="Q617" s="660"/>
      <c r="R617" s="657">
        <v>200</v>
      </c>
      <c r="S617" s="657">
        <v>200</v>
      </c>
    </row>
    <row r="618" spans="1:19">
      <c r="A618" s="171"/>
      <c r="C618" s="71"/>
      <c r="D618" s="725" t="s">
        <v>768</v>
      </c>
      <c r="E618" s="725" t="s">
        <v>760</v>
      </c>
      <c r="F618" s="657">
        <v>200</v>
      </c>
      <c r="G618" s="657">
        <v>200</v>
      </c>
      <c r="H618" s="657">
        <v>200</v>
      </c>
      <c r="I618" s="657">
        <v>200</v>
      </c>
      <c r="J618" s="657">
        <v>200</v>
      </c>
      <c r="K618" s="657">
        <v>200</v>
      </c>
      <c r="L618" s="659"/>
      <c r="M618" s="660"/>
      <c r="N618" s="657">
        <v>200</v>
      </c>
      <c r="O618" s="657">
        <v>200</v>
      </c>
      <c r="P618" s="659"/>
      <c r="Q618" s="660"/>
      <c r="R618" s="657">
        <v>200</v>
      </c>
      <c r="S618" s="657">
        <v>200</v>
      </c>
    </row>
    <row r="619" spans="1:19">
      <c r="A619" s="171"/>
      <c r="C619" s="71"/>
      <c r="D619" s="725" t="s">
        <v>759</v>
      </c>
      <c r="E619" s="725" t="s">
        <v>760</v>
      </c>
      <c r="F619" s="657">
        <v>200</v>
      </c>
      <c r="G619" s="657">
        <v>200</v>
      </c>
      <c r="H619" s="657">
        <v>200</v>
      </c>
      <c r="I619" s="657">
        <v>200</v>
      </c>
      <c r="J619" s="657">
        <v>200</v>
      </c>
      <c r="K619" s="657">
        <v>200</v>
      </c>
      <c r="L619" s="659"/>
      <c r="M619" s="660"/>
      <c r="N619" s="657">
        <v>200</v>
      </c>
      <c r="O619" s="657">
        <v>200</v>
      </c>
      <c r="P619" s="659"/>
      <c r="Q619" s="660"/>
      <c r="R619" s="657">
        <v>200</v>
      </c>
      <c r="S619" s="657">
        <v>200</v>
      </c>
    </row>
    <row r="620" spans="1:19">
      <c r="A620" s="171"/>
      <c r="C620" s="71"/>
      <c r="D620" s="725" t="s">
        <v>761</v>
      </c>
      <c r="E620" s="725" t="s">
        <v>762</v>
      </c>
      <c r="F620" s="657">
        <v>200</v>
      </c>
      <c r="G620" s="657">
        <v>200</v>
      </c>
      <c r="H620" s="657">
        <v>200</v>
      </c>
      <c r="I620" s="657">
        <v>200</v>
      </c>
      <c r="J620" s="657">
        <v>200</v>
      </c>
      <c r="K620" s="657">
        <v>200</v>
      </c>
      <c r="L620" s="659"/>
      <c r="M620" s="660"/>
      <c r="N620" s="657">
        <v>200</v>
      </c>
      <c r="O620" s="657">
        <v>200</v>
      </c>
      <c r="P620" s="659"/>
      <c r="Q620" s="660"/>
      <c r="R620" s="657">
        <v>200</v>
      </c>
      <c r="S620" s="657">
        <v>200</v>
      </c>
    </row>
    <row r="621" spans="1:19">
      <c r="A621" s="171"/>
      <c r="C621" s="339"/>
      <c r="D621" s="725" t="s">
        <v>763</v>
      </c>
      <c r="E621" s="725" t="s">
        <v>764</v>
      </c>
      <c r="F621" s="657">
        <v>100</v>
      </c>
      <c r="G621" s="657">
        <v>100</v>
      </c>
      <c r="H621" s="657">
        <v>100</v>
      </c>
      <c r="I621" s="657">
        <v>100</v>
      </c>
      <c r="J621" s="657">
        <v>100</v>
      </c>
      <c r="K621" s="657">
        <v>100</v>
      </c>
      <c r="L621" s="659"/>
      <c r="M621" s="660"/>
      <c r="N621" s="657">
        <v>100</v>
      </c>
      <c r="O621" s="657">
        <v>100</v>
      </c>
      <c r="P621" s="659"/>
      <c r="Q621" s="660"/>
      <c r="R621" s="657">
        <v>100</v>
      </c>
      <c r="S621" s="657">
        <v>100</v>
      </c>
    </row>
    <row r="622" spans="1:19" ht="26.4">
      <c r="A622" s="171"/>
      <c r="C622" s="71"/>
      <c r="D622" s="725" t="s">
        <v>765</v>
      </c>
      <c r="E622" s="725" t="s">
        <v>766</v>
      </c>
      <c r="F622" s="657">
        <v>150</v>
      </c>
      <c r="G622" s="657">
        <v>150</v>
      </c>
      <c r="H622" s="657">
        <v>150</v>
      </c>
      <c r="I622" s="657">
        <v>150</v>
      </c>
      <c r="J622" s="657">
        <v>150</v>
      </c>
      <c r="K622" s="657">
        <v>150</v>
      </c>
      <c r="L622" s="659"/>
      <c r="M622" s="660"/>
      <c r="N622" s="657">
        <v>150</v>
      </c>
      <c r="O622" s="657">
        <v>150</v>
      </c>
      <c r="P622" s="659"/>
      <c r="Q622" s="660"/>
      <c r="R622" s="657">
        <v>150</v>
      </c>
      <c r="S622" s="657">
        <v>150</v>
      </c>
    </row>
    <row r="623" spans="1:19" outlineLevel="1">
      <c r="A623" s="137"/>
      <c r="C623" s="340"/>
      <c r="D623" s="286"/>
      <c r="E623" s="826"/>
      <c r="F623" s="600"/>
      <c r="G623" s="600"/>
      <c r="H623" s="600"/>
      <c r="I623" s="600"/>
      <c r="J623" s="600"/>
      <c r="K623" s="457"/>
      <c r="L623" s="237"/>
      <c r="M623" s="237"/>
      <c r="N623" s="452"/>
      <c r="O623" s="457"/>
      <c r="P623" s="237"/>
      <c r="Q623" s="237"/>
      <c r="R623" s="452"/>
      <c r="S623" s="457"/>
    </row>
    <row r="624" spans="1:19" outlineLevel="1">
      <c r="A624" s="171"/>
      <c r="N624" s="616"/>
      <c r="O624" s="616"/>
      <c r="R624" s="616"/>
      <c r="S624" s="616"/>
    </row>
    <row r="625" spans="1:19">
      <c r="A625" s="171" t="s">
        <v>638</v>
      </c>
      <c r="C625" s="924" t="s">
        <v>639</v>
      </c>
      <c r="D625" s="314"/>
      <c r="E625" s="822"/>
      <c r="F625" s="594"/>
      <c r="G625" s="594"/>
      <c r="H625" s="594"/>
      <c r="I625" s="594"/>
      <c r="J625" s="594"/>
      <c r="K625" s="595"/>
      <c r="L625" s="656"/>
      <c r="M625" s="598"/>
      <c r="N625" s="609"/>
      <c r="O625" s="450"/>
      <c r="P625" s="656"/>
      <c r="Q625" s="598"/>
      <c r="R625" s="609"/>
      <c r="S625" s="450"/>
    </row>
    <row r="626" spans="1:19" s="1" customFormat="1" ht="13.2" customHeight="1" outlineLevel="1">
      <c r="A626" s="171"/>
      <c r="C626" s="179"/>
      <c r="D626" s="924" t="s">
        <v>640</v>
      </c>
      <c r="E626" s="850"/>
      <c r="F626" s="696"/>
      <c r="G626" s="696"/>
      <c r="H626" s="696"/>
      <c r="I626" s="696"/>
      <c r="J626" s="401"/>
      <c r="K626" s="916"/>
      <c r="L626" s="394"/>
      <c r="M626" s="394"/>
      <c r="N626" s="697"/>
      <c r="O626" s="698"/>
      <c r="P626" s="656"/>
      <c r="Q626" s="598"/>
      <c r="R626" s="697"/>
      <c r="S626" s="698"/>
    </row>
    <row r="627" spans="1:19" s="1" customFormat="1" outlineLevel="1">
      <c r="A627" s="171"/>
      <c r="C627" s="562"/>
      <c r="D627" s="725" t="s">
        <v>769</v>
      </c>
      <c r="E627" s="725" t="s">
        <v>770</v>
      </c>
      <c r="F627" s="230">
        <v>30394.400000000001</v>
      </c>
      <c r="G627" s="230">
        <v>30394.400000000001</v>
      </c>
      <c r="H627" s="230">
        <v>30394.400000000001</v>
      </c>
      <c r="I627" s="230">
        <v>30394.400000000001</v>
      </c>
      <c r="J627" s="230">
        <v>30394.400000000001</v>
      </c>
      <c r="K627" s="230">
        <v>30394.400000000001</v>
      </c>
      <c r="L627" s="656"/>
      <c r="M627" s="598"/>
      <c r="N627" s="230">
        <v>30394.400000000001</v>
      </c>
      <c r="O627" s="230">
        <v>30394.400000000001</v>
      </c>
      <c r="P627" s="656"/>
      <c r="Q627" s="598"/>
      <c r="R627" s="230">
        <v>30394.400000000001</v>
      </c>
      <c r="S627" s="230">
        <v>30394.400000000001</v>
      </c>
    </row>
    <row r="628" spans="1:19" outlineLevel="1">
      <c r="C628" s="339"/>
      <c r="D628" s="725" t="s">
        <v>771</v>
      </c>
      <c r="E628" s="725" t="s">
        <v>770</v>
      </c>
      <c r="F628" s="230">
        <v>60788.81</v>
      </c>
      <c r="G628" s="230">
        <v>60788.81</v>
      </c>
      <c r="H628" s="230">
        <v>60788.81</v>
      </c>
      <c r="I628" s="230">
        <v>60788.81</v>
      </c>
      <c r="J628" s="230">
        <v>60788.81</v>
      </c>
      <c r="K628" s="230">
        <v>60788.81</v>
      </c>
      <c r="L628" s="656"/>
      <c r="M628" s="598"/>
      <c r="N628" s="230">
        <v>60788.81</v>
      </c>
      <c r="O628" s="230">
        <v>60788.81</v>
      </c>
      <c r="P628" s="656"/>
      <c r="Q628" s="598"/>
      <c r="R628" s="230">
        <v>60788.81</v>
      </c>
      <c r="S628" s="230">
        <v>60788.81</v>
      </c>
    </row>
    <row r="629" spans="1:19" outlineLevel="1">
      <c r="D629" s="728" t="s">
        <v>772</v>
      </c>
      <c r="E629" s="725" t="s">
        <v>770</v>
      </c>
      <c r="F629" s="230">
        <v>126981.06</v>
      </c>
      <c r="G629" s="230">
        <v>126981.06</v>
      </c>
      <c r="H629" s="230">
        <v>126981.06</v>
      </c>
      <c r="I629" s="230">
        <v>126981.06</v>
      </c>
      <c r="J629" s="230">
        <v>126981.06</v>
      </c>
      <c r="K629" s="230">
        <v>126981.06</v>
      </c>
      <c r="L629" s="656"/>
      <c r="M629" s="598"/>
      <c r="N629" s="230">
        <v>126981.06</v>
      </c>
      <c r="O629" s="230">
        <v>126981.06</v>
      </c>
      <c r="P629" s="656"/>
      <c r="Q629" s="598"/>
      <c r="R629" s="230">
        <v>126981.06</v>
      </c>
      <c r="S629" s="230">
        <v>126981.06</v>
      </c>
    </row>
    <row r="630" spans="1:19" outlineLevel="1">
      <c r="D630" s="728" t="s">
        <v>773</v>
      </c>
      <c r="E630" s="725" t="s">
        <v>757</v>
      </c>
      <c r="F630" s="230">
        <v>168.86</v>
      </c>
      <c r="G630" s="230">
        <v>168.86</v>
      </c>
      <c r="H630" s="230">
        <v>168.86</v>
      </c>
      <c r="I630" s="230">
        <v>168.86</v>
      </c>
      <c r="J630" s="230">
        <v>168.86</v>
      </c>
      <c r="K630" s="230">
        <v>168.86</v>
      </c>
      <c r="L630" s="656"/>
      <c r="M630" s="598"/>
      <c r="N630" s="230">
        <v>168.86</v>
      </c>
      <c r="O630" s="230">
        <v>168.86</v>
      </c>
      <c r="P630" s="656"/>
      <c r="Q630" s="598"/>
      <c r="R630" s="230">
        <v>168.86</v>
      </c>
      <c r="S630" s="230">
        <v>168.86</v>
      </c>
    </row>
    <row r="631" spans="1:19" s="1" customFormat="1" ht="13.2" customHeight="1" outlineLevel="1">
      <c r="A631" s="171"/>
      <c r="C631" s="179"/>
      <c r="D631" s="924" t="s">
        <v>645</v>
      </c>
      <c r="E631" s="850"/>
      <c r="F631" s="696"/>
      <c r="G631" s="696"/>
      <c r="H631" s="696"/>
      <c r="I631" s="696"/>
      <c r="J631" s="401"/>
      <c r="K631" s="916"/>
      <c r="L631" s="656"/>
      <c r="M631" s="598"/>
      <c r="N631" s="697"/>
      <c r="O631" s="698"/>
      <c r="P631" s="656"/>
      <c r="Q631" s="598"/>
      <c r="R631" s="697"/>
      <c r="S631" s="698"/>
    </row>
    <row r="632" spans="1:19" s="1" customFormat="1" outlineLevel="1">
      <c r="A632" s="171"/>
      <c r="C632" s="562"/>
      <c r="D632" s="725" t="s">
        <v>774</v>
      </c>
      <c r="E632" s="725" t="s">
        <v>770</v>
      </c>
      <c r="F632" s="230">
        <v>60113.38</v>
      </c>
      <c r="G632" s="230">
        <v>60113.38</v>
      </c>
      <c r="H632" s="230">
        <v>60113.38</v>
      </c>
      <c r="I632" s="230">
        <v>60113.38</v>
      </c>
      <c r="J632" s="230">
        <v>60113.38</v>
      </c>
      <c r="K632" s="230">
        <v>60113.38</v>
      </c>
      <c r="L632" s="656"/>
      <c r="M632" s="598"/>
      <c r="N632" s="230">
        <v>60113.38</v>
      </c>
      <c r="O632" s="230">
        <v>60113.38</v>
      </c>
      <c r="P632" s="656"/>
      <c r="Q632" s="598"/>
      <c r="R632" s="230">
        <v>60113.38</v>
      </c>
      <c r="S632" s="230">
        <v>60113.38</v>
      </c>
    </row>
    <row r="633" spans="1:19" s="1" customFormat="1" outlineLevel="1">
      <c r="A633" s="171"/>
      <c r="D633" s="818" t="s">
        <v>775</v>
      </c>
      <c r="E633" s="725" t="s">
        <v>757</v>
      </c>
      <c r="F633" s="230">
        <v>168.86</v>
      </c>
      <c r="G633" s="230">
        <v>168.86</v>
      </c>
      <c r="H633" s="230">
        <v>168.86</v>
      </c>
      <c r="I633" s="230">
        <v>168.86</v>
      </c>
      <c r="J633" s="230">
        <v>168.86</v>
      </c>
      <c r="K633" s="230">
        <v>168.86</v>
      </c>
      <c r="L633" s="656"/>
      <c r="M633" s="598"/>
      <c r="N633" s="230">
        <v>168.86</v>
      </c>
      <c r="O633" s="230">
        <v>168.86</v>
      </c>
      <c r="P633" s="656"/>
      <c r="Q633" s="598"/>
      <c r="R633" s="230">
        <v>168.86</v>
      </c>
      <c r="S633" s="230">
        <v>168.86</v>
      </c>
    </row>
    <row r="634" spans="1:19" s="1" customFormat="1" ht="13.2" customHeight="1" outlineLevel="1">
      <c r="A634" s="171"/>
      <c r="C634" s="179"/>
      <c r="D634" s="924" t="s">
        <v>658</v>
      </c>
      <c r="E634" s="850"/>
      <c r="F634" s="696"/>
      <c r="G634" s="696"/>
      <c r="H634" s="696"/>
      <c r="I634" s="696"/>
      <c r="J634" s="401"/>
      <c r="K634" s="916"/>
      <c r="L634" s="656"/>
      <c r="M634" s="598"/>
      <c r="N634" s="697"/>
      <c r="O634" s="698"/>
      <c r="P634" s="656"/>
      <c r="Q634" s="598"/>
      <c r="R634" s="697"/>
      <c r="S634" s="698"/>
    </row>
    <row r="635" spans="1:19" s="1" customFormat="1" outlineLevel="1">
      <c r="A635" s="171"/>
      <c r="C635" s="562"/>
      <c r="D635" s="725" t="s">
        <v>776</v>
      </c>
      <c r="E635" s="725" t="s">
        <v>770</v>
      </c>
      <c r="F635" s="230">
        <v>41201.300000000003</v>
      </c>
      <c r="G635" s="230">
        <v>41201.300000000003</v>
      </c>
      <c r="H635" s="230">
        <v>41201.300000000003</v>
      </c>
      <c r="I635" s="230">
        <v>41201.300000000003</v>
      </c>
      <c r="J635" s="230">
        <v>41201.300000000003</v>
      </c>
      <c r="K635" s="230">
        <v>41201.300000000003</v>
      </c>
      <c r="L635" s="656"/>
      <c r="M635" s="598"/>
      <c r="N635" s="230">
        <v>41201.300000000003</v>
      </c>
      <c r="O635" s="230">
        <v>41201.300000000003</v>
      </c>
      <c r="P635" s="656"/>
      <c r="Q635" s="598"/>
      <c r="R635" s="230">
        <v>41201.300000000003</v>
      </c>
      <c r="S635" s="230">
        <v>41201.300000000003</v>
      </c>
    </row>
    <row r="636" spans="1:19" s="1" customFormat="1" outlineLevel="1">
      <c r="A636" s="171"/>
      <c r="D636" s="818" t="s">
        <v>777</v>
      </c>
      <c r="E636" s="725" t="s">
        <v>757</v>
      </c>
      <c r="F636" s="230">
        <v>168.86</v>
      </c>
      <c r="G636" s="230">
        <v>168.86</v>
      </c>
      <c r="H636" s="230">
        <v>168.86</v>
      </c>
      <c r="I636" s="230">
        <v>168.86</v>
      </c>
      <c r="J636" s="230">
        <v>168.86</v>
      </c>
      <c r="K636" s="230">
        <v>168.86</v>
      </c>
      <c r="L636" s="656"/>
      <c r="M636" s="598"/>
      <c r="N636" s="230">
        <v>168.86</v>
      </c>
      <c r="O636" s="230">
        <v>168.86</v>
      </c>
      <c r="P636" s="656"/>
      <c r="Q636" s="598"/>
      <c r="R636" s="230">
        <v>168.86</v>
      </c>
      <c r="S636" s="230">
        <v>168.86</v>
      </c>
    </row>
    <row r="637" spans="1:19" s="1" customFormat="1" ht="13.2" customHeight="1" outlineLevel="1">
      <c r="A637" s="171"/>
      <c r="C637" s="179"/>
      <c r="D637" s="924" t="s">
        <v>778</v>
      </c>
      <c r="E637" s="850"/>
      <c r="F637" s="696"/>
      <c r="G637" s="696"/>
      <c r="H637" s="696"/>
      <c r="I637" s="696"/>
      <c r="J637" s="401"/>
      <c r="K637" s="916"/>
      <c r="L637" s="656"/>
      <c r="M637" s="598"/>
      <c r="N637" s="697"/>
      <c r="O637" s="698"/>
      <c r="P637" s="656"/>
      <c r="Q637" s="598"/>
      <c r="R637" s="697"/>
      <c r="S637" s="698"/>
    </row>
    <row r="638" spans="1:19" s="1" customFormat="1" outlineLevel="1">
      <c r="A638" s="171"/>
      <c r="C638" s="562"/>
      <c r="D638" s="725" t="s">
        <v>779</v>
      </c>
      <c r="E638" s="725" t="s">
        <v>770</v>
      </c>
      <c r="F638" s="230">
        <v>43903.03</v>
      </c>
      <c r="G638" s="230">
        <v>43903.03</v>
      </c>
      <c r="H638" s="230">
        <v>43903.03</v>
      </c>
      <c r="I638" s="230">
        <v>43903.03</v>
      </c>
      <c r="J638" s="230">
        <v>43903.03</v>
      </c>
      <c r="K638" s="230">
        <v>43903.03</v>
      </c>
      <c r="L638" s="656"/>
      <c r="M638" s="598"/>
      <c r="N638" s="230">
        <v>43903.03</v>
      </c>
      <c r="O638" s="230">
        <v>43903.03</v>
      </c>
      <c r="P638" s="656"/>
      <c r="Q638" s="598"/>
      <c r="R638" s="230">
        <v>43903.03</v>
      </c>
      <c r="S638" s="230">
        <v>43903.03</v>
      </c>
    </row>
    <row r="639" spans="1:19" s="1" customFormat="1" outlineLevel="1">
      <c r="A639" s="171"/>
      <c r="D639" s="818" t="s">
        <v>780</v>
      </c>
      <c r="E639" s="725" t="s">
        <v>757</v>
      </c>
      <c r="F639" s="230">
        <v>168.86</v>
      </c>
      <c r="G639" s="230">
        <v>168.86</v>
      </c>
      <c r="H639" s="230">
        <v>168.86</v>
      </c>
      <c r="I639" s="230">
        <v>168.86</v>
      </c>
      <c r="J639" s="230">
        <v>168.86</v>
      </c>
      <c r="K639" s="230">
        <v>168.86</v>
      </c>
      <c r="L639" s="656"/>
      <c r="M639" s="598"/>
      <c r="N639" s="230">
        <v>168.86</v>
      </c>
      <c r="O639" s="230">
        <v>168.86</v>
      </c>
      <c r="P639" s="656"/>
      <c r="Q639" s="598"/>
      <c r="R639" s="230">
        <v>168.86</v>
      </c>
      <c r="S639" s="230">
        <v>168.86</v>
      </c>
    </row>
    <row r="640" spans="1:19" s="1" customFormat="1" ht="13.2" customHeight="1" outlineLevel="1">
      <c r="A640" s="171"/>
      <c r="C640" s="179"/>
      <c r="D640" s="924" t="s">
        <v>676</v>
      </c>
      <c r="E640" s="850"/>
      <c r="F640" s="696"/>
      <c r="G640" s="696"/>
      <c r="H640" s="696"/>
      <c r="I640" s="696"/>
      <c r="J640" s="401"/>
      <c r="K640" s="916"/>
      <c r="L640" s="656"/>
      <c r="M640" s="598"/>
      <c r="N640" s="697"/>
      <c r="O640" s="698"/>
      <c r="P640" s="656"/>
      <c r="Q640" s="598"/>
      <c r="R640" s="697"/>
      <c r="S640" s="698"/>
    </row>
    <row r="641" spans="1:19" s="1" customFormat="1" ht="26.4" outlineLevel="1">
      <c r="A641" s="171"/>
      <c r="C641" s="562"/>
      <c r="D641" s="725" t="s">
        <v>781</v>
      </c>
      <c r="E641" s="725" t="s">
        <v>782</v>
      </c>
      <c r="F641" s="230">
        <v>4703.8999999999996</v>
      </c>
      <c r="G641" s="230">
        <v>4703.8999999999996</v>
      </c>
      <c r="H641" s="230">
        <v>4703.8999999999996</v>
      </c>
      <c r="I641" s="230">
        <v>4703.8999999999996</v>
      </c>
      <c r="J641" s="230">
        <v>4703.8999999999996</v>
      </c>
      <c r="K641" s="230">
        <v>4703.8999999999996</v>
      </c>
      <c r="L641" s="656"/>
      <c r="M641" s="598"/>
      <c r="N641" s="230">
        <v>4703.8999999999996</v>
      </c>
      <c r="O641" s="230">
        <v>4703.8999999999996</v>
      </c>
      <c r="P641" s="656"/>
      <c r="Q641" s="598"/>
      <c r="R641" s="230">
        <v>4703.8999999999996</v>
      </c>
      <c r="S641" s="230">
        <v>4703.8999999999996</v>
      </c>
    </row>
    <row r="642" spans="1:19" ht="26.4" outlineLevel="1">
      <c r="C642" s="339"/>
      <c r="D642" s="725" t="s">
        <v>783</v>
      </c>
      <c r="E642" s="725" t="s">
        <v>782</v>
      </c>
      <c r="F642" s="230">
        <v>9407.7900000000009</v>
      </c>
      <c r="G642" s="230">
        <v>9407.7900000000009</v>
      </c>
      <c r="H642" s="230">
        <v>9407.7900000000009</v>
      </c>
      <c r="I642" s="230">
        <v>9407.7900000000009</v>
      </c>
      <c r="J642" s="230">
        <v>9407.7900000000009</v>
      </c>
      <c r="K642" s="230">
        <v>9407.7900000000009</v>
      </c>
      <c r="L642" s="656"/>
      <c r="M642" s="598"/>
      <c r="N642" s="230">
        <v>9407.7900000000009</v>
      </c>
      <c r="O642" s="230">
        <v>9407.7900000000009</v>
      </c>
      <c r="P642" s="656"/>
      <c r="Q642" s="598"/>
      <c r="R642" s="230">
        <v>9407.7900000000009</v>
      </c>
      <c r="S642" s="230">
        <v>9407.7900000000009</v>
      </c>
    </row>
    <row r="643" spans="1:19" s="816" customFormat="1" ht="26.4" outlineLevel="1">
      <c r="C643" s="817"/>
      <c r="D643" s="728" t="s">
        <v>784</v>
      </c>
      <c r="E643" s="725" t="s">
        <v>782</v>
      </c>
      <c r="F643" s="230">
        <v>19599.57</v>
      </c>
      <c r="G643" s="230">
        <v>19599.57</v>
      </c>
      <c r="H643" s="230">
        <v>19599.57</v>
      </c>
      <c r="I643" s="230">
        <v>19599.57</v>
      </c>
      <c r="J643" s="230">
        <v>19599.57</v>
      </c>
      <c r="K643" s="230">
        <v>19599.57</v>
      </c>
      <c r="L643" s="656"/>
      <c r="M643" s="598"/>
      <c r="N643" s="230">
        <v>19599.57</v>
      </c>
      <c r="O643" s="230">
        <v>19599.57</v>
      </c>
      <c r="P643" s="656"/>
      <c r="Q643" s="598"/>
      <c r="R643" s="230">
        <v>19599.57</v>
      </c>
      <c r="S643" s="230">
        <v>19599.57</v>
      </c>
    </row>
    <row r="644" spans="1:19" s="1" customFormat="1" ht="26.4" outlineLevel="1">
      <c r="A644" s="171"/>
      <c r="C644" s="562"/>
      <c r="D644" s="725" t="s">
        <v>785</v>
      </c>
      <c r="E644" s="725" t="s">
        <v>782</v>
      </c>
      <c r="F644" s="230">
        <v>31359.31</v>
      </c>
      <c r="G644" s="230">
        <v>31359.31</v>
      </c>
      <c r="H644" s="230">
        <v>31359.31</v>
      </c>
      <c r="I644" s="230">
        <v>31359.31</v>
      </c>
      <c r="J644" s="230">
        <v>31359.31</v>
      </c>
      <c r="K644" s="230">
        <v>31359.31</v>
      </c>
      <c r="L644" s="656"/>
      <c r="M644" s="598"/>
      <c r="N644" s="230">
        <v>31359.31</v>
      </c>
      <c r="O644" s="230">
        <v>31359.31</v>
      </c>
      <c r="P644" s="656"/>
      <c r="Q644" s="598"/>
      <c r="R644" s="230">
        <v>31359.31</v>
      </c>
      <c r="S644" s="230">
        <v>31359.31</v>
      </c>
    </row>
    <row r="645" spans="1:19" s="1" customFormat="1" ht="13.2" customHeight="1" outlineLevel="1">
      <c r="A645" s="171"/>
      <c r="C645" s="179"/>
      <c r="D645" s="924" t="s">
        <v>786</v>
      </c>
      <c r="E645" s="850"/>
      <c r="F645" s="696"/>
      <c r="G645" s="696"/>
      <c r="H645" s="696"/>
      <c r="I645" s="696"/>
      <c r="J645" s="401"/>
      <c r="K645" s="916"/>
      <c r="L645" s="656"/>
      <c r="M645" s="598"/>
      <c r="N645" s="697"/>
      <c r="O645" s="698"/>
      <c r="P645" s="656"/>
      <c r="Q645" s="598"/>
      <c r="R645" s="697"/>
      <c r="S645" s="698"/>
    </row>
    <row r="646" spans="1:19" s="1" customFormat="1" ht="26.4" outlineLevel="1">
      <c r="A646" s="171"/>
      <c r="C646" s="562"/>
      <c r="D646" s="725" t="s">
        <v>787</v>
      </c>
      <c r="E646" s="725" t="s">
        <v>788</v>
      </c>
      <c r="F646" s="230">
        <v>30394.400000000001</v>
      </c>
      <c r="G646" s="230">
        <v>30394.400000000001</v>
      </c>
      <c r="H646" s="230">
        <v>30394.400000000001</v>
      </c>
      <c r="I646" s="230">
        <v>30394.400000000001</v>
      </c>
      <c r="J646" s="230">
        <v>30394.400000000001</v>
      </c>
      <c r="K646" s="230">
        <v>30394.400000000001</v>
      </c>
      <c r="L646" s="656"/>
      <c r="M646" s="598"/>
      <c r="N646" s="230">
        <v>30394.400000000001</v>
      </c>
      <c r="O646" s="230">
        <v>30394.400000000001</v>
      </c>
      <c r="P646" s="656"/>
      <c r="Q646" s="598"/>
      <c r="R646" s="230">
        <v>30394.400000000001</v>
      </c>
      <c r="S646" s="230">
        <v>30394.400000000001</v>
      </c>
    </row>
    <row r="647" spans="1:19" s="1" customFormat="1" ht="13.2" customHeight="1" outlineLevel="1">
      <c r="A647" s="171"/>
      <c r="C647" s="179"/>
      <c r="D647" s="852" t="s">
        <v>789</v>
      </c>
      <c r="E647" s="853"/>
      <c r="F647" s="854"/>
      <c r="G647" s="854"/>
      <c r="H647" s="854"/>
      <c r="I647" s="854"/>
      <c r="J647" s="855"/>
      <c r="K647" s="856"/>
      <c r="L647" s="656"/>
      <c r="M647" s="598"/>
      <c r="N647" s="857"/>
      <c r="O647" s="858"/>
      <c r="P647" s="656"/>
      <c r="Q647" s="598"/>
      <c r="R647" s="857"/>
      <c r="S647" s="858"/>
    </row>
    <row r="648" spans="1:19" s="1" customFormat="1" outlineLevel="1">
      <c r="A648" s="171"/>
      <c r="C648" s="562"/>
      <c r="D648" s="725" t="s">
        <v>790</v>
      </c>
      <c r="E648" s="725" t="s">
        <v>770</v>
      </c>
      <c r="F648" s="230">
        <v>1688.58</v>
      </c>
      <c r="G648" s="230">
        <v>1688.58</v>
      </c>
      <c r="H648" s="230">
        <v>1688.58</v>
      </c>
      <c r="I648" s="230">
        <v>1688.58</v>
      </c>
      <c r="J648" s="230">
        <v>1688.58</v>
      </c>
      <c r="K648" s="230">
        <v>1688.58</v>
      </c>
      <c r="L648" s="656"/>
      <c r="M648" s="598"/>
      <c r="N648" s="230">
        <v>1688.58</v>
      </c>
      <c r="O648" s="230">
        <v>1688.58</v>
      </c>
      <c r="P648" s="656"/>
      <c r="Q648" s="598"/>
      <c r="R648" s="230">
        <v>1688.58</v>
      </c>
      <c r="S648" s="230">
        <v>1688.58</v>
      </c>
    </row>
    <row r="649" spans="1:19" s="1" customFormat="1" outlineLevel="1">
      <c r="A649" s="171"/>
      <c r="D649" s="818" t="s">
        <v>791</v>
      </c>
      <c r="E649" s="725" t="s">
        <v>757</v>
      </c>
      <c r="F649" s="230">
        <v>168.86</v>
      </c>
      <c r="G649" s="230">
        <v>168.86</v>
      </c>
      <c r="H649" s="230">
        <v>168.86</v>
      </c>
      <c r="I649" s="230">
        <v>168.86</v>
      </c>
      <c r="J649" s="230">
        <v>168.86</v>
      </c>
      <c r="K649" s="230">
        <v>168.86</v>
      </c>
      <c r="L649" s="656"/>
      <c r="M649" s="598"/>
      <c r="N649" s="230">
        <v>168.86</v>
      </c>
      <c r="O649" s="230">
        <v>168.86</v>
      </c>
      <c r="P649" s="656"/>
      <c r="Q649" s="598"/>
      <c r="R649" s="230">
        <v>168.86</v>
      </c>
      <c r="S649" s="230">
        <v>168.86</v>
      </c>
    </row>
    <row r="650" spans="1:19" s="1" customFormat="1" ht="13.2" customHeight="1" outlineLevel="1">
      <c r="A650" s="171"/>
      <c r="C650" s="563"/>
      <c r="D650" s="286"/>
      <c r="E650" s="840"/>
      <c r="F650" s="401"/>
      <c r="G650" s="401"/>
      <c r="H650" s="401"/>
      <c r="I650" s="401"/>
      <c r="J650" s="916"/>
      <c r="K650" s="916"/>
      <c r="L650" s="656"/>
      <c r="M650" s="598"/>
      <c r="N650" s="915"/>
      <c r="O650" s="916"/>
      <c r="P650" s="656"/>
      <c r="Q650" s="598"/>
      <c r="R650" s="915"/>
      <c r="S650" s="916"/>
    </row>
    <row r="651" spans="1:19" outlineLevel="1">
      <c r="C651" s="339"/>
      <c r="D651" s="896"/>
      <c r="E651" s="896"/>
      <c r="F651" s="897"/>
      <c r="G651" s="897"/>
      <c r="H651" s="897"/>
      <c r="I651" s="897"/>
      <c r="J651" s="897"/>
      <c r="K651" s="897"/>
      <c r="L651" s="394"/>
      <c r="M651" s="394"/>
      <c r="N651" s="897"/>
      <c r="O651" s="897"/>
      <c r="P651" s="394"/>
      <c r="Q651" s="394"/>
      <c r="R651" s="897"/>
      <c r="S651" s="897"/>
    </row>
  </sheetData>
  <sortState xmlns:xlrd2="http://schemas.microsoft.com/office/spreadsheetml/2017/richdata2" ref="A22:AC30">
    <sortCondition ref="B22:B30"/>
  </sortState>
  <mergeCells count="4">
    <mergeCell ref="D300:K300"/>
    <mergeCell ref="N3:O3"/>
    <mergeCell ref="R3:S3"/>
    <mergeCell ref="D477:K477"/>
  </mergeCells>
  <pageMargins left="0.7" right="0.7" top="0.75" bottom="0.75" header="0.3" footer="0.3"/>
  <pageSetup scale="52" fitToHeight="0" orientation="landscape" horizontalDpi="1200" verticalDpi="1200" r:id="rId1"/>
  <headerFooter>
    <oddHeader>&amp;L VA-151028-MCI: Modification 005-O June 15, 2024 
&amp;R&amp;"Calibri,Italic"Exhibit 4.1: Pricing and Volumes Matrix</oddHeader>
    <oddFooter>&amp;L&amp;"Calibri,Regular"Sheet: &amp;A&amp;R&amp;"Calibri,Regular"Page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fitToPage="1"/>
  </sheetPr>
  <dimension ref="A1:U663"/>
  <sheetViews>
    <sheetView showGridLines="0" zoomScale="107" zoomScaleNormal="107" zoomScaleSheetLayoutView="70" workbookViewId="0">
      <selection activeCell="H13" sqref="H13"/>
    </sheetView>
  </sheetViews>
  <sheetFormatPr defaultColWidth="9.33203125" defaultRowHeight="13.2" outlineLevelRow="1"/>
  <cols>
    <col min="1" max="1" width="6.21875" style="875" bestFit="1" customWidth="1"/>
    <col min="2" max="2" width="2.77734375" style="182" customWidth="1"/>
    <col min="3" max="3" width="2.77734375" style="71" customWidth="1"/>
    <col min="4" max="4" width="66" style="171" customWidth="1"/>
    <col min="5" max="5" width="23.21875" style="171" customWidth="1"/>
    <col min="6" max="11" width="12.77734375" style="103" customWidth="1"/>
    <col min="12" max="13" width="2.77734375" style="103" customWidth="1"/>
    <col min="14" max="15" width="12.77734375" style="103" customWidth="1"/>
    <col min="16" max="17" width="2.77734375" style="103" customWidth="1"/>
    <col min="18" max="19" width="12.77734375" style="103" customWidth="1"/>
    <col min="20" max="21" width="9.33203125" style="103"/>
    <col min="22" max="16384" width="9.33203125" style="1"/>
  </cols>
  <sheetData>
    <row r="1" spans="1:21">
      <c r="E1" s="176"/>
      <c r="F1" s="186"/>
      <c r="G1" s="186"/>
      <c r="H1" s="186"/>
      <c r="I1" s="186"/>
      <c r="J1" s="186"/>
      <c r="K1" s="186"/>
      <c r="L1" s="186"/>
      <c r="M1" s="186"/>
      <c r="N1" s="186"/>
      <c r="O1" s="186"/>
      <c r="P1" s="186"/>
      <c r="Q1" s="186"/>
      <c r="R1" s="186"/>
      <c r="S1" s="186"/>
      <c r="T1" s="186"/>
    </row>
    <row r="2" spans="1:21" ht="13.2" customHeight="1">
      <c r="B2" s="71" t="s">
        <v>792</v>
      </c>
      <c r="D2" s="71"/>
      <c r="E2" s="1"/>
      <c r="F2" s="423"/>
      <c r="G2" s="423"/>
      <c r="H2" s="423"/>
      <c r="I2" s="423"/>
      <c r="J2" s="423"/>
      <c r="K2" s="423"/>
      <c r="L2" s="423"/>
      <c r="M2" s="423"/>
      <c r="N2" s="423"/>
      <c r="O2" s="423"/>
      <c r="P2" s="423"/>
      <c r="Q2" s="423"/>
      <c r="R2" s="423"/>
      <c r="S2" s="423"/>
      <c r="T2" s="1"/>
      <c r="U2" s="1"/>
    </row>
    <row r="3" spans="1:21" s="297" customFormat="1">
      <c r="A3" s="876"/>
      <c r="B3" s="719"/>
      <c r="C3" s="141"/>
      <c r="D3" s="141"/>
      <c r="F3" s="299"/>
      <c r="G3" s="299"/>
      <c r="H3" s="299"/>
      <c r="I3" s="299"/>
      <c r="J3" s="299"/>
      <c r="K3" s="299"/>
      <c r="N3" s="983" t="s">
        <v>30</v>
      </c>
      <c r="O3" s="984"/>
      <c r="R3" s="983" t="s">
        <v>31</v>
      </c>
      <c r="S3" s="984"/>
    </row>
    <row r="4" spans="1:21" s="17" customFormat="1" ht="26.4">
      <c r="A4" s="876"/>
      <c r="B4" s="720" t="s">
        <v>48</v>
      </c>
      <c r="C4" s="409" t="s">
        <v>732</v>
      </c>
      <c r="D4" s="410"/>
      <c r="E4" s="301" t="s">
        <v>708</v>
      </c>
      <c r="F4" s="475" t="s">
        <v>49</v>
      </c>
      <c r="G4" s="475" t="s">
        <v>50</v>
      </c>
      <c r="H4" s="475" t="s">
        <v>51</v>
      </c>
      <c r="I4" s="475" t="s">
        <v>52</v>
      </c>
      <c r="J4" s="475" t="s">
        <v>53</v>
      </c>
      <c r="K4" s="475" t="s">
        <v>54</v>
      </c>
      <c r="L4" s="194"/>
      <c r="M4" s="193"/>
      <c r="N4" s="138" t="s">
        <v>40</v>
      </c>
      <c r="O4" s="138" t="s">
        <v>34</v>
      </c>
      <c r="P4" s="194"/>
      <c r="Q4" s="193"/>
      <c r="R4" s="138" t="s">
        <v>40</v>
      </c>
      <c r="S4" s="138" t="s">
        <v>34</v>
      </c>
    </row>
    <row r="5" spans="1:21">
      <c r="A5" s="887"/>
      <c r="B5" s="311" t="s">
        <v>58</v>
      </c>
      <c r="C5" s="700"/>
      <c r="D5" s="701"/>
      <c r="E5" s="702"/>
      <c r="F5" s="703"/>
      <c r="G5" s="703"/>
      <c r="H5" s="703"/>
      <c r="I5" s="703"/>
      <c r="J5" s="703"/>
      <c r="K5" s="703"/>
      <c r="N5" s="704"/>
      <c r="O5" s="704"/>
      <c r="R5" s="704"/>
      <c r="S5" s="704"/>
    </row>
    <row r="6" spans="1:21">
      <c r="A6" s="875">
        <v>2.1</v>
      </c>
      <c r="C6" s="924" t="s">
        <v>58</v>
      </c>
      <c r="D6" s="305"/>
      <c r="E6" s="306"/>
      <c r="F6" s="305"/>
      <c r="G6" s="305"/>
      <c r="H6" s="305"/>
      <c r="I6" s="305"/>
      <c r="J6" s="305"/>
      <c r="K6" s="307"/>
      <c r="N6" s="294"/>
      <c r="O6" s="295"/>
      <c r="R6" s="296"/>
      <c r="S6" s="917"/>
      <c r="T6" s="187"/>
      <c r="U6" s="187"/>
    </row>
    <row r="7" spans="1:21" outlineLevel="1">
      <c r="D7" s="281" t="s">
        <v>709</v>
      </c>
      <c r="E7" s="281"/>
      <c r="F7" s="225"/>
      <c r="G7" s="225"/>
      <c r="H7" s="225"/>
      <c r="I7" s="225"/>
      <c r="J7" s="225"/>
      <c r="K7" s="225"/>
      <c r="N7" s="223"/>
      <c r="O7" s="223"/>
      <c r="R7" s="225"/>
      <c r="S7" s="225"/>
    </row>
    <row r="8" spans="1:21" outlineLevel="1">
      <c r="D8" s="170" t="s">
        <v>710</v>
      </c>
      <c r="E8" s="170"/>
      <c r="F8" s="223"/>
      <c r="G8" s="223"/>
      <c r="H8" s="223"/>
      <c r="I8" s="223"/>
      <c r="J8" s="223"/>
      <c r="K8" s="223"/>
      <c r="N8" s="223"/>
      <c r="O8" s="223"/>
      <c r="R8" s="223"/>
      <c r="S8" s="223"/>
    </row>
    <row r="9" spans="1:21" outlineLevel="1">
      <c r="A9" s="875" t="s">
        <v>59</v>
      </c>
      <c r="D9" s="170" t="s">
        <v>60</v>
      </c>
      <c r="E9" s="170"/>
      <c r="F9" s="223">
        <v>1</v>
      </c>
      <c r="G9" s="223">
        <v>1</v>
      </c>
      <c r="H9" s="223">
        <v>1</v>
      </c>
      <c r="I9" s="223">
        <v>1</v>
      </c>
      <c r="J9" s="223">
        <v>1</v>
      </c>
      <c r="K9" s="223">
        <v>1</v>
      </c>
      <c r="N9" s="223">
        <v>1</v>
      </c>
      <c r="O9" s="223">
        <v>1</v>
      </c>
      <c r="R9" s="223">
        <v>1</v>
      </c>
      <c r="S9" s="223">
        <v>1</v>
      </c>
    </row>
    <row r="10" spans="1:21" outlineLevel="1">
      <c r="A10" s="875" t="s">
        <v>61</v>
      </c>
      <c r="D10" s="170" t="s">
        <v>62</v>
      </c>
      <c r="E10" s="170"/>
      <c r="F10" s="223">
        <v>1</v>
      </c>
      <c r="G10" s="223">
        <v>1</v>
      </c>
      <c r="H10" s="223">
        <v>1</v>
      </c>
      <c r="I10" s="223">
        <v>1</v>
      </c>
      <c r="J10" s="223">
        <v>1</v>
      </c>
      <c r="K10" s="223">
        <v>1</v>
      </c>
      <c r="N10" s="223">
        <v>1</v>
      </c>
      <c r="O10" s="223">
        <v>1</v>
      </c>
      <c r="R10" s="223">
        <v>1</v>
      </c>
      <c r="S10" s="223">
        <v>1</v>
      </c>
    </row>
    <row r="11" spans="1:21" outlineLevel="1">
      <c r="A11" s="875" t="s">
        <v>63</v>
      </c>
      <c r="D11" s="170" t="s">
        <v>64</v>
      </c>
      <c r="E11" s="170"/>
      <c r="F11" s="223">
        <v>1</v>
      </c>
      <c r="G11" s="223">
        <v>1</v>
      </c>
      <c r="H11" s="223">
        <v>1</v>
      </c>
      <c r="I11" s="223">
        <v>1</v>
      </c>
      <c r="J11" s="223">
        <v>1</v>
      </c>
      <c r="K11" s="223">
        <v>1</v>
      </c>
      <c r="N11" s="223">
        <v>1</v>
      </c>
      <c r="O11" s="223">
        <v>1</v>
      </c>
      <c r="R11" s="223">
        <v>1</v>
      </c>
      <c r="S11" s="223">
        <v>1</v>
      </c>
    </row>
    <row r="12" spans="1:21" outlineLevel="1">
      <c r="D12" s="170" t="s">
        <v>711</v>
      </c>
      <c r="E12" s="170"/>
      <c r="F12" s="223"/>
      <c r="G12" s="223">
        <v>1</v>
      </c>
      <c r="H12" s="223">
        <v>1</v>
      </c>
      <c r="I12" s="223">
        <v>1</v>
      </c>
      <c r="J12" s="223">
        <v>1</v>
      </c>
      <c r="K12" s="223">
        <v>1</v>
      </c>
      <c r="N12" s="223">
        <v>1</v>
      </c>
      <c r="O12" s="223">
        <v>1</v>
      </c>
      <c r="R12" s="223">
        <v>1</v>
      </c>
      <c r="S12" s="223">
        <v>1</v>
      </c>
    </row>
    <row r="13" spans="1:21" outlineLevel="1">
      <c r="D13" s="170" t="s">
        <v>712</v>
      </c>
      <c r="E13" s="170"/>
      <c r="F13" s="223"/>
      <c r="G13" s="223">
        <v>1</v>
      </c>
      <c r="H13" s="223">
        <v>1</v>
      </c>
      <c r="I13" s="223">
        <v>1</v>
      </c>
      <c r="J13" s="223">
        <v>1</v>
      </c>
      <c r="K13" s="223">
        <v>1</v>
      </c>
      <c r="N13" s="223">
        <v>1</v>
      </c>
      <c r="O13" s="223">
        <v>1</v>
      </c>
      <c r="R13" s="223">
        <v>1</v>
      </c>
      <c r="S13" s="223">
        <v>1</v>
      </c>
    </row>
    <row r="14" spans="1:21" outlineLevel="1">
      <c r="D14" s="170" t="s">
        <v>713</v>
      </c>
      <c r="E14" s="170"/>
      <c r="F14" s="223"/>
      <c r="G14" s="223">
        <v>1</v>
      </c>
      <c r="H14" s="223">
        <v>1</v>
      </c>
      <c r="I14" s="223">
        <v>1</v>
      </c>
      <c r="J14" s="223">
        <v>1</v>
      </c>
      <c r="K14" s="223">
        <v>1</v>
      </c>
      <c r="N14" s="223">
        <v>1</v>
      </c>
      <c r="O14" s="223">
        <v>1</v>
      </c>
      <c r="R14" s="223">
        <v>1</v>
      </c>
      <c r="S14" s="223">
        <v>1</v>
      </c>
    </row>
    <row r="15" spans="1:21" outlineLevel="1">
      <c r="D15" s="484" t="s">
        <v>714</v>
      </c>
      <c r="E15" s="484"/>
      <c r="F15" s="705"/>
      <c r="G15" s="705">
        <v>1</v>
      </c>
      <c r="H15" s="705">
        <v>1</v>
      </c>
      <c r="I15" s="705">
        <v>1</v>
      </c>
      <c r="J15" s="705">
        <v>1</v>
      </c>
      <c r="K15" s="705">
        <v>1</v>
      </c>
      <c r="N15" s="223">
        <v>1</v>
      </c>
      <c r="O15" s="223">
        <v>1</v>
      </c>
      <c r="R15" s="223">
        <v>1</v>
      </c>
      <c r="S15" s="223">
        <v>1</v>
      </c>
    </row>
    <row r="16" spans="1:21" outlineLevel="1">
      <c r="D16" s="286"/>
      <c r="E16" s="283"/>
      <c r="F16" s="284"/>
      <c r="G16" s="284"/>
      <c r="H16" s="284"/>
      <c r="I16" s="284"/>
      <c r="J16" s="284"/>
      <c r="K16" s="203"/>
      <c r="L16" s="1"/>
      <c r="M16" s="1"/>
      <c r="N16" s="285"/>
      <c r="O16" s="203"/>
      <c r="P16" s="1"/>
      <c r="Q16" s="1"/>
      <c r="R16" s="285"/>
      <c r="S16" s="203"/>
    </row>
    <row r="17" spans="1:21" ht="13.8" outlineLevel="1" thickBot="1">
      <c r="D17" s="265" t="s">
        <v>715</v>
      </c>
      <c r="F17" s="188"/>
      <c r="G17" s="188"/>
      <c r="H17" s="188"/>
      <c r="I17" s="188"/>
      <c r="J17" s="188"/>
      <c r="K17" s="188"/>
      <c r="N17" s="188"/>
      <c r="O17" s="188"/>
      <c r="R17" s="188"/>
      <c r="S17" s="188"/>
    </row>
    <row r="18" spans="1:21">
      <c r="A18" s="875">
        <v>2.2000000000000002</v>
      </c>
      <c r="B18" s="311" t="s">
        <v>65</v>
      </c>
      <c r="C18" s="706"/>
      <c r="D18" s="706"/>
      <c r="E18" s="706"/>
      <c r="F18" s="706"/>
      <c r="G18" s="706"/>
      <c r="H18" s="706"/>
      <c r="I18" s="706"/>
      <c r="J18" s="706"/>
      <c r="K18" s="706"/>
      <c r="L18" s="71"/>
      <c r="M18" s="707"/>
      <c r="N18" s="704"/>
      <c r="O18" s="704"/>
      <c r="P18" s="71"/>
      <c r="Q18" s="707"/>
      <c r="R18" s="704"/>
      <c r="S18" s="704"/>
    </row>
    <row r="19" spans="1:21">
      <c r="A19" s="875" t="s">
        <v>66</v>
      </c>
      <c r="C19" s="924" t="s">
        <v>716</v>
      </c>
      <c r="D19" s="305"/>
      <c r="E19" s="306"/>
      <c r="F19" s="305"/>
      <c r="G19" s="305"/>
      <c r="H19" s="305"/>
      <c r="I19" s="305"/>
      <c r="J19" s="305"/>
      <c r="K19" s="307"/>
      <c r="N19" s="294"/>
      <c r="O19" s="295"/>
      <c r="R19" s="296"/>
      <c r="S19" s="917"/>
      <c r="T19" s="187"/>
      <c r="U19" s="187"/>
    </row>
    <row r="20" spans="1:21" ht="12.75" customHeight="1" outlineLevel="1">
      <c r="D20" s="286" t="s">
        <v>68</v>
      </c>
      <c r="E20" s="283"/>
      <c r="F20" s="284"/>
      <c r="G20" s="284"/>
      <c r="H20" s="284"/>
      <c r="I20" s="284"/>
      <c r="J20" s="284"/>
      <c r="K20" s="203"/>
      <c r="L20" s="1"/>
      <c r="M20" s="1"/>
      <c r="N20" s="285"/>
      <c r="O20" s="203"/>
      <c r="P20" s="1"/>
      <c r="Q20" s="1"/>
      <c r="R20" s="285"/>
      <c r="S20" s="203"/>
    </row>
    <row r="21" spans="1:21" ht="12.75" customHeight="1" outlineLevel="1">
      <c r="D21" s="170" t="s">
        <v>69</v>
      </c>
      <c r="E21" s="13" t="s">
        <v>70</v>
      </c>
      <c r="F21" s="223">
        <v>0</v>
      </c>
      <c r="G21" s="223">
        <v>0</v>
      </c>
      <c r="H21" s="223">
        <v>0</v>
      </c>
      <c r="I21" s="223">
        <v>0</v>
      </c>
      <c r="J21" s="223">
        <v>0</v>
      </c>
      <c r="K21" s="223">
        <v>0</v>
      </c>
      <c r="N21" s="223">
        <v>0</v>
      </c>
      <c r="O21" s="223">
        <v>0</v>
      </c>
      <c r="R21" s="223">
        <v>0</v>
      </c>
      <c r="S21" s="223">
        <v>0</v>
      </c>
    </row>
    <row r="22" spans="1:21" ht="12.75" customHeight="1" outlineLevel="1">
      <c r="D22" s="170" t="s">
        <v>71</v>
      </c>
      <c r="E22" s="13" t="s">
        <v>70</v>
      </c>
      <c r="F22" s="223">
        <v>0</v>
      </c>
      <c r="G22" s="223">
        <v>0</v>
      </c>
      <c r="H22" s="223">
        <v>0</v>
      </c>
      <c r="I22" s="223">
        <v>0</v>
      </c>
      <c r="J22" s="223">
        <v>0</v>
      </c>
      <c r="K22" s="223">
        <v>0</v>
      </c>
      <c r="N22" s="223">
        <v>0</v>
      </c>
      <c r="O22" s="223">
        <v>0</v>
      </c>
      <c r="R22" s="223">
        <v>0</v>
      </c>
      <c r="S22" s="223">
        <v>0</v>
      </c>
    </row>
    <row r="23" spans="1:21" ht="12.75" customHeight="1" outlineLevel="1">
      <c r="D23" s="170" t="s">
        <v>72</v>
      </c>
      <c r="E23" s="13" t="s">
        <v>70</v>
      </c>
      <c r="F23" s="223">
        <v>0</v>
      </c>
      <c r="G23" s="223">
        <v>0</v>
      </c>
      <c r="H23" s="223">
        <v>0</v>
      </c>
      <c r="I23" s="223">
        <v>0</v>
      </c>
      <c r="J23" s="223">
        <v>0</v>
      </c>
      <c r="K23" s="223">
        <v>0</v>
      </c>
      <c r="N23" s="223">
        <v>0</v>
      </c>
      <c r="O23" s="223">
        <v>0</v>
      </c>
      <c r="R23" s="223">
        <v>0</v>
      </c>
      <c r="S23" s="223">
        <v>0</v>
      </c>
    </row>
    <row r="24" spans="1:21" ht="12.75" customHeight="1" outlineLevel="1">
      <c r="D24" s="170" t="s">
        <v>73</v>
      </c>
      <c r="E24" s="13" t="s">
        <v>70</v>
      </c>
      <c r="F24" s="223">
        <v>1417</v>
      </c>
      <c r="G24" s="223">
        <v>1417</v>
      </c>
      <c r="H24" s="223">
        <v>1417</v>
      </c>
      <c r="I24" s="223">
        <v>1417</v>
      </c>
      <c r="J24" s="223">
        <v>1417</v>
      </c>
      <c r="K24" s="223">
        <v>1417</v>
      </c>
      <c r="N24" s="223">
        <v>1417</v>
      </c>
      <c r="O24" s="223">
        <v>1417</v>
      </c>
      <c r="R24" s="223">
        <v>1417</v>
      </c>
      <c r="S24" s="223">
        <v>1417</v>
      </c>
    </row>
    <row r="25" spans="1:21" ht="12.75" customHeight="1" outlineLevel="1">
      <c r="D25" s="170" t="s">
        <v>74</v>
      </c>
      <c r="E25" s="13" t="s">
        <v>70</v>
      </c>
      <c r="F25" s="223">
        <v>76</v>
      </c>
      <c r="G25" s="223">
        <v>76</v>
      </c>
      <c r="H25" s="223">
        <v>76</v>
      </c>
      <c r="I25" s="223">
        <v>76</v>
      </c>
      <c r="J25" s="223">
        <v>76</v>
      </c>
      <c r="K25" s="223">
        <v>76</v>
      </c>
      <c r="N25" s="223">
        <v>76</v>
      </c>
      <c r="O25" s="223">
        <v>76</v>
      </c>
      <c r="R25" s="223">
        <v>76</v>
      </c>
      <c r="S25" s="223">
        <v>76</v>
      </c>
    </row>
    <row r="26" spans="1:21" ht="12.75" customHeight="1" outlineLevel="1">
      <c r="D26" s="170" t="s">
        <v>75</v>
      </c>
      <c r="E26" s="13" t="s">
        <v>70</v>
      </c>
      <c r="F26" s="223">
        <v>0</v>
      </c>
      <c r="G26" s="223">
        <v>0</v>
      </c>
      <c r="H26" s="223">
        <v>0</v>
      </c>
      <c r="I26" s="223">
        <v>0</v>
      </c>
      <c r="J26" s="223">
        <v>0</v>
      </c>
      <c r="K26" s="223">
        <v>0</v>
      </c>
      <c r="N26" s="223">
        <v>0</v>
      </c>
      <c r="O26" s="223">
        <v>0</v>
      </c>
      <c r="R26" s="223">
        <v>0</v>
      </c>
      <c r="S26" s="223">
        <v>0</v>
      </c>
    </row>
    <row r="27" spans="1:21" ht="12.75" customHeight="1" outlineLevel="1">
      <c r="D27" s="170" t="s">
        <v>76</v>
      </c>
      <c r="E27" s="13" t="s">
        <v>70</v>
      </c>
      <c r="F27" s="223">
        <v>0</v>
      </c>
      <c r="G27" s="223">
        <v>0</v>
      </c>
      <c r="H27" s="223">
        <v>0</v>
      </c>
      <c r="I27" s="223">
        <v>0</v>
      </c>
      <c r="J27" s="223">
        <v>0</v>
      </c>
      <c r="K27" s="223">
        <v>0</v>
      </c>
      <c r="N27" s="223">
        <v>0</v>
      </c>
      <c r="O27" s="223">
        <v>0</v>
      </c>
      <c r="R27" s="223">
        <v>0</v>
      </c>
      <c r="S27" s="223">
        <v>0</v>
      </c>
    </row>
    <row r="28" spans="1:21" ht="12.75" customHeight="1" outlineLevel="1">
      <c r="D28" s="170" t="s">
        <v>77</v>
      </c>
      <c r="E28" s="13" t="s">
        <v>70</v>
      </c>
      <c r="F28" s="223">
        <v>0</v>
      </c>
      <c r="G28" s="223">
        <v>0</v>
      </c>
      <c r="H28" s="223">
        <v>0</v>
      </c>
      <c r="I28" s="223">
        <v>0</v>
      </c>
      <c r="J28" s="223">
        <v>0</v>
      </c>
      <c r="K28" s="223">
        <v>0</v>
      </c>
      <c r="N28" s="223">
        <v>0</v>
      </c>
      <c r="O28" s="223">
        <v>0</v>
      </c>
      <c r="R28" s="223">
        <v>0</v>
      </c>
      <c r="S28" s="223">
        <v>0</v>
      </c>
    </row>
    <row r="29" spans="1:21" ht="12.75" customHeight="1" outlineLevel="1">
      <c r="D29" s="170" t="s">
        <v>78</v>
      </c>
      <c r="E29" s="13" t="s">
        <v>70</v>
      </c>
      <c r="F29" s="223">
        <v>0</v>
      </c>
      <c r="G29" s="223">
        <v>0</v>
      </c>
      <c r="H29" s="223">
        <v>0</v>
      </c>
      <c r="I29" s="223">
        <v>0</v>
      </c>
      <c r="J29" s="223">
        <v>0</v>
      </c>
      <c r="K29" s="223">
        <v>0</v>
      </c>
      <c r="N29" s="223">
        <v>0</v>
      </c>
      <c r="O29" s="223">
        <v>0</v>
      </c>
      <c r="R29" s="223">
        <v>0</v>
      </c>
      <c r="S29" s="223">
        <v>0</v>
      </c>
    </row>
    <row r="30" spans="1:21" ht="12.75" customHeight="1" outlineLevel="1">
      <c r="D30" s="170" t="s">
        <v>79</v>
      </c>
      <c r="E30" s="13" t="s">
        <v>70</v>
      </c>
      <c r="F30" s="223">
        <v>0</v>
      </c>
      <c r="G30" s="223">
        <v>0</v>
      </c>
      <c r="H30" s="223">
        <v>0</v>
      </c>
      <c r="I30" s="223">
        <v>0</v>
      </c>
      <c r="J30" s="223">
        <v>0</v>
      </c>
      <c r="K30" s="223">
        <v>0</v>
      </c>
      <c r="N30" s="223">
        <v>0</v>
      </c>
      <c r="O30" s="223">
        <v>0</v>
      </c>
      <c r="R30" s="223">
        <v>0</v>
      </c>
      <c r="S30" s="223">
        <v>0</v>
      </c>
    </row>
    <row r="31" spans="1:21" ht="12.75" customHeight="1" outlineLevel="1">
      <c r="D31" s="170" t="s">
        <v>80</v>
      </c>
      <c r="E31" s="13" t="s">
        <v>70</v>
      </c>
      <c r="F31" s="223">
        <v>0</v>
      </c>
      <c r="G31" s="223">
        <v>0</v>
      </c>
      <c r="H31" s="223">
        <v>0</v>
      </c>
      <c r="I31" s="223">
        <v>0</v>
      </c>
      <c r="J31" s="223">
        <v>0</v>
      </c>
      <c r="K31" s="223">
        <v>0</v>
      </c>
      <c r="N31" s="223">
        <v>0</v>
      </c>
      <c r="O31" s="223">
        <v>0</v>
      </c>
      <c r="R31" s="223">
        <v>0</v>
      </c>
      <c r="S31" s="223">
        <v>0</v>
      </c>
    </row>
    <row r="32" spans="1:21" ht="12.75" customHeight="1" outlineLevel="1">
      <c r="D32" s="170" t="s">
        <v>81</v>
      </c>
      <c r="E32" s="13" t="s">
        <v>70</v>
      </c>
      <c r="F32" s="223">
        <v>0</v>
      </c>
      <c r="G32" s="223">
        <v>0</v>
      </c>
      <c r="H32" s="223">
        <v>0</v>
      </c>
      <c r="I32" s="223">
        <v>0</v>
      </c>
      <c r="J32" s="223">
        <v>0</v>
      </c>
      <c r="K32" s="223">
        <v>0</v>
      </c>
      <c r="N32" s="223">
        <v>0</v>
      </c>
      <c r="O32" s="223">
        <v>0</v>
      </c>
      <c r="R32" s="223">
        <v>0</v>
      </c>
      <c r="S32" s="223">
        <v>0</v>
      </c>
    </row>
    <row r="33" spans="4:19" ht="12.75" customHeight="1" outlineLevel="1">
      <c r="D33" s="170" t="s">
        <v>82</v>
      </c>
      <c r="E33" s="13" t="s">
        <v>70</v>
      </c>
      <c r="F33" s="223">
        <v>0</v>
      </c>
      <c r="G33" s="223">
        <v>0</v>
      </c>
      <c r="H33" s="223">
        <v>0</v>
      </c>
      <c r="I33" s="223">
        <v>0</v>
      </c>
      <c r="J33" s="223">
        <v>0</v>
      </c>
      <c r="K33" s="223">
        <v>0</v>
      </c>
      <c r="N33" s="223">
        <v>0</v>
      </c>
      <c r="O33" s="223">
        <v>0</v>
      </c>
      <c r="R33" s="223">
        <v>0</v>
      </c>
      <c r="S33" s="223">
        <v>0</v>
      </c>
    </row>
    <row r="34" spans="4:19" ht="12.75" customHeight="1" outlineLevel="1">
      <c r="D34" s="170" t="s">
        <v>83</v>
      </c>
      <c r="E34" s="13" t="s">
        <v>70</v>
      </c>
      <c r="F34" s="223">
        <v>0</v>
      </c>
      <c r="G34" s="223">
        <v>0</v>
      </c>
      <c r="H34" s="223">
        <v>0</v>
      </c>
      <c r="I34" s="223">
        <v>0</v>
      </c>
      <c r="J34" s="223">
        <v>0</v>
      </c>
      <c r="K34" s="223">
        <v>0</v>
      </c>
      <c r="N34" s="223">
        <v>0</v>
      </c>
      <c r="O34" s="223">
        <v>0</v>
      </c>
      <c r="R34" s="223">
        <v>0</v>
      </c>
      <c r="S34" s="223">
        <v>0</v>
      </c>
    </row>
    <row r="35" spans="4:19" ht="12.75" customHeight="1" outlineLevel="1">
      <c r="D35" s="170" t="s">
        <v>84</v>
      </c>
      <c r="E35" s="13" t="s">
        <v>70</v>
      </c>
      <c r="F35" s="223">
        <v>0</v>
      </c>
      <c r="G35" s="223">
        <v>0</v>
      </c>
      <c r="H35" s="223">
        <v>0</v>
      </c>
      <c r="I35" s="223">
        <v>0</v>
      </c>
      <c r="J35" s="223">
        <v>0</v>
      </c>
      <c r="K35" s="223">
        <v>0</v>
      </c>
      <c r="N35" s="223">
        <v>0</v>
      </c>
      <c r="O35" s="223">
        <v>0</v>
      </c>
      <c r="R35" s="223">
        <v>0</v>
      </c>
      <c r="S35" s="223">
        <v>0</v>
      </c>
    </row>
    <row r="36" spans="4:19" ht="12.75" customHeight="1" outlineLevel="1">
      <c r="D36" s="170" t="s">
        <v>85</v>
      </c>
      <c r="E36" s="13" t="s">
        <v>70</v>
      </c>
      <c r="F36" s="223">
        <v>34</v>
      </c>
      <c r="G36" s="223">
        <v>34</v>
      </c>
      <c r="H36" s="223">
        <v>34</v>
      </c>
      <c r="I36" s="223">
        <v>34</v>
      </c>
      <c r="J36" s="223">
        <v>34</v>
      </c>
      <c r="K36" s="223">
        <v>34</v>
      </c>
      <c r="N36" s="223">
        <v>34</v>
      </c>
      <c r="O36" s="223">
        <v>34</v>
      </c>
      <c r="R36" s="223">
        <v>34</v>
      </c>
      <c r="S36" s="223">
        <v>34</v>
      </c>
    </row>
    <row r="37" spans="4:19" ht="12.75" customHeight="1" outlineLevel="1">
      <c r="D37" s="170" t="s">
        <v>717</v>
      </c>
      <c r="E37" s="13" t="s">
        <v>70</v>
      </c>
      <c r="F37" s="223">
        <v>0</v>
      </c>
      <c r="G37" s="223">
        <v>0</v>
      </c>
      <c r="H37" s="223">
        <v>0</v>
      </c>
      <c r="I37" s="223">
        <v>0</v>
      </c>
      <c r="J37" s="223">
        <v>0</v>
      </c>
      <c r="K37" s="223">
        <v>0</v>
      </c>
      <c r="N37" s="223">
        <v>0</v>
      </c>
      <c r="O37" s="223">
        <v>0</v>
      </c>
      <c r="R37" s="223">
        <v>0</v>
      </c>
      <c r="S37" s="223">
        <v>0</v>
      </c>
    </row>
    <row r="38" spans="4:19" ht="12.75" customHeight="1" outlineLevel="1">
      <c r="D38" s="286" t="s">
        <v>87</v>
      </c>
      <c r="E38" s="283"/>
      <c r="F38" s="284"/>
      <c r="G38" s="284"/>
      <c r="H38" s="284"/>
      <c r="I38" s="284"/>
      <c r="J38" s="284"/>
      <c r="K38" s="203"/>
      <c r="L38" s="1"/>
      <c r="M38" s="1"/>
      <c r="N38" s="285"/>
      <c r="O38" s="203"/>
      <c r="P38" s="1"/>
      <c r="Q38" s="1"/>
      <c r="R38" s="285"/>
      <c r="S38" s="203"/>
    </row>
    <row r="39" spans="4:19" ht="12.75" customHeight="1" outlineLevel="1">
      <c r="D39" s="170" t="s">
        <v>88</v>
      </c>
      <c r="E39" s="13" t="s">
        <v>70</v>
      </c>
      <c r="F39" s="223">
        <v>547</v>
      </c>
      <c r="G39" s="223">
        <v>547</v>
      </c>
      <c r="H39" s="223">
        <v>547</v>
      </c>
      <c r="I39" s="223">
        <v>547</v>
      </c>
      <c r="J39" s="223">
        <v>547</v>
      </c>
      <c r="K39" s="223">
        <v>547</v>
      </c>
      <c r="N39" s="223">
        <v>547</v>
      </c>
      <c r="O39" s="223">
        <v>547</v>
      </c>
      <c r="R39" s="223">
        <v>547</v>
      </c>
      <c r="S39" s="223">
        <v>547</v>
      </c>
    </row>
    <row r="40" spans="4:19" ht="12.75" customHeight="1" outlineLevel="1">
      <c r="D40" s="170" t="s">
        <v>718</v>
      </c>
      <c r="E40" s="13" t="s">
        <v>70</v>
      </c>
      <c r="F40" s="223">
        <v>0</v>
      </c>
      <c r="G40" s="223">
        <v>0</v>
      </c>
      <c r="H40" s="223">
        <v>0</v>
      </c>
      <c r="I40" s="223">
        <v>0</v>
      </c>
      <c r="J40" s="223">
        <v>0</v>
      </c>
      <c r="K40" s="223">
        <v>0</v>
      </c>
      <c r="N40" s="223">
        <v>0</v>
      </c>
      <c r="O40" s="223">
        <v>0</v>
      </c>
      <c r="R40" s="223">
        <v>0</v>
      </c>
      <c r="S40" s="223">
        <v>0</v>
      </c>
    </row>
    <row r="41" spans="4:19" ht="12.75" customHeight="1" outlineLevel="1">
      <c r="D41" s="170" t="s">
        <v>90</v>
      </c>
      <c r="E41" s="13" t="s">
        <v>70</v>
      </c>
      <c r="F41" s="223">
        <v>1839</v>
      </c>
      <c r="G41" s="223">
        <v>1839</v>
      </c>
      <c r="H41" s="223">
        <v>1839</v>
      </c>
      <c r="I41" s="223">
        <v>1839</v>
      </c>
      <c r="J41" s="223">
        <v>1839</v>
      </c>
      <c r="K41" s="223">
        <v>1839</v>
      </c>
      <c r="N41" s="223">
        <v>1839</v>
      </c>
      <c r="O41" s="223">
        <v>1839</v>
      </c>
      <c r="R41" s="223">
        <v>1839</v>
      </c>
      <c r="S41" s="223">
        <v>1839</v>
      </c>
    </row>
    <row r="42" spans="4:19" ht="12.75" customHeight="1" outlineLevel="1">
      <c r="D42" s="170" t="s">
        <v>91</v>
      </c>
      <c r="E42" s="13" t="s">
        <v>70</v>
      </c>
      <c r="F42" s="223">
        <v>1620</v>
      </c>
      <c r="G42" s="223">
        <v>1620</v>
      </c>
      <c r="H42" s="223">
        <v>1620</v>
      </c>
      <c r="I42" s="223">
        <v>1620</v>
      </c>
      <c r="J42" s="223">
        <v>1620</v>
      </c>
      <c r="K42" s="223">
        <v>1620</v>
      </c>
      <c r="N42" s="223">
        <v>1620</v>
      </c>
      <c r="O42" s="223">
        <v>1620</v>
      </c>
      <c r="R42" s="223">
        <v>1620</v>
      </c>
      <c r="S42" s="223">
        <v>1620</v>
      </c>
    </row>
    <row r="43" spans="4:19" ht="12.75" customHeight="1" outlineLevel="1">
      <c r="D43" s="170" t="s">
        <v>92</v>
      </c>
      <c r="E43" s="13" t="s">
        <v>70</v>
      </c>
      <c r="F43" s="223">
        <v>62</v>
      </c>
      <c r="G43" s="223">
        <v>62</v>
      </c>
      <c r="H43" s="223">
        <v>62</v>
      </c>
      <c r="I43" s="223">
        <v>62</v>
      </c>
      <c r="J43" s="223">
        <v>62</v>
      </c>
      <c r="K43" s="223">
        <v>62</v>
      </c>
      <c r="N43" s="223">
        <v>62</v>
      </c>
      <c r="O43" s="223">
        <v>62</v>
      </c>
      <c r="R43" s="223">
        <v>62</v>
      </c>
      <c r="S43" s="223">
        <v>62</v>
      </c>
    </row>
    <row r="44" spans="4:19" ht="12.75" customHeight="1" outlineLevel="1">
      <c r="D44" s="170" t="s">
        <v>93</v>
      </c>
      <c r="E44" s="13" t="s">
        <v>70</v>
      </c>
      <c r="F44" s="223">
        <v>117</v>
      </c>
      <c r="G44" s="223">
        <v>117</v>
      </c>
      <c r="H44" s="223">
        <v>117</v>
      </c>
      <c r="I44" s="223">
        <v>117</v>
      </c>
      <c r="J44" s="223">
        <v>117</v>
      </c>
      <c r="K44" s="223">
        <v>117</v>
      </c>
      <c r="N44" s="223">
        <v>117</v>
      </c>
      <c r="O44" s="223">
        <v>117</v>
      </c>
      <c r="R44" s="223">
        <v>117</v>
      </c>
      <c r="S44" s="223">
        <v>117</v>
      </c>
    </row>
    <row r="45" spans="4:19" ht="12.75" customHeight="1" outlineLevel="1">
      <c r="D45" s="170" t="s">
        <v>94</v>
      </c>
      <c r="E45" s="13" t="s">
        <v>70</v>
      </c>
      <c r="F45" s="223">
        <v>0</v>
      </c>
      <c r="G45" s="223">
        <v>0</v>
      </c>
      <c r="H45" s="223">
        <v>0</v>
      </c>
      <c r="I45" s="223">
        <v>0</v>
      </c>
      <c r="J45" s="223">
        <v>0</v>
      </c>
      <c r="K45" s="223">
        <v>0</v>
      </c>
      <c r="N45" s="223">
        <v>0</v>
      </c>
      <c r="O45" s="223">
        <v>0</v>
      </c>
      <c r="R45" s="223">
        <v>0</v>
      </c>
      <c r="S45" s="223">
        <v>0</v>
      </c>
    </row>
    <row r="46" spans="4:19" ht="12.75" customHeight="1" outlineLevel="1">
      <c r="D46" s="170" t="s">
        <v>95</v>
      </c>
      <c r="E46" s="13" t="s">
        <v>70</v>
      </c>
      <c r="F46" s="223">
        <v>31</v>
      </c>
      <c r="G46" s="223">
        <v>31</v>
      </c>
      <c r="H46" s="223">
        <v>31</v>
      </c>
      <c r="I46" s="223">
        <v>31</v>
      </c>
      <c r="J46" s="223">
        <v>31</v>
      </c>
      <c r="K46" s="223">
        <v>31</v>
      </c>
      <c r="N46" s="223">
        <v>31</v>
      </c>
      <c r="O46" s="223">
        <v>31</v>
      </c>
      <c r="R46" s="223">
        <v>31</v>
      </c>
      <c r="S46" s="223">
        <v>31</v>
      </c>
    </row>
    <row r="47" spans="4:19" ht="12.75" customHeight="1" outlineLevel="1">
      <c r="D47" s="177" t="s">
        <v>96</v>
      </c>
      <c r="E47" s="178" t="s">
        <v>70</v>
      </c>
      <c r="F47" s="223">
        <v>11</v>
      </c>
      <c r="G47" s="223">
        <v>11</v>
      </c>
      <c r="H47" s="223">
        <v>11</v>
      </c>
      <c r="I47" s="223">
        <v>11</v>
      </c>
      <c r="J47" s="223">
        <v>11</v>
      </c>
      <c r="K47" s="223">
        <v>11</v>
      </c>
      <c r="N47" s="223">
        <v>11</v>
      </c>
      <c r="O47" s="223">
        <v>11</v>
      </c>
      <c r="R47" s="223">
        <v>11</v>
      </c>
      <c r="S47" s="223">
        <v>11</v>
      </c>
    </row>
    <row r="48" spans="4:19" ht="12.75" customHeight="1" outlineLevel="1">
      <c r="D48" s="286" t="s">
        <v>97</v>
      </c>
      <c r="E48" s="283"/>
      <c r="F48" s="284"/>
      <c r="G48" s="284"/>
      <c r="H48" s="284"/>
      <c r="I48" s="284"/>
      <c r="J48" s="284"/>
      <c r="K48" s="203"/>
      <c r="L48" s="1"/>
      <c r="M48" s="1"/>
      <c r="N48" s="285"/>
      <c r="O48" s="203"/>
      <c r="P48" s="1"/>
      <c r="Q48" s="1"/>
      <c r="R48" s="285"/>
      <c r="S48" s="203"/>
    </row>
    <row r="49" spans="4:19" ht="12.75" customHeight="1" outlineLevel="1">
      <c r="D49" s="732" t="s">
        <v>98</v>
      </c>
      <c r="E49" s="13" t="s">
        <v>70</v>
      </c>
      <c r="F49" s="223">
        <v>0</v>
      </c>
      <c r="G49" s="223">
        <v>0</v>
      </c>
      <c r="H49" s="223">
        <v>0</v>
      </c>
      <c r="I49" s="223">
        <v>0</v>
      </c>
      <c r="J49" s="223">
        <v>0</v>
      </c>
      <c r="K49" s="223">
        <v>0</v>
      </c>
      <c r="N49" s="223">
        <v>0</v>
      </c>
      <c r="O49" s="223">
        <v>0</v>
      </c>
      <c r="R49" s="223">
        <v>0</v>
      </c>
      <c r="S49" s="223">
        <v>0</v>
      </c>
    </row>
    <row r="50" spans="4:19" ht="12.75" customHeight="1" outlineLevel="1">
      <c r="D50" s="732" t="s">
        <v>99</v>
      </c>
      <c r="E50" s="13" t="s">
        <v>70</v>
      </c>
      <c r="F50" s="223">
        <v>0</v>
      </c>
      <c r="G50" s="223">
        <v>0</v>
      </c>
      <c r="H50" s="223">
        <v>0</v>
      </c>
      <c r="I50" s="223">
        <v>0</v>
      </c>
      <c r="J50" s="223">
        <v>0</v>
      </c>
      <c r="K50" s="223">
        <v>0</v>
      </c>
      <c r="N50" s="223">
        <v>0</v>
      </c>
      <c r="O50" s="223">
        <v>0</v>
      </c>
      <c r="R50" s="223">
        <v>0</v>
      </c>
      <c r="S50" s="223">
        <v>0</v>
      </c>
    </row>
    <row r="51" spans="4:19" outlineLevel="1">
      <c r="D51" s="732" t="s">
        <v>100</v>
      </c>
      <c r="E51" s="13" t="s">
        <v>70</v>
      </c>
      <c r="F51" s="223">
        <v>0</v>
      </c>
      <c r="G51" s="223">
        <v>0</v>
      </c>
      <c r="H51" s="223">
        <v>0</v>
      </c>
      <c r="I51" s="223">
        <v>0</v>
      </c>
      <c r="J51" s="223">
        <v>0</v>
      </c>
      <c r="K51" s="223">
        <v>0</v>
      </c>
      <c r="N51" s="223">
        <v>0</v>
      </c>
      <c r="O51" s="223">
        <v>0</v>
      </c>
      <c r="R51" s="223">
        <v>0</v>
      </c>
      <c r="S51" s="223">
        <v>0</v>
      </c>
    </row>
    <row r="52" spans="4:19" outlineLevel="1">
      <c r="D52" s="732" t="s">
        <v>101</v>
      </c>
      <c r="E52" s="13" t="s">
        <v>70</v>
      </c>
      <c r="F52" s="223">
        <v>0</v>
      </c>
      <c r="G52" s="223">
        <v>0</v>
      </c>
      <c r="H52" s="223">
        <v>0</v>
      </c>
      <c r="I52" s="223">
        <v>0</v>
      </c>
      <c r="J52" s="223">
        <v>0</v>
      </c>
      <c r="K52" s="223">
        <v>0</v>
      </c>
      <c r="N52" s="223">
        <v>0</v>
      </c>
      <c r="O52" s="223">
        <v>0</v>
      </c>
      <c r="R52" s="223">
        <v>0</v>
      </c>
      <c r="S52" s="223">
        <v>0</v>
      </c>
    </row>
    <row r="53" spans="4:19" outlineLevel="1">
      <c r="D53" s="732" t="s">
        <v>102</v>
      </c>
      <c r="E53" s="13" t="s">
        <v>70</v>
      </c>
      <c r="F53" s="223">
        <v>0</v>
      </c>
      <c r="G53" s="223">
        <v>0</v>
      </c>
      <c r="H53" s="223">
        <v>0</v>
      </c>
      <c r="I53" s="223">
        <v>0</v>
      </c>
      <c r="J53" s="223">
        <v>0</v>
      </c>
      <c r="K53" s="223">
        <v>0</v>
      </c>
      <c r="N53" s="223">
        <v>0</v>
      </c>
      <c r="O53" s="223">
        <v>0</v>
      </c>
      <c r="R53" s="223">
        <v>0</v>
      </c>
      <c r="S53" s="223">
        <v>0</v>
      </c>
    </row>
    <row r="54" spans="4:19" ht="26.4" outlineLevel="1">
      <c r="D54" s="732" t="s">
        <v>103</v>
      </c>
      <c r="E54" s="13" t="s">
        <v>70</v>
      </c>
      <c r="F54" s="223">
        <v>522</v>
      </c>
      <c r="G54" s="223">
        <v>522</v>
      </c>
      <c r="H54" s="223">
        <v>522</v>
      </c>
      <c r="I54" s="223">
        <v>522</v>
      </c>
      <c r="J54" s="223">
        <v>522</v>
      </c>
      <c r="K54" s="223">
        <v>522</v>
      </c>
      <c r="N54" s="223">
        <v>522</v>
      </c>
      <c r="O54" s="223">
        <v>522</v>
      </c>
      <c r="R54" s="223">
        <v>522</v>
      </c>
      <c r="S54" s="223">
        <v>522</v>
      </c>
    </row>
    <row r="55" spans="4:19" outlineLevel="1">
      <c r="D55" s="732" t="s">
        <v>104</v>
      </c>
      <c r="E55" s="13" t="s">
        <v>70</v>
      </c>
      <c r="F55" s="223">
        <v>0</v>
      </c>
      <c r="G55" s="223">
        <v>0</v>
      </c>
      <c r="H55" s="223">
        <v>0</v>
      </c>
      <c r="I55" s="223">
        <v>0</v>
      </c>
      <c r="J55" s="223">
        <v>0</v>
      </c>
      <c r="K55" s="223">
        <v>0</v>
      </c>
      <c r="N55" s="223">
        <v>0</v>
      </c>
      <c r="O55" s="223">
        <v>0</v>
      </c>
      <c r="R55" s="223">
        <v>0</v>
      </c>
      <c r="S55" s="223">
        <v>0</v>
      </c>
    </row>
    <row r="56" spans="4:19" outlineLevel="1">
      <c r="D56" s="732" t="s">
        <v>105</v>
      </c>
      <c r="E56" s="13" t="s">
        <v>70</v>
      </c>
      <c r="F56" s="223">
        <v>0</v>
      </c>
      <c r="G56" s="223">
        <v>0</v>
      </c>
      <c r="H56" s="223">
        <v>0</v>
      </c>
      <c r="I56" s="223">
        <v>0</v>
      </c>
      <c r="J56" s="223">
        <v>0</v>
      </c>
      <c r="K56" s="223">
        <v>0</v>
      </c>
      <c r="N56" s="223">
        <v>0</v>
      </c>
      <c r="O56" s="223">
        <v>0</v>
      </c>
      <c r="R56" s="223">
        <v>0</v>
      </c>
      <c r="S56" s="223">
        <v>0</v>
      </c>
    </row>
    <row r="57" spans="4:19" outlineLevel="1">
      <c r="D57" s="732" t="s">
        <v>106</v>
      </c>
      <c r="E57" s="13" t="s">
        <v>70</v>
      </c>
      <c r="F57" s="223">
        <v>0</v>
      </c>
      <c r="G57" s="223">
        <v>0</v>
      </c>
      <c r="H57" s="223">
        <v>0</v>
      </c>
      <c r="I57" s="223">
        <v>0</v>
      </c>
      <c r="J57" s="223">
        <v>0</v>
      </c>
      <c r="K57" s="223">
        <v>0</v>
      </c>
      <c r="N57" s="223">
        <v>0</v>
      </c>
      <c r="O57" s="223">
        <v>0</v>
      </c>
      <c r="R57" s="223">
        <v>0</v>
      </c>
      <c r="S57" s="223">
        <v>0</v>
      </c>
    </row>
    <row r="58" spans="4:19" outlineLevel="1">
      <c r="D58" s="732" t="s">
        <v>100</v>
      </c>
      <c r="E58" s="13" t="s">
        <v>70</v>
      </c>
      <c r="F58" s="223">
        <v>635</v>
      </c>
      <c r="G58" s="223">
        <v>635</v>
      </c>
      <c r="H58" s="223">
        <v>635</v>
      </c>
      <c r="I58" s="223">
        <v>635</v>
      </c>
      <c r="J58" s="223">
        <v>635</v>
      </c>
      <c r="K58" s="223">
        <v>635</v>
      </c>
      <c r="N58" s="223">
        <v>635</v>
      </c>
      <c r="O58" s="223">
        <v>635</v>
      </c>
      <c r="R58" s="223">
        <v>635</v>
      </c>
      <c r="S58" s="223">
        <v>635</v>
      </c>
    </row>
    <row r="59" spans="4:19" outlineLevel="1">
      <c r="D59" s="732" t="s">
        <v>107</v>
      </c>
      <c r="E59" s="13" t="s">
        <v>70</v>
      </c>
      <c r="F59" s="223">
        <v>0</v>
      </c>
      <c r="G59" s="223">
        <v>0</v>
      </c>
      <c r="H59" s="223">
        <v>0</v>
      </c>
      <c r="I59" s="223">
        <v>0</v>
      </c>
      <c r="J59" s="223">
        <v>0</v>
      </c>
      <c r="K59" s="223">
        <v>0</v>
      </c>
      <c r="N59" s="223">
        <v>0</v>
      </c>
      <c r="O59" s="223">
        <v>0</v>
      </c>
      <c r="R59" s="223">
        <v>0</v>
      </c>
      <c r="S59" s="223">
        <v>0</v>
      </c>
    </row>
    <row r="60" spans="4:19" ht="26.4" outlineLevel="1">
      <c r="D60" s="732" t="s">
        <v>108</v>
      </c>
      <c r="E60" s="13" t="s">
        <v>70</v>
      </c>
      <c r="F60" s="223">
        <v>11</v>
      </c>
      <c r="G60" s="223">
        <v>11</v>
      </c>
      <c r="H60" s="223">
        <v>11</v>
      </c>
      <c r="I60" s="223">
        <v>11</v>
      </c>
      <c r="J60" s="223">
        <v>11</v>
      </c>
      <c r="K60" s="223">
        <v>11</v>
      </c>
      <c r="N60" s="223">
        <v>11</v>
      </c>
      <c r="O60" s="223">
        <v>11</v>
      </c>
      <c r="R60" s="223">
        <v>11</v>
      </c>
      <c r="S60" s="223">
        <v>11</v>
      </c>
    </row>
    <row r="61" spans="4:19" outlineLevel="1">
      <c r="D61" s="732" t="s">
        <v>109</v>
      </c>
      <c r="E61" s="13" t="s">
        <v>70</v>
      </c>
      <c r="F61" s="223">
        <v>17</v>
      </c>
      <c r="G61" s="223">
        <v>17</v>
      </c>
      <c r="H61" s="223">
        <v>17</v>
      </c>
      <c r="I61" s="223">
        <v>17</v>
      </c>
      <c r="J61" s="223">
        <v>17</v>
      </c>
      <c r="K61" s="223">
        <v>17</v>
      </c>
      <c r="N61" s="223">
        <v>17</v>
      </c>
      <c r="O61" s="223">
        <v>17</v>
      </c>
      <c r="R61" s="223">
        <v>17</v>
      </c>
      <c r="S61" s="223">
        <v>17</v>
      </c>
    </row>
    <row r="62" spans="4:19" ht="12.75" customHeight="1" outlineLevel="1">
      <c r="D62" s="286" t="s">
        <v>110</v>
      </c>
      <c r="E62" s="283"/>
      <c r="F62" s="284"/>
      <c r="G62" s="284"/>
      <c r="H62" s="284"/>
      <c r="I62" s="284"/>
      <c r="J62" s="284"/>
      <c r="K62" s="203"/>
      <c r="L62" s="1"/>
      <c r="M62" s="1"/>
      <c r="N62" s="285"/>
      <c r="O62" s="203"/>
      <c r="P62" s="1"/>
      <c r="Q62" s="1"/>
      <c r="R62" s="285"/>
      <c r="S62" s="203"/>
    </row>
    <row r="63" spans="4:19" ht="12.75" customHeight="1" outlineLevel="1">
      <c r="D63" s="281" t="s">
        <v>111</v>
      </c>
      <c r="E63" s="13" t="s">
        <v>70</v>
      </c>
      <c r="F63" s="223">
        <v>0</v>
      </c>
      <c r="G63" s="223">
        <v>0</v>
      </c>
      <c r="H63" s="223">
        <v>0</v>
      </c>
      <c r="I63" s="223">
        <v>0</v>
      </c>
      <c r="J63" s="223">
        <v>0</v>
      </c>
      <c r="K63" s="223">
        <v>0</v>
      </c>
      <c r="N63" s="223">
        <v>0</v>
      </c>
      <c r="O63" s="223">
        <v>0</v>
      </c>
      <c r="R63" s="223">
        <v>0</v>
      </c>
      <c r="S63" s="223">
        <v>0</v>
      </c>
    </row>
    <row r="64" spans="4:19" ht="12.75" customHeight="1" outlineLevel="1">
      <c r="D64" s="281" t="s">
        <v>112</v>
      </c>
      <c r="E64" s="13" t="s">
        <v>70</v>
      </c>
      <c r="F64" s="223">
        <v>0</v>
      </c>
      <c r="G64" s="223">
        <v>0</v>
      </c>
      <c r="H64" s="223">
        <v>0</v>
      </c>
      <c r="I64" s="223">
        <v>0</v>
      </c>
      <c r="J64" s="223">
        <v>0</v>
      </c>
      <c r="K64" s="223">
        <v>0</v>
      </c>
      <c r="N64" s="223">
        <v>0</v>
      </c>
      <c r="O64" s="223">
        <v>0</v>
      </c>
      <c r="R64" s="223">
        <v>0</v>
      </c>
      <c r="S64" s="223">
        <v>0</v>
      </c>
    </row>
    <row r="65" spans="4:19" ht="12.75" customHeight="1" outlineLevel="1">
      <c r="D65" s="170" t="s">
        <v>113</v>
      </c>
      <c r="E65" s="13" t="s">
        <v>70</v>
      </c>
      <c r="F65" s="223">
        <v>12044</v>
      </c>
      <c r="G65" s="223">
        <v>12044</v>
      </c>
      <c r="H65" s="223">
        <v>12044</v>
      </c>
      <c r="I65" s="223">
        <v>12044</v>
      </c>
      <c r="J65" s="223">
        <v>12044</v>
      </c>
      <c r="K65" s="223">
        <v>12044</v>
      </c>
      <c r="N65" s="223">
        <v>12044</v>
      </c>
      <c r="O65" s="223">
        <v>12044</v>
      </c>
      <c r="R65" s="223">
        <v>12044</v>
      </c>
      <c r="S65" s="223">
        <v>12044</v>
      </c>
    </row>
    <row r="66" spans="4:19" ht="12.75" customHeight="1" outlineLevel="1">
      <c r="D66" s="170" t="s">
        <v>114</v>
      </c>
      <c r="E66" s="13" t="s">
        <v>70</v>
      </c>
      <c r="F66" s="223">
        <v>0</v>
      </c>
      <c r="G66" s="223">
        <v>0</v>
      </c>
      <c r="H66" s="223">
        <v>0</v>
      </c>
      <c r="I66" s="223">
        <v>0</v>
      </c>
      <c r="J66" s="223">
        <v>0</v>
      </c>
      <c r="K66" s="223">
        <v>0</v>
      </c>
      <c r="N66" s="223">
        <v>0</v>
      </c>
      <c r="O66" s="223">
        <v>0</v>
      </c>
      <c r="R66" s="223">
        <v>0</v>
      </c>
      <c r="S66" s="223">
        <v>0</v>
      </c>
    </row>
    <row r="67" spans="4:19" ht="12.75" customHeight="1" outlineLevel="1">
      <c r="D67" s="289" t="s">
        <v>115</v>
      </c>
      <c r="E67" s="290" t="s">
        <v>70</v>
      </c>
      <c r="F67" s="710">
        <v>0</v>
      </c>
      <c r="G67" s="710">
        <v>0</v>
      </c>
      <c r="H67" s="710">
        <v>0</v>
      </c>
      <c r="I67" s="710">
        <v>0</v>
      </c>
      <c r="J67" s="709">
        <v>0</v>
      </c>
      <c r="K67" s="709">
        <v>0</v>
      </c>
      <c r="N67" s="708">
        <v>0</v>
      </c>
      <c r="O67" s="709">
        <v>0</v>
      </c>
      <c r="R67" s="708">
        <v>0</v>
      </c>
      <c r="S67" s="709">
        <v>0</v>
      </c>
    </row>
    <row r="68" spans="4:19" ht="12.75" customHeight="1" outlineLevel="1">
      <c r="D68" s="170" t="s">
        <v>116</v>
      </c>
      <c r="E68" s="13" t="s">
        <v>70</v>
      </c>
      <c r="F68" s="223">
        <v>0</v>
      </c>
      <c r="G68" s="223">
        <v>0</v>
      </c>
      <c r="H68" s="223">
        <v>0</v>
      </c>
      <c r="I68" s="223">
        <v>0</v>
      </c>
      <c r="J68" s="223">
        <v>0</v>
      </c>
      <c r="K68" s="223">
        <v>0</v>
      </c>
      <c r="N68" s="223">
        <v>0</v>
      </c>
      <c r="O68" s="223">
        <v>0</v>
      </c>
      <c r="R68" s="223">
        <v>0</v>
      </c>
      <c r="S68" s="223">
        <v>0</v>
      </c>
    </row>
    <row r="69" spans="4:19" ht="12.75" customHeight="1" outlineLevel="1">
      <c r="D69" s="170" t="s">
        <v>117</v>
      </c>
      <c r="E69" s="13" t="s">
        <v>70</v>
      </c>
      <c r="F69" s="223">
        <v>0</v>
      </c>
      <c r="G69" s="223">
        <v>0</v>
      </c>
      <c r="H69" s="223">
        <v>0</v>
      </c>
      <c r="I69" s="223">
        <v>0</v>
      </c>
      <c r="J69" s="223">
        <v>0</v>
      </c>
      <c r="K69" s="223">
        <v>0</v>
      </c>
      <c r="N69" s="223">
        <v>0</v>
      </c>
      <c r="O69" s="223">
        <v>0</v>
      </c>
      <c r="R69" s="223">
        <v>0</v>
      </c>
      <c r="S69" s="223">
        <v>0</v>
      </c>
    </row>
    <row r="70" spans="4:19" ht="12.75" customHeight="1" outlineLevel="1">
      <c r="D70" s="170" t="s">
        <v>118</v>
      </c>
      <c r="E70" s="13" t="s">
        <v>70</v>
      </c>
      <c r="F70" s="223">
        <v>0</v>
      </c>
      <c r="G70" s="223">
        <v>0</v>
      </c>
      <c r="H70" s="223">
        <v>0</v>
      </c>
      <c r="I70" s="223">
        <v>0</v>
      </c>
      <c r="J70" s="223">
        <v>0</v>
      </c>
      <c r="K70" s="223">
        <v>0</v>
      </c>
      <c r="N70" s="223">
        <v>0</v>
      </c>
      <c r="O70" s="223">
        <v>0</v>
      </c>
      <c r="R70" s="223">
        <v>0</v>
      </c>
      <c r="S70" s="223">
        <v>0</v>
      </c>
    </row>
    <row r="71" spans="4:19" ht="12.75" customHeight="1" outlineLevel="1">
      <c r="D71" s="170" t="s">
        <v>119</v>
      </c>
      <c r="E71" s="13" t="s">
        <v>70</v>
      </c>
      <c r="F71" s="223">
        <v>0</v>
      </c>
      <c r="G71" s="223">
        <v>0</v>
      </c>
      <c r="H71" s="223">
        <v>0</v>
      </c>
      <c r="I71" s="223">
        <v>0</v>
      </c>
      <c r="J71" s="223">
        <v>0</v>
      </c>
      <c r="K71" s="223">
        <v>0</v>
      </c>
      <c r="N71" s="223">
        <v>0</v>
      </c>
      <c r="O71" s="223">
        <v>0</v>
      </c>
      <c r="R71" s="223">
        <v>0</v>
      </c>
      <c r="S71" s="223">
        <v>0</v>
      </c>
    </row>
    <row r="72" spans="4:19" ht="12.75" customHeight="1" outlineLevel="1">
      <c r="D72" s="170" t="s">
        <v>120</v>
      </c>
      <c r="E72" s="13" t="s">
        <v>70</v>
      </c>
      <c r="F72" s="223">
        <v>0</v>
      </c>
      <c r="G72" s="223">
        <v>0</v>
      </c>
      <c r="H72" s="223">
        <v>0</v>
      </c>
      <c r="I72" s="223">
        <v>0</v>
      </c>
      <c r="J72" s="223">
        <v>0</v>
      </c>
      <c r="K72" s="223">
        <v>0</v>
      </c>
      <c r="N72" s="223">
        <v>0</v>
      </c>
      <c r="O72" s="223">
        <v>0</v>
      </c>
      <c r="R72" s="223">
        <v>0</v>
      </c>
      <c r="S72" s="223">
        <v>0</v>
      </c>
    </row>
    <row r="73" spans="4:19" ht="12.75" customHeight="1" outlineLevel="1">
      <c r="D73" s="178" t="s">
        <v>121</v>
      </c>
      <c r="E73" s="13" t="s">
        <v>70</v>
      </c>
      <c r="F73" s="223">
        <v>0</v>
      </c>
      <c r="G73" s="223">
        <v>0</v>
      </c>
      <c r="H73" s="223">
        <v>0</v>
      </c>
      <c r="I73" s="223">
        <v>0</v>
      </c>
      <c r="J73" s="223">
        <v>0</v>
      </c>
      <c r="K73" s="223">
        <v>0</v>
      </c>
      <c r="N73" s="223">
        <v>0</v>
      </c>
      <c r="O73" s="223">
        <v>0</v>
      </c>
      <c r="R73" s="223">
        <v>0</v>
      </c>
      <c r="S73" s="223">
        <v>0</v>
      </c>
    </row>
    <row r="74" spans="4:19" ht="12.75" customHeight="1" outlineLevel="1">
      <c r="D74" s="178" t="s">
        <v>122</v>
      </c>
      <c r="E74" s="13" t="s">
        <v>70</v>
      </c>
      <c r="F74" s="223">
        <v>0</v>
      </c>
      <c r="G74" s="223">
        <v>0</v>
      </c>
      <c r="H74" s="223">
        <v>0</v>
      </c>
      <c r="I74" s="223">
        <v>0</v>
      </c>
      <c r="J74" s="223">
        <v>0</v>
      </c>
      <c r="K74" s="223">
        <v>0</v>
      </c>
      <c r="N74" s="223">
        <v>0</v>
      </c>
      <c r="O74" s="223">
        <v>0</v>
      </c>
      <c r="R74" s="223">
        <v>0</v>
      </c>
      <c r="S74" s="223">
        <v>0</v>
      </c>
    </row>
    <row r="75" spans="4:19" ht="12.75" customHeight="1" outlineLevel="1">
      <c r="D75" s="178" t="s">
        <v>123</v>
      </c>
      <c r="E75" s="13" t="s">
        <v>70</v>
      </c>
      <c r="F75" s="223">
        <v>0</v>
      </c>
      <c r="G75" s="223">
        <v>0</v>
      </c>
      <c r="H75" s="223">
        <v>0</v>
      </c>
      <c r="I75" s="223">
        <v>0</v>
      </c>
      <c r="J75" s="223">
        <v>0</v>
      </c>
      <c r="K75" s="223">
        <v>0</v>
      </c>
      <c r="N75" s="223">
        <v>0</v>
      </c>
      <c r="O75" s="223">
        <v>0</v>
      </c>
      <c r="R75" s="223">
        <v>0</v>
      </c>
      <c r="S75" s="223">
        <v>0</v>
      </c>
    </row>
    <row r="76" spans="4:19" ht="12.75" customHeight="1" outlineLevel="1">
      <c r="D76" s="178" t="s">
        <v>124</v>
      </c>
      <c r="E76" s="13" t="s">
        <v>70</v>
      </c>
      <c r="F76" s="223">
        <v>0</v>
      </c>
      <c r="G76" s="223">
        <v>0</v>
      </c>
      <c r="H76" s="223">
        <v>0</v>
      </c>
      <c r="I76" s="223">
        <v>0</v>
      </c>
      <c r="J76" s="223">
        <v>0</v>
      </c>
      <c r="K76" s="223">
        <v>0</v>
      </c>
      <c r="N76" s="223">
        <v>0</v>
      </c>
      <c r="O76" s="223">
        <v>0</v>
      </c>
      <c r="R76" s="223">
        <v>0</v>
      </c>
      <c r="S76" s="223">
        <v>0</v>
      </c>
    </row>
    <row r="77" spans="4:19" ht="12.75" customHeight="1" outlineLevel="1">
      <c r="D77" s="178" t="s">
        <v>125</v>
      </c>
      <c r="E77" s="13" t="s">
        <v>70</v>
      </c>
      <c r="F77" s="223">
        <v>103</v>
      </c>
      <c r="G77" s="223">
        <v>103</v>
      </c>
      <c r="H77" s="223">
        <v>103</v>
      </c>
      <c r="I77" s="223">
        <v>103</v>
      </c>
      <c r="J77" s="223">
        <v>103</v>
      </c>
      <c r="K77" s="223">
        <v>103</v>
      </c>
      <c r="N77" s="223">
        <v>103</v>
      </c>
      <c r="O77" s="223">
        <v>103</v>
      </c>
      <c r="R77" s="223">
        <v>103</v>
      </c>
      <c r="S77" s="223">
        <v>103</v>
      </c>
    </row>
    <row r="78" spans="4:19" ht="12.75" customHeight="1" outlineLevel="1">
      <c r="D78" s="178" t="s">
        <v>126</v>
      </c>
      <c r="E78" s="13" t="s">
        <v>70</v>
      </c>
      <c r="F78" s="223">
        <v>0</v>
      </c>
      <c r="G78" s="223">
        <v>0</v>
      </c>
      <c r="H78" s="223">
        <v>0</v>
      </c>
      <c r="I78" s="223">
        <v>0</v>
      </c>
      <c r="J78" s="223">
        <v>0</v>
      </c>
      <c r="K78" s="223">
        <v>0</v>
      </c>
      <c r="N78" s="223">
        <v>0</v>
      </c>
      <c r="O78" s="223">
        <v>0</v>
      </c>
      <c r="R78" s="223">
        <v>0</v>
      </c>
      <c r="S78" s="223">
        <v>0</v>
      </c>
    </row>
    <row r="79" spans="4:19" ht="12.75" customHeight="1" outlineLevel="1">
      <c r="D79" s="178" t="s">
        <v>127</v>
      </c>
      <c r="E79" s="13" t="s">
        <v>70</v>
      </c>
      <c r="F79" s="223">
        <v>0</v>
      </c>
      <c r="G79" s="223">
        <v>0</v>
      </c>
      <c r="H79" s="223">
        <v>0</v>
      </c>
      <c r="I79" s="223">
        <v>0</v>
      </c>
      <c r="J79" s="223">
        <v>0</v>
      </c>
      <c r="K79" s="223">
        <v>0</v>
      </c>
      <c r="N79" s="223">
        <v>0</v>
      </c>
      <c r="O79" s="223">
        <v>0</v>
      </c>
      <c r="R79" s="223">
        <v>0</v>
      </c>
      <c r="S79" s="223">
        <v>0</v>
      </c>
    </row>
    <row r="80" spans="4:19" ht="12.75" customHeight="1" outlineLevel="1">
      <c r="D80" s="177" t="s">
        <v>128</v>
      </c>
      <c r="E80" s="175" t="s">
        <v>70</v>
      </c>
      <c r="F80" s="225">
        <v>0</v>
      </c>
      <c r="G80" s="225">
        <v>0</v>
      </c>
      <c r="H80" s="225">
        <v>0</v>
      </c>
      <c r="I80" s="225">
        <v>0</v>
      </c>
      <c r="J80" s="225">
        <v>0</v>
      </c>
      <c r="K80" s="225">
        <v>0</v>
      </c>
      <c r="N80" s="225">
        <v>0</v>
      </c>
      <c r="O80" s="225">
        <v>0</v>
      </c>
      <c r="R80" s="225">
        <v>0</v>
      </c>
      <c r="S80" s="225">
        <v>0</v>
      </c>
    </row>
    <row r="81" spans="4:19" ht="12.75" customHeight="1" outlineLevel="1">
      <c r="D81" s="177" t="s">
        <v>129</v>
      </c>
      <c r="E81" s="175" t="s">
        <v>70</v>
      </c>
      <c r="F81" s="225">
        <v>0</v>
      </c>
      <c r="G81" s="225">
        <v>0</v>
      </c>
      <c r="H81" s="225">
        <v>0</v>
      </c>
      <c r="I81" s="225">
        <v>0</v>
      </c>
      <c r="J81" s="225">
        <v>0</v>
      </c>
      <c r="K81" s="225">
        <v>0</v>
      </c>
      <c r="N81" s="225">
        <v>0</v>
      </c>
      <c r="O81" s="225">
        <v>0</v>
      </c>
      <c r="R81" s="225">
        <v>0</v>
      </c>
      <c r="S81" s="225">
        <v>0</v>
      </c>
    </row>
    <row r="82" spans="4:19" ht="12.75" customHeight="1" outlineLevel="1">
      <c r="D82" s="177" t="s">
        <v>130</v>
      </c>
      <c r="E82" s="175" t="s">
        <v>70</v>
      </c>
      <c r="F82" s="225">
        <v>0</v>
      </c>
      <c r="G82" s="225">
        <v>0</v>
      </c>
      <c r="H82" s="225">
        <v>0</v>
      </c>
      <c r="I82" s="225">
        <v>0</v>
      </c>
      <c r="J82" s="225">
        <v>0</v>
      </c>
      <c r="K82" s="225">
        <v>0</v>
      </c>
      <c r="N82" s="225">
        <v>0</v>
      </c>
      <c r="O82" s="225">
        <v>0</v>
      </c>
      <c r="R82" s="225">
        <v>0</v>
      </c>
      <c r="S82" s="225">
        <v>0</v>
      </c>
    </row>
    <row r="83" spans="4:19" ht="12.75" customHeight="1" outlineLevel="1">
      <c r="D83" s="286" t="s">
        <v>131</v>
      </c>
      <c r="E83" s="283"/>
      <c r="F83" s="284"/>
      <c r="G83" s="284"/>
      <c r="H83" s="284"/>
      <c r="I83" s="284"/>
      <c r="J83" s="284"/>
      <c r="K83" s="203"/>
      <c r="L83" s="1"/>
      <c r="M83" s="1"/>
      <c r="N83" s="285"/>
      <c r="O83" s="203"/>
      <c r="P83" s="1"/>
      <c r="Q83" s="1"/>
      <c r="R83" s="285"/>
      <c r="S83" s="203"/>
    </row>
    <row r="84" spans="4:19" ht="12.75" customHeight="1" outlineLevel="1">
      <c r="D84" s="214" t="s">
        <v>132</v>
      </c>
      <c r="E84" s="175" t="s">
        <v>70</v>
      </c>
      <c r="F84" s="225">
        <v>0</v>
      </c>
      <c r="G84" s="225">
        <v>0</v>
      </c>
      <c r="H84" s="225">
        <v>0</v>
      </c>
      <c r="I84" s="225">
        <v>0</v>
      </c>
      <c r="J84" s="225">
        <v>0</v>
      </c>
      <c r="K84" s="225">
        <v>0</v>
      </c>
      <c r="N84" s="223">
        <v>0</v>
      </c>
      <c r="O84" s="223">
        <v>0</v>
      </c>
      <c r="R84" s="225">
        <v>0</v>
      </c>
      <c r="S84" s="225">
        <v>0</v>
      </c>
    </row>
    <row r="85" spans="4:19" ht="12.75" customHeight="1" outlineLevel="1">
      <c r="D85" s="214" t="s">
        <v>134</v>
      </c>
      <c r="E85" s="175" t="s">
        <v>70</v>
      </c>
      <c r="F85" s="225">
        <v>0</v>
      </c>
      <c r="G85" s="225">
        <v>0</v>
      </c>
      <c r="H85" s="225">
        <v>0</v>
      </c>
      <c r="I85" s="225">
        <v>0</v>
      </c>
      <c r="J85" s="225">
        <v>0</v>
      </c>
      <c r="K85" s="225">
        <v>0</v>
      </c>
      <c r="N85" s="223">
        <v>0</v>
      </c>
      <c r="O85" s="223">
        <v>0</v>
      </c>
      <c r="R85" s="225">
        <v>0</v>
      </c>
      <c r="S85" s="225">
        <v>0</v>
      </c>
    </row>
    <row r="86" spans="4:19" ht="12.75" customHeight="1" outlineLevel="1">
      <c r="D86" s="177" t="s">
        <v>135</v>
      </c>
      <c r="E86" s="175" t="s">
        <v>70</v>
      </c>
      <c r="F86" s="224">
        <v>12152</v>
      </c>
      <c r="G86" s="224">
        <v>12152</v>
      </c>
      <c r="H86" s="224">
        <v>12152</v>
      </c>
      <c r="I86" s="224">
        <v>12152</v>
      </c>
      <c r="J86" s="224">
        <v>12152</v>
      </c>
      <c r="K86" s="224">
        <v>12152</v>
      </c>
      <c r="N86" s="300">
        <v>12152</v>
      </c>
      <c r="O86" s="300">
        <v>12152</v>
      </c>
      <c r="R86" s="224">
        <v>12152</v>
      </c>
      <c r="S86" s="224">
        <v>12152</v>
      </c>
    </row>
    <row r="87" spans="4:19" ht="12.75" customHeight="1" outlineLevel="1">
      <c r="D87" s="177" t="s">
        <v>136</v>
      </c>
      <c r="E87" s="175" t="s">
        <v>70</v>
      </c>
      <c r="F87" s="224">
        <v>0</v>
      </c>
      <c r="G87" s="224">
        <v>0</v>
      </c>
      <c r="H87" s="224">
        <v>0</v>
      </c>
      <c r="I87" s="224">
        <v>0</v>
      </c>
      <c r="J87" s="224">
        <v>0</v>
      </c>
      <c r="K87" s="224">
        <v>0</v>
      </c>
      <c r="N87" s="300">
        <v>0</v>
      </c>
      <c r="O87" s="300">
        <v>0</v>
      </c>
      <c r="R87" s="224">
        <v>0</v>
      </c>
      <c r="S87" s="224">
        <v>0</v>
      </c>
    </row>
    <row r="88" spans="4:19" ht="12.75" customHeight="1" outlineLevel="1">
      <c r="D88" s="177" t="s">
        <v>137</v>
      </c>
      <c r="E88" s="175" t="s">
        <v>70</v>
      </c>
      <c r="F88" s="224">
        <v>3038</v>
      </c>
      <c r="G88" s="224">
        <v>3038</v>
      </c>
      <c r="H88" s="224">
        <v>3038</v>
      </c>
      <c r="I88" s="224">
        <v>3038</v>
      </c>
      <c r="J88" s="224">
        <v>3038</v>
      </c>
      <c r="K88" s="224">
        <v>3038</v>
      </c>
      <c r="N88" s="300">
        <v>3038</v>
      </c>
      <c r="O88" s="300">
        <v>3038</v>
      </c>
      <c r="R88" s="224">
        <v>3038</v>
      </c>
      <c r="S88" s="224">
        <v>3038</v>
      </c>
    </row>
    <row r="89" spans="4:19" ht="12.75" customHeight="1" outlineLevel="1">
      <c r="D89" s="177" t="s">
        <v>138</v>
      </c>
      <c r="E89" s="175" t="s">
        <v>70</v>
      </c>
      <c r="F89" s="225">
        <v>0</v>
      </c>
      <c r="G89" s="225">
        <v>0</v>
      </c>
      <c r="H89" s="225">
        <v>0</v>
      </c>
      <c r="I89" s="225">
        <v>0</v>
      </c>
      <c r="J89" s="225">
        <v>0</v>
      </c>
      <c r="K89" s="225">
        <v>0</v>
      </c>
      <c r="N89" s="225">
        <v>0</v>
      </c>
      <c r="O89" s="225">
        <v>0</v>
      </c>
      <c r="R89" s="225">
        <v>0</v>
      </c>
      <c r="S89" s="225">
        <v>0</v>
      </c>
    </row>
    <row r="90" spans="4:19" ht="12.75" customHeight="1" outlineLevel="1">
      <c r="D90" s="177" t="s">
        <v>139</v>
      </c>
      <c r="E90" s="175" t="s">
        <v>70</v>
      </c>
      <c r="F90" s="225">
        <v>0</v>
      </c>
      <c r="G90" s="225">
        <v>0</v>
      </c>
      <c r="H90" s="225">
        <v>0</v>
      </c>
      <c r="I90" s="225">
        <v>0</v>
      </c>
      <c r="J90" s="225">
        <v>0</v>
      </c>
      <c r="K90" s="225">
        <v>0</v>
      </c>
      <c r="N90" s="225">
        <v>0</v>
      </c>
      <c r="O90" s="225">
        <v>0</v>
      </c>
      <c r="R90" s="225">
        <v>0</v>
      </c>
      <c r="S90" s="225">
        <v>0</v>
      </c>
    </row>
    <row r="91" spans="4:19" ht="12.75" customHeight="1" outlineLevel="1">
      <c r="D91" s="177" t="s">
        <v>140</v>
      </c>
      <c r="E91" s="175" t="s">
        <v>70</v>
      </c>
      <c r="F91" s="225">
        <v>0</v>
      </c>
      <c r="G91" s="225">
        <v>0</v>
      </c>
      <c r="H91" s="225">
        <v>0</v>
      </c>
      <c r="I91" s="225">
        <v>0</v>
      </c>
      <c r="J91" s="225">
        <v>0</v>
      </c>
      <c r="K91" s="225">
        <v>0</v>
      </c>
      <c r="N91" s="225">
        <v>0</v>
      </c>
      <c r="O91" s="225">
        <v>0</v>
      </c>
      <c r="R91" s="225">
        <v>0</v>
      </c>
      <c r="S91" s="225">
        <v>0</v>
      </c>
    </row>
    <row r="92" spans="4:19" ht="12.75" customHeight="1" outlineLevel="1">
      <c r="D92" s="177" t="s">
        <v>141</v>
      </c>
      <c r="E92" s="175" t="s">
        <v>70</v>
      </c>
      <c r="F92" s="225">
        <v>0</v>
      </c>
      <c r="G92" s="225">
        <v>0</v>
      </c>
      <c r="H92" s="225">
        <v>0</v>
      </c>
      <c r="I92" s="225">
        <v>0</v>
      </c>
      <c r="J92" s="225">
        <v>0</v>
      </c>
      <c r="K92" s="225">
        <v>0</v>
      </c>
      <c r="N92" s="225">
        <v>0</v>
      </c>
      <c r="O92" s="225">
        <v>0</v>
      </c>
      <c r="R92" s="225">
        <v>0</v>
      </c>
      <c r="S92" s="225">
        <v>0</v>
      </c>
    </row>
    <row r="93" spans="4:19" ht="12.75" customHeight="1" outlineLevel="1">
      <c r="D93" s="177" t="s">
        <v>142</v>
      </c>
      <c r="E93" s="175" t="s">
        <v>70</v>
      </c>
      <c r="F93" s="225">
        <v>0</v>
      </c>
      <c r="G93" s="225">
        <v>0</v>
      </c>
      <c r="H93" s="225">
        <v>0</v>
      </c>
      <c r="I93" s="225">
        <v>0</v>
      </c>
      <c r="J93" s="225">
        <v>0</v>
      </c>
      <c r="K93" s="225">
        <v>0</v>
      </c>
      <c r="N93" s="225">
        <v>0</v>
      </c>
      <c r="O93" s="225">
        <v>0</v>
      </c>
      <c r="R93" s="225">
        <v>0</v>
      </c>
      <c r="S93" s="225">
        <v>0</v>
      </c>
    </row>
    <row r="94" spans="4:19" ht="12.75" customHeight="1" outlineLevel="1">
      <c r="D94" s="177" t="s">
        <v>143</v>
      </c>
      <c r="E94" s="175" t="s">
        <v>70</v>
      </c>
      <c r="F94" s="225">
        <v>0</v>
      </c>
      <c r="G94" s="225">
        <v>0</v>
      </c>
      <c r="H94" s="225">
        <v>0</v>
      </c>
      <c r="I94" s="225">
        <v>0</v>
      </c>
      <c r="J94" s="225">
        <v>0</v>
      </c>
      <c r="K94" s="225">
        <v>0</v>
      </c>
      <c r="N94" s="225">
        <v>0</v>
      </c>
      <c r="O94" s="225">
        <v>0</v>
      </c>
      <c r="R94" s="225">
        <v>0</v>
      </c>
      <c r="S94" s="225">
        <v>0</v>
      </c>
    </row>
    <row r="95" spans="4:19" ht="12.75" customHeight="1" outlineLevel="1">
      <c r="D95" s="177" t="s">
        <v>144</v>
      </c>
      <c r="E95" s="175" t="s">
        <v>70</v>
      </c>
      <c r="F95" s="225">
        <v>0</v>
      </c>
      <c r="G95" s="225">
        <v>0</v>
      </c>
      <c r="H95" s="225">
        <v>0</v>
      </c>
      <c r="I95" s="225">
        <v>0</v>
      </c>
      <c r="J95" s="225">
        <v>0</v>
      </c>
      <c r="K95" s="225">
        <v>0</v>
      </c>
      <c r="N95" s="225">
        <v>0</v>
      </c>
      <c r="O95" s="225">
        <v>0</v>
      </c>
      <c r="R95" s="225">
        <v>0</v>
      </c>
      <c r="S95" s="225">
        <v>0</v>
      </c>
    </row>
    <row r="96" spans="4:19" ht="12.75" customHeight="1" outlineLevel="1">
      <c r="D96" s="177" t="s">
        <v>128</v>
      </c>
      <c r="E96" s="175" t="s">
        <v>70</v>
      </c>
      <c r="F96" s="225">
        <v>0</v>
      </c>
      <c r="G96" s="225">
        <v>0</v>
      </c>
      <c r="H96" s="225">
        <v>0</v>
      </c>
      <c r="I96" s="225">
        <v>0</v>
      </c>
      <c r="J96" s="225">
        <v>0</v>
      </c>
      <c r="K96" s="225">
        <v>0</v>
      </c>
      <c r="N96" s="225">
        <v>0</v>
      </c>
      <c r="O96" s="225">
        <v>0</v>
      </c>
      <c r="R96" s="225">
        <v>0</v>
      </c>
      <c r="S96" s="225">
        <v>0</v>
      </c>
    </row>
    <row r="97" spans="1:21" ht="12.75" customHeight="1" outlineLevel="1">
      <c r="D97" s="177" t="s">
        <v>129</v>
      </c>
      <c r="E97" s="175" t="s">
        <v>70</v>
      </c>
      <c r="F97" s="225">
        <v>0</v>
      </c>
      <c r="G97" s="225">
        <v>0</v>
      </c>
      <c r="H97" s="225">
        <v>0</v>
      </c>
      <c r="I97" s="225">
        <v>0</v>
      </c>
      <c r="J97" s="225">
        <v>0</v>
      </c>
      <c r="K97" s="225">
        <v>0</v>
      </c>
      <c r="N97" s="225">
        <v>0</v>
      </c>
      <c r="O97" s="225">
        <v>0</v>
      </c>
      <c r="R97" s="225">
        <v>0</v>
      </c>
      <c r="S97" s="225">
        <v>0</v>
      </c>
    </row>
    <row r="98" spans="1:21" ht="12.75" customHeight="1" outlineLevel="1">
      <c r="D98" s="177" t="s">
        <v>130</v>
      </c>
      <c r="E98" s="175" t="s">
        <v>70</v>
      </c>
      <c r="F98" s="225">
        <v>0</v>
      </c>
      <c r="G98" s="225">
        <v>0</v>
      </c>
      <c r="H98" s="225">
        <v>0</v>
      </c>
      <c r="I98" s="225">
        <v>0</v>
      </c>
      <c r="J98" s="225">
        <v>0</v>
      </c>
      <c r="K98" s="225">
        <v>0</v>
      </c>
      <c r="N98" s="225">
        <v>0</v>
      </c>
      <c r="O98" s="225">
        <v>0</v>
      </c>
      <c r="R98" s="225">
        <v>0</v>
      </c>
      <c r="S98" s="225">
        <v>0</v>
      </c>
    </row>
    <row r="99" spans="1:21" ht="12.75" customHeight="1" outlineLevel="1">
      <c r="D99" s="286"/>
      <c r="E99" s="283"/>
      <c r="F99" s="284"/>
      <c r="G99" s="284"/>
      <c r="H99" s="284"/>
      <c r="I99" s="284"/>
      <c r="J99" s="284"/>
      <c r="K99" s="203"/>
      <c r="L99" s="1"/>
      <c r="M99" s="1"/>
      <c r="N99" s="285"/>
      <c r="O99" s="203"/>
      <c r="P99" s="1"/>
      <c r="Q99" s="1"/>
      <c r="R99" s="285"/>
      <c r="S99" s="203"/>
    </row>
    <row r="100" spans="1:21" ht="12.75" customHeight="1" outlineLevel="1"/>
    <row r="101" spans="1:21">
      <c r="A101" s="875">
        <v>2.2999999999999998</v>
      </c>
      <c r="B101" s="311" t="s">
        <v>145</v>
      </c>
      <c r="C101" s="415"/>
      <c r="D101" s="416"/>
      <c r="E101" s="417"/>
      <c r="F101" s="418"/>
      <c r="G101" s="418"/>
      <c r="H101" s="418"/>
      <c r="I101" s="418"/>
      <c r="J101" s="419"/>
      <c r="K101" s="419"/>
      <c r="N101" s="420"/>
      <c r="O101" s="419"/>
      <c r="R101" s="420"/>
      <c r="S101" s="419"/>
      <c r="U101" s="1"/>
    </row>
    <row r="102" spans="1:21">
      <c r="A102" s="877"/>
      <c r="C102" s="924" t="s">
        <v>720</v>
      </c>
      <c r="D102" s="305"/>
      <c r="E102" s="306"/>
      <c r="F102" s="305"/>
      <c r="G102" s="305"/>
      <c r="H102" s="305"/>
      <c r="I102" s="305"/>
      <c r="J102" s="305"/>
      <c r="K102" s="307"/>
      <c r="N102" s="294"/>
      <c r="O102" s="295"/>
      <c r="R102" s="296"/>
      <c r="S102" s="917"/>
      <c r="T102" s="187"/>
      <c r="U102" s="187"/>
    </row>
    <row r="103" spans="1:21" outlineLevel="1">
      <c r="A103" s="875" t="s">
        <v>147</v>
      </c>
      <c r="C103" s="179"/>
      <c r="D103" s="180" t="s">
        <v>148</v>
      </c>
      <c r="E103" s="180" t="s">
        <v>149</v>
      </c>
      <c r="F103" s="225">
        <v>0</v>
      </c>
      <c r="G103" s="225">
        <v>0</v>
      </c>
      <c r="H103" s="225">
        <v>0</v>
      </c>
      <c r="I103" s="225">
        <v>0</v>
      </c>
      <c r="J103" s="225">
        <v>0</v>
      </c>
      <c r="K103" s="225">
        <v>0</v>
      </c>
      <c r="N103" s="225">
        <v>0</v>
      </c>
      <c r="O103" s="225">
        <v>0</v>
      </c>
      <c r="R103" s="225">
        <v>0</v>
      </c>
      <c r="S103" s="225">
        <v>0</v>
      </c>
    </row>
    <row r="104" spans="1:21">
      <c r="A104" s="875" t="s">
        <v>150</v>
      </c>
      <c r="C104" s="924" t="s">
        <v>151</v>
      </c>
      <c r="D104" s="305"/>
      <c r="E104" s="306"/>
      <c r="F104" s="305"/>
      <c r="G104" s="305"/>
      <c r="H104" s="305"/>
      <c r="I104" s="305"/>
      <c r="J104" s="305"/>
      <c r="K104" s="307"/>
      <c r="N104" s="294"/>
      <c r="O104" s="295"/>
      <c r="R104" s="296"/>
      <c r="S104" s="917"/>
      <c r="T104" s="187"/>
      <c r="U104" s="187"/>
    </row>
    <row r="105" spans="1:21" s="17" customFormat="1" outlineLevel="1">
      <c r="A105" s="875"/>
      <c r="B105" s="721"/>
      <c r="C105" s="18"/>
      <c r="D105" s="177" t="s">
        <v>152</v>
      </c>
      <c r="E105" s="177" t="s">
        <v>149</v>
      </c>
      <c r="F105" s="300">
        <v>2</v>
      </c>
      <c r="G105" s="223">
        <v>2</v>
      </c>
      <c r="H105" s="223">
        <v>2</v>
      </c>
      <c r="I105" s="223">
        <v>2</v>
      </c>
      <c r="J105" s="223">
        <v>2</v>
      </c>
      <c r="K105" s="223">
        <v>2</v>
      </c>
      <c r="L105" s="103"/>
      <c r="M105" s="103"/>
      <c r="N105" s="223">
        <v>2</v>
      </c>
      <c r="O105" s="223">
        <v>2</v>
      </c>
      <c r="P105" s="103"/>
      <c r="Q105" s="103"/>
      <c r="R105" s="223">
        <v>2</v>
      </c>
      <c r="S105" s="223">
        <v>2</v>
      </c>
      <c r="T105" s="53"/>
      <c r="U105" s="53"/>
    </row>
    <row r="106" spans="1:21" s="17" customFormat="1" outlineLevel="1">
      <c r="A106" s="875"/>
      <c r="B106" s="721"/>
      <c r="C106" s="18"/>
      <c r="D106" s="178" t="s">
        <v>153</v>
      </c>
      <c r="E106" s="177" t="s">
        <v>149</v>
      </c>
      <c r="F106" s="300">
        <v>0</v>
      </c>
      <c r="G106" s="223">
        <v>0</v>
      </c>
      <c r="H106" s="223">
        <v>0</v>
      </c>
      <c r="I106" s="223">
        <v>0</v>
      </c>
      <c r="J106" s="223">
        <v>0</v>
      </c>
      <c r="K106" s="223">
        <v>0</v>
      </c>
      <c r="L106" s="103"/>
      <c r="M106" s="103"/>
      <c r="N106" s="223">
        <v>0</v>
      </c>
      <c r="O106" s="223">
        <v>0</v>
      </c>
      <c r="P106" s="103"/>
      <c r="Q106" s="103"/>
      <c r="R106" s="223">
        <v>0</v>
      </c>
      <c r="S106" s="223">
        <v>0</v>
      </c>
      <c r="T106" s="53"/>
      <c r="U106" s="53"/>
    </row>
    <row r="107" spans="1:21" s="17" customFormat="1" outlineLevel="1">
      <c r="A107" s="875"/>
      <c r="B107" s="721"/>
      <c r="C107" s="18"/>
      <c r="D107" s="178" t="s">
        <v>154</v>
      </c>
      <c r="E107" s="177" t="s">
        <v>149</v>
      </c>
      <c r="F107" s="300">
        <v>1</v>
      </c>
      <c r="G107" s="223">
        <v>1</v>
      </c>
      <c r="H107" s="223">
        <v>1</v>
      </c>
      <c r="I107" s="223">
        <v>1</v>
      </c>
      <c r="J107" s="223">
        <v>1</v>
      </c>
      <c r="K107" s="223">
        <v>1</v>
      </c>
      <c r="L107" s="103"/>
      <c r="M107" s="103"/>
      <c r="N107" s="223">
        <v>1</v>
      </c>
      <c r="O107" s="223">
        <v>1</v>
      </c>
      <c r="P107" s="103"/>
      <c r="Q107" s="103"/>
      <c r="R107" s="223">
        <v>1</v>
      </c>
      <c r="S107" s="223">
        <v>1</v>
      </c>
      <c r="T107" s="53"/>
      <c r="U107" s="53"/>
    </row>
    <row r="108" spans="1:21" s="17" customFormat="1" outlineLevel="1">
      <c r="A108" s="875"/>
      <c r="B108" s="721"/>
      <c r="C108" s="18"/>
      <c r="D108" s="178" t="s">
        <v>155</v>
      </c>
      <c r="E108" s="177" t="s">
        <v>149</v>
      </c>
      <c r="F108" s="300">
        <v>28</v>
      </c>
      <c r="G108" s="223">
        <v>28</v>
      </c>
      <c r="H108" s="223">
        <v>28</v>
      </c>
      <c r="I108" s="223">
        <v>28</v>
      </c>
      <c r="J108" s="223">
        <v>28</v>
      </c>
      <c r="K108" s="223">
        <v>28</v>
      </c>
      <c r="L108" s="103"/>
      <c r="M108" s="103"/>
      <c r="N108" s="223">
        <v>28</v>
      </c>
      <c r="O108" s="223">
        <v>28</v>
      </c>
      <c r="P108" s="103"/>
      <c r="Q108" s="103"/>
      <c r="R108" s="223">
        <v>28</v>
      </c>
      <c r="S108" s="223">
        <v>28</v>
      </c>
      <c r="T108" s="53"/>
      <c r="U108" s="53"/>
    </row>
    <row r="109" spans="1:21" s="17" customFormat="1" outlineLevel="1">
      <c r="A109" s="875"/>
      <c r="B109" s="721"/>
      <c r="C109" s="18"/>
      <c r="D109" s="178" t="s">
        <v>156</v>
      </c>
      <c r="E109" s="177" t="s">
        <v>149</v>
      </c>
      <c r="F109" s="300">
        <v>5</v>
      </c>
      <c r="G109" s="223">
        <v>5</v>
      </c>
      <c r="H109" s="223">
        <v>5</v>
      </c>
      <c r="I109" s="223">
        <v>5</v>
      </c>
      <c r="J109" s="223">
        <v>5</v>
      </c>
      <c r="K109" s="223">
        <v>5</v>
      </c>
      <c r="L109" s="103"/>
      <c r="M109" s="103"/>
      <c r="N109" s="223">
        <v>5</v>
      </c>
      <c r="O109" s="223">
        <v>5</v>
      </c>
      <c r="P109" s="103"/>
      <c r="Q109" s="103"/>
      <c r="R109" s="223">
        <v>5</v>
      </c>
      <c r="S109" s="223">
        <v>5</v>
      </c>
      <c r="T109" s="53"/>
      <c r="U109" s="53"/>
    </row>
    <row r="110" spans="1:21" s="17" customFormat="1" outlineLevel="1">
      <c r="A110" s="875"/>
      <c r="B110" s="721"/>
      <c r="C110" s="18"/>
      <c r="D110" s="178" t="s">
        <v>157</v>
      </c>
      <c r="E110" s="177" t="s">
        <v>149</v>
      </c>
      <c r="F110" s="300">
        <v>713</v>
      </c>
      <c r="G110" s="223">
        <v>713</v>
      </c>
      <c r="H110" s="223">
        <v>713</v>
      </c>
      <c r="I110" s="223">
        <v>713</v>
      </c>
      <c r="J110" s="223">
        <v>713</v>
      </c>
      <c r="K110" s="223">
        <v>713</v>
      </c>
      <c r="L110" s="103"/>
      <c r="M110" s="103"/>
      <c r="N110" s="223">
        <v>713</v>
      </c>
      <c r="O110" s="223">
        <v>713</v>
      </c>
      <c r="P110" s="103"/>
      <c r="Q110" s="103"/>
      <c r="R110" s="223">
        <v>713</v>
      </c>
      <c r="S110" s="223">
        <v>713</v>
      </c>
      <c r="T110" s="53"/>
      <c r="U110" s="53"/>
    </row>
    <row r="111" spans="1:21" s="17" customFormat="1" outlineLevel="1">
      <c r="A111" s="875"/>
      <c r="B111" s="721"/>
      <c r="C111" s="18"/>
      <c r="D111" s="178" t="s">
        <v>158</v>
      </c>
      <c r="E111" s="177" t="s">
        <v>149</v>
      </c>
      <c r="F111" s="300">
        <v>303</v>
      </c>
      <c r="G111" s="223">
        <v>303</v>
      </c>
      <c r="H111" s="223">
        <v>303</v>
      </c>
      <c r="I111" s="223">
        <v>303</v>
      </c>
      <c r="J111" s="223">
        <v>303</v>
      </c>
      <c r="K111" s="223">
        <v>303</v>
      </c>
      <c r="L111" s="103"/>
      <c r="M111" s="103"/>
      <c r="N111" s="223">
        <v>303</v>
      </c>
      <c r="O111" s="223">
        <v>303</v>
      </c>
      <c r="P111" s="103"/>
      <c r="Q111" s="103"/>
      <c r="R111" s="223">
        <v>303</v>
      </c>
      <c r="S111" s="223">
        <v>303</v>
      </c>
      <c r="T111" s="53"/>
      <c r="U111" s="53"/>
    </row>
    <row r="112" spans="1:21" s="17" customFormat="1" outlineLevel="1">
      <c r="A112" s="875"/>
      <c r="B112" s="721"/>
      <c r="C112" s="18"/>
      <c r="D112" s="178" t="s">
        <v>159</v>
      </c>
      <c r="E112" s="177" t="s">
        <v>149</v>
      </c>
      <c r="F112" s="300">
        <v>105</v>
      </c>
      <c r="G112" s="223">
        <v>105</v>
      </c>
      <c r="H112" s="223">
        <v>105</v>
      </c>
      <c r="I112" s="223">
        <v>105</v>
      </c>
      <c r="J112" s="223">
        <v>105</v>
      </c>
      <c r="K112" s="223">
        <v>105</v>
      </c>
      <c r="L112" s="103"/>
      <c r="M112" s="103"/>
      <c r="N112" s="223">
        <v>105</v>
      </c>
      <c r="O112" s="223">
        <v>105</v>
      </c>
      <c r="P112" s="103"/>
      <c r="Q112" s="103"/>
      <c r="R112" s="223">
        <v>105</v>
      </c>
      <c r="S112" s="223">
        <v>105</v>
      </c>
      <c r="T112" s="53"/>
      <c r="U112" s="53"/>
    </row>
    <row r="113" spans="1:21" s="17" customFormat="1" outlineLevel="1">
      <c r="A113" s="875"/>
      <c r="B113" s="721"/>
      <c r="C113" s="18"/>
      <c r="D113" s="178" t="s">
        <v>160</v>
      </c>
      <c r="E113" s="177" t="s">
        <v>149</v>
      </c>
      <c r="F113" s="300">
        <v>142</v>
      </c>
      <c r="G113" s="223">
        <v>142</v>
      </c>
      <c r="H113" s="223">
        <v>142</v>
      </c>
      <c r="I113" s="223">
        <v>142</v>
      </c>
      <c r="J113" s="223">
        <v>142</v>
      </c>
      <c r="K113" s="223">
        <v>142</v>
      </c>
      <c r="L113" s="103"/>
      <c r="M113" s="103"/>
      <c r="N113" s="223">
        <v>142</v>
      </c>
      <c r="O113" s="223">
        <v>142</v>
      </c>
      <c r="P113" s="103"/>
      <c r="Q113" s="103"/>
      <c r="R113" s="223">
        <v>142</v>
      </c>
      <c r="S113" s="223">
        <v>142</v>
      </c>
      <c r="T113" s="53"/>
      <c r="U113" s="53"/>
    </row>
    <row r="114" spans="1:21" s="17" customFormat="1" outlineLevel="1">
      <c r="A114" s="875"/>
      <c r="B114" s="721"/>
      <c r="C114" s="18"/>
      <c r="D114" s="178" t="s">
        <v>161</v>
      </c>
      <c r="E114" s="177" t="s">
        <v>149</v>
      </c>
      <c r="F114" s="300">
        <v>0</v>
      </c>
      <c r="G114" s="223">
        <v>0</v>
      </c>
      <c r="H114" s="223">
        <v>0</v>
      </c>
      <c r="I114" s="223">
        <v>0</v>
      </c>
      <c r="J114" s="223">
        <v>0</v>
      </c>
      <c r="K114" s="223">
        <v>0</v>
      </c>
      <c r="L114" s="103"/>
      <c r="M114" s="103"/>
      <c r="N114" s="223">
        <v>0</v>
      </c>
      <c r="O114" s="223">
        <v>0</v>
      </c>
      <c r="P114" s="103"/>
      <c r="Q114" s="103"/>
      <c r="R114" s="223">
        <v>0</v>
      </c>
      <c r="S114" s="223">
        <v>0</v>
      </c>
      <c r="T114" s="53"/>
      <c r="U114" s="53"/>
    </row>
    <row r="115" spans="1:21" s="17" customFormat="1" outlineLevel="1">
      <c r="A115" s="875"/>
      <c r="B115" s="721"/>
      <c r="C115" s="18"/>
      <c r="D115" s="178" t="s">
        <v>162</v>
      </c>
      <c r="E115" s="177" t="s">
        <v>149</v>
      </c>
      <c r="F115" s="300">
        <v>0</v>
      </c>
      <c r="G115" s="223">
        <v>0</v>
      </c>
      <c r="H115" s="223">
        <v>0</v>
      </c>
      <c r="I115" s="223">
        <v>0</v>
      </c>
      <c r="J115" s="223">
        <v>0</v>
      </c>
      <c r="K115" s="223">
        <v>0</v>
      </c>
      <c r="L115" s="103"/>
      <c r="M115" s="103"/>
      <c r="N115" s="223">
        <v>0</v>
      </c>
      <c r="O115" s="223">
        <v>0</v>
      </c>
      <c r="P115" s="103"/>
      <c r="Q115" s="103"/>
      <c r="R115" s="223">
        <v>0</v>
      </c>
      <c r="S115" s="223">
        <v>0</v>
      </c>
      <c r="T115" s="53"/>
      <c r="U115" s="53"/>
    </row>
    <row r="116" spans="1:21" s="17" customFormat="1" outlineLevel="1">
      <c r="A116" s="875"/>
      <c r="B116" s="721"/>
      <c r="C116" s="18"/>
      <c r="D116" s="178" t="s">
        <v>163</v>
      </c>
      <c r="E116" s="177" t="s">
        <v>149</v>
      </c>
      <c r="F116" s="300">
        <v>0</v>
      </c>
      <c r="G116" s="223">
        <v>0</v>
      </c>
      <c r="H116" s="223">
        <v>0</v>
      </c>
      <c r="I116" s="223">
        <v>0</v>
      </c>
      <c r="J116" s="223">
        <v>0</v>
      </c>
      <c r="K116" s="223">
        <v>0</v>
      </c>
      <c r="L116" s="103"/>
      <c r="M116" s="103"/>
      <c r="N116" s="223">
        <v>0</v>
      </c>
      <c r="O116" s="223">
        <v>0</v>
      </c>
      <c r="P116" s="103"/>
      <c r="Q116" s="103"/>
      <c r="R116" s="223">
        <v>0</v>
      </c>
      <c r="S116" s="223">
        <v>0</v>
      </c>
      <c r="T116" s="53"/>
      <c r="U116" s="53"/>
    </row>
    <row r="117" spans="1:21" s="17" customFormat="1" outlineLevel="1">
      <c r="A117" s="875"/>
      <c r="B117" s="721"/>
      <c r="C117" s="18"/>
      <c r="D117" s="178" t="s">
        <v>164</v>
      </c>
      <c r="E117" s="177" t="s">
        <v>149</v>
      </c>
      <c r="F117" s="300">
        <v>0</v>
      </c>
      <c r="G117" s="223">
        <v>0</v>
      </c>
      <c r="H117" s="223">
        <v>0</v>
      </c>
      <c r="I117" s="223">
        <v>0</v>
      </c>
      <c r="J117" s="223">
        <v>0</v>
      </c>
      <c r="K117" s="223">
        <v>0</v>
      </c>
      <c r="L117" s="103"/>
      <c r="M117" s="103"/>
      <c r="N117" s="223">
        <v>0</v>
      </c>
      <c r="O117" s="223">
        <v>0</v>
      </c>
      <c r="P117" s="103"/>
      <c r="Q117" s="103"/>
      <c r="R117" s="223">
        <v>0</v>
      </c>
      <c r="S117" s="223">
        <v>0</v>
      </c>
      <c r="T117" s="53"/>
      <c r="U117" s="53"/>
    </row>
    <row r="118" spans="1:21" s="17" customFormat="1" outlineLevel="1">
      <c r="A118" s="875"/>
      <c r="B118" s="721"/>
      <c r="C118" s="18"/>
      <c r="D118" s="178" t="s">
        <v>165</v>
      </c>
      <c r="E118" s="177" t="s">
        <v>149</v>
      </c>
      <c r="F118" s="300">
        <v>0</v>
      </c>
      <c r="G118" s="223">
        <v>0</v>
      </c>
      <c r="H118" s="223">
        <v>0</v>
      </c>
      <c r="I118" s="223">
        <v>0</v>
      </c>
      <c r="J118" s="223">
        <v>0</v>
      </c>
      <c r="K118" s="223">
        <v>0</v>
      </c>
      <c r="L118" s="103"/>
      <c r="M118" s="103"/>
      <c r="N118" s="223">
        <v>0</v>
      </c>
      <c r="O118" s="223">
        <v>0</v>
      </c>
      <c r="P118" s="103"/>
      <c r="Q118" s="103"/>
      <c r="R118" s="223">
        <v>0</v>
      </c>
      <c r="S118" s="223">
        <v>0</v>
      </c>
      <c r="T118" s="53"/>
      <c r="U118" s="53"/>
    </row>
    <row r="119" spans="1:21" s="17" customFormat="1" outlineLevel="1">
      <c r="A119" s="875"/>
      <c r="B119" s="721"/>
      <c r="C119" s="18"/>
      <c r="D119" s="178" t="s">
        <v>166</v>
      </c>
      <c r="E119" s="177" t="s">
        <v>149</v>
      </c>
      <c r="F119" s="300">
        <v>0</v>
      </c>
      <c r="G119" s="223">
        <v>0</v>
      </c>
      <c r="H119" s="223">
        <v>0</v>
      </c>
      <c r="I119" s="223">
        <v>0</v>
      </c>
      <c r="J119" s="223">
        <v>0</v>
      </c>
      <c r="K119" s="223">
        <v>0</v>
      </c>
      <c r="L119" s="103"/>
      <c r="M119" s="103"/>
      <c r="N119" s="223">
        <v>0</v>
      </c>
      <c r="O119" s="223">
        <v>0</v>
      </c>
      <c r="P119" s="103"/>
      <c r="Q119" s="103"/>
      <c r="R119" s="223">
        <v>0</v>
      </c>
      <c r="S119" s="223">
        <v>0</v>
      </c>
      <c r="T119" s="53"/>
      <c r="U119" s="53"/>
    </row>
    <row r="120" spans="1:21" s="17" customFormat="1" outlineLevel="1">
      <c r="A120" s="875"/>
      <c r="B120" s="721"/>
      <c r="C120" s="18"/>
      <c r="D120" s="178" t="s">
        <v>167</v>
      </c>
      <c r="E120" s="177" t="s">
        <v>149</v>
      </c>
      <c r="F120" s="300">
        <v>38</v>
      </c>
      <c r="G120" s="223">
        <v>38</v>
      </c>
      <c r="H120" s="223">
        <v>38</v>
      </c>
      <c r="I120" s="223">
        <v>38</v>
      </c>
      <c r="J120" s="223">
        <v>38</v>
      </c>
      <c r="K120" s="223">
        <v>38</v>
      </c>
      <c r="L120" s="103"/>
      <c r="M120" s="103"/>
      <c r="N120" s="223">
        <v>38</v>
      </c>
      <c r="O120" s="223">
        <v>38</v>
      </c>
      <c r="P120" s="103"/>
      <c r="Q120" s="103"/>
      <c r="R120" s="223">
        <v>38</v>
      </c>
      <c r="S120" s="223">
        <v>38</v>
      </c>
      <c r="T120" s="53"/>
      <c r="U120" s="53"/>
    </row>
    <row r="121" spans="1:21" s="17" customFormat="1" outlineLevel="1">
      <c r="A121" s="875"/>
      <c r="B121" s="721"/>
      <c r="C121" s="18"/>
      <c r="D121" s="178" t="s">
        <v>168</v>
      </c>
      <c r="E121" s="177" t="s">
        <v>149</v>
      </c>
      <c r="F121" s="300">
        <v>0</v>
      </c>
      <c r="G121" s="223">
        <v>0</v>
      </c>
      <c r="H121" s="223">
        <v>0</v>
      </c>
      <c r="I121" s="223">
        <v>0</v>
      </c>
      <c r="J121" s="223">
        <v>0</v>
      </c>
      <c r="K121" s="223">
        <v>0</v>
      </c>
      <c r="L121" s="103"/>
      <c r="M121" s="103"/>
      <c r="N121" s="223">
        <v>0</v>
      </c>
      <c r="O121" s="223">
        <v>0</v>
      </c>
      <c r="P121" s="103"/>
      <c r="Q121" s="103"/>
      <c r="R121" s="223">
        <v>0</v>
      </c>
      <c r="S121" s="223">
        <v>0</v>
      </c>
      <c r="T121" s="53"/>
      <c r="U121" s="53"/>
    </row>
    <row r="122" spans="1:21" s="17" customFormat="1" outlineLevel="1">
      <c r="A122" s="875"/>
      <c r="B122" s="721"/>
      <c r="C122" s="18"/>
      <c r="D122" s="178" t="s">
        <v>169</v>
      </c>
      <c r="E122" s="177" t="s">
        <v>149</v>
      </c>
      <c r="F122" s="300">
        <v>0</v>
      </c>
      <c r="G122" s="223">
        <v>0</v>
      </c>
      <c r="H122" s="223">
        <v>0</v>
      </c>
      <c r="I122" s="223">
        <v>0</v>
      </c>
      <c r="J122" s="223">
        <v>0</v>
      </c>
      <c r="K122" s="223">
        <v>0</v>
      </c>
      <c r="L122" s="103"/>
      <c r="M122" s="103"/>
      <c r="N122" s="223">
        <v>0</v>
      </c>
      <c r="O122" s="223">
        <v>0</v>
      </c>
      <c r="P122" s="103"/>
      <c r="Q122" s="103"/>
      <c r="R122" s="223">
        <v>0</v>
      </c>
      <c r="S122" s="223">
        <v>0</v>
      </c>
      <c r="T122" s="53"/>
      <c r="U122" s="53"/>
    </row>
    <row r="123" spans="1:21" s="17" customFormat="1" outlineLevel="1">
      <c r="A123" s="875"/>
      <c r="B123" s="721"/>
      <c r="C123" s="18"/>
      <c r="D123" s="178" t="s">
        <v>170</v>
      </c>
      <c r="E123" s="177" t="s">
        <v>149</v>
      </c>
      <c r="F123" s="300">
        <v>0</v>
      </c>
      <c r="G123" s="223">
        <v>0</v>
      </c>
      <c r="H123" s="223">
        <v>0</v>
      </c>
      <c r="I123" s="223">
        <v>0</v>
      </c>
      <c r="J123" s="223">
        <v>0</v>
      </c>
      <c r="K123" s="223">
        <v>0</v>
      </c>
      <c r="L123" s="103"/>
      <c r="M123" s="103"/>
      <c r="N123" s="223">
        <v>0</v>
      </c>
      <c r="O123" s="223">
        <v>0</v>
      </c>
      <c r="P123" s="103"/>
      <c r="Q123" s="103"/>
      <c r="R123" s="223">
        <v>0</v>
      </c>
      <c r="S123" s="223">
        <v>0</v>
      </c>
      <c r="T123" s="53"/>
      <c r="U123" s="53"/>
    </row>
    <row r="124" spans="1:21" s="17" customFormat="1" outlineLevel="1">
      <c r="A124" s="875"/>
      <c r="B124" s="721"/>
      <c r="C124" s="18"/>
      <c r="D124" s="178" t="s">
        <v>171</v>
      </c>
      <c r="E124" s="177" t="s">
        <v>149</v>
      </c>
      <c r="F124" s="300">
        <v>10</v>
      </c>
      <c r="G124" s="223">
        <v>10</v>
      </c>
      <c r="H124" s="223">
        <v>10</v>
      </c>
      <c r="I124" s="223">
        <v>10</v>
      </c>
      <c r="J124" s="223">
        <v>10</v>
      </c>
      <c r="K124" s="223">
        <v>10</v>
      </c>
      <c r="L124" s="103"/>
      <c r="M124" s="103"/>
      <c r="N124" s="223">
        <v>10</v>
      </c>
      <c r="O124" s="223">
        <v>10</v>
      </c>
      <c r="P124" s="103"/>
      <c r="Q124" s="103"/>
      <c r="R124" s="223">
        <v>10</v>
      </c>
      <c r="S124" s="223">
        <v>10</v>
      </c>
      <c r="T124" s="53"/>
      <c r="U124" s="53"/>
    </row>
    <row r="125" spans="1:21" s="17" customFormat="1" outlineLevel="1">
      <c r="A125" s="875"/>
      <c r="B125" s="721"/>
      <c r="C125" s="18"/>
      <c r="D125" s="178" t="s">
        <v>172</v>
      </c>
      <c r="E125" s="177" t="s">
        <v>149</v>
      </c>
      <c r="F125" s="300">
        <v>0</v>
      </c>
      <c r="G125" s="223">
        <v>0</v>
      </c>
      <c r="H125" s="223">
        <v>0</v>
      </c>
      <c r="I125" s="223">
        <v>0</v>
      </c>
      <c r="J125" s="223">
        <v>0</v>
      </c>
      <c r="K125" s="223">
        <v>0</v>
      </c>
      <c r="L125" s="103"/>
      <c r="M125" s="103"/>
      <c r="N125" s="223">
        <v>0</v>
      </c>
      <c r="O125" s="223">
        <v>0</v>
      </c>
      <c r="P125" s="103"/>
      <c r="Q125" s="103"/>
      <c r="R125" s="223">
        <v>0</v>
      </c>
      <c r="S125" s="223">
        <v>0</v>
      </c>
      <c r="T125" s="53"/>
      <c r="U125" s="53"/>
    </row>
    <row r="126" spans="1:21" s="17" customFormat="1" outlineLevel="1">
      <c r="A126" s="875"/>
      <c r="B126" s="721"/>
      <c r="C126" s="18"/>
      <c r="D126" s="178" t="s">
        <v>173</v>
      </c>
      <c r="E126" s="177" t="s">
        <v>149</v>
      </c>
      <c r="F126" s="300">
        <v>0</v>
      </c>
      <c r="G126" s="223">
        <v>0</v>
      </c>
      <c r="H126" s="223">
        <v>0</v>
      </c>
      <c r="I126" s="223">
        <v>0</v>
      </c>
      <c r="J126" s="223">
        <v>0</v>
      </c>
      <c r="K126" s="223">
        <v>0</v>
      </c>
      <c r="L126" s="103"/>
      <c r="M126" s="103"/>
      <c r="N126" s="223">
        <v>0</v>
      </c>
      <c r="O126" s="223">
        <v>0</v>
      </c>
      <c r="P126" s="103"/>
      <c r="Q126" s="103"/>
      <c r="R126" s="223">
        <v>0</v>
      </c>
      <c r="S126" s="223">
        <v>0</v>
      </c>
      <c r="T126" s="53"/>
      <c r="U126" s="53"/>
    </row>
    <row r="127" spans="1:21" s="17" customFormat="1" outlineLevel="1">
      <c r="A127" s="875"/>
      <c r="B127" s="721"/>
      <c r="C127" s="18"/>
      <c r="D127" s="178" t="s">
        <v>174</v>
      </c>
      <c r="E127" s="177" t="s">
        <v>149</v>
      </c>
      <c r="F127" s="300">
        <v>0</v>
      </c>
      <c r="G127" s="223">
        <v>0</v>
      </c>
      <c r="H127" s="223">
        <v>0</v>
      </c>
      <c r="I127" s="223">
        <v>0</v>
      </c>
      <c r="J127" s="223">
        <v>0</v>
      </c>
      <c r="K127" s="223">
        <v>0</v>
      </c>
      <c r="L127" s="103"/>
      <c r="M127" s="103"/>
      <c r="N127" s="223">
        <v>0</v>
      </c>
      <c r="O127" s="223">
        <v>0</v>
      </c>
      <c r="P127" s="103"/>
      <c r="Q127" s="103"/>
      <c r="R127" s="223">
        <v>0</v>
      </c>
      <c r="S127" s="223">
        <v>0</v>
      </c>
      <c r="T127" s="53"/>
      <c r="U127" s="53"/>
    </row>
    <row r="128" spans="1:21" s="17" customFormat="1" outlineLevel="1">
      <c r="A128" s="875"/>
      <c r="B128" s="721"/>
      <c r="C128" s="18"/>
      <c r="D128" s="178" t="s">
        <v>175</v>
      </c>
      <c r="E128" s="177" t="s">
        <v>149</v>
      </c>
      <c r="F128" s="300">
        <v>0</v>
      </c>
      <c r="G128" s="223">
        <v>0</v>
      </c>
      <c r="H128" s="223">
        <v>0</v>
      </c>
      <c r="I128" s="223">
        <v>0</v>
      </c>
      <c r="J128" s="223">
        <v>0</v>
      </c>
      <c r="K128" s="223">
        <v>0</v>
      </c>
      <c r="L128" s="103"/>
      <c r="M128" s="103"/>
      <c r="N128" s="223">
        <v>0</v>
      </c>
      <c r="O128" s="223">
        <v>0</v>
      </c>
      <c r="P128" s="103"/>
      <c r="Q128" s="103"/>
      <c r="R128" s="223">
        <v>0</v>
      </c>
      <c r="S128" s="223">
        <v>0</v>
      </c>
      <c r="T128" s="53"/>
      <c r="U128" s="53"/>
    </row>
    <row r="129" spans="1:21" s="17" customFormat="1" outlineLevel="1">
      <c r="A129" s="875"/>
      <c r="B129" s="721"/>
      <c r="C129" s="18"/>
      <c r="D129" s="178" t="s">
        <v>176</v>
      </c>
      <c r="E129" s="177" t="s">
        <v>149</v>
      </c>
      <c r="F129" s="300">
        <v>2</v>
      </c>
      <c r="G129" s="223">
        <v>2</v>
      </c>
      <c r="H129" s="223">
        <v>2</v>
      </c>
      <c r="I129" s="223">
        <v>2</v>
      </c>
      <c r="J129" s="223">
        <v>2</v>
      </c>
      <c r="K129" s="223">
        <v>2</v>
      </c>
      <c r="L129" s="103"/>
      <c r="M129" s="103"/>
      <c r="N129" s="223">
        <v>2</v>
      </c>
      <c r="O129" s="223">
        <v>2</v>
      </c>
      <c r="P129" s="103"/>
      <c r="Q129" s="103"/>
      <c r="R129" s="223">
        <v>2</v>
      </c>
      <c r="S129" s="223">
        <v>2</v>
      </c>
      <c r="T129" s="53"/>
      <c r="U129" s="53"/>
    </row>
    <row r="130" spans="1:21" s="17" customFormat="1" outlineLevel="1">
      <c r="A130" s="876"/>
      <c r="B130" s="721"/>
      <c r="C130" s="18"/>
      <c r="D130" s="178" t="s">
        <v>177</v>
      </c>
      <c r="E130" s="177" t="s">
        <v>149</v>
      </c>
      <c r="F130" s="300">
        <v>2</v>
      </c>
      <c r="G130" s="223">
        <v>2</v>
      </c>
      <c r="H130" s="223">
        <v>2</v>
      </c>
      <c r="I130" s="223">
        <v>2</v>
      </c>
      <c r="J130" s="223">
        <v>2</v>
      </c>
      <c r="K130" s="223">
        <v>2</v>
      </c>
      <c r="L130" s="103"/>
      <c r="M130" s="103"/>
      <c r="N130" s="223">
        <v>2</v>
      </c>
      <c r="O130" s="223">
        <v>2</v>
      </c>
      <c r="P130" s="103"/>
      <c r="Q130" s="103"/>
      <c r="R130" s="223">
        <v>2</v>
      </c>
      <c r="S130" s="223">
        <v>2</v>
      </c>
      <c r="T130" s="53"/>
      <c r="U130" s="53"/>
    </row>
    <row r="131" spans="1:21" outlineLevel="1">
      <c r="D131" s="178" t="s">
        <v>178</v>
      </c>
      <c r="E131" s="177" t="s">
        <v>149</v>
      </c>
      <c r="F131" s="300">
        <v>0</v>
      </c>
      <c r="G131" s="223">
        <v>0</v>
      </c>
      <c r="H131" s="223">
        <v>0</v>
      </c>
      <c r="I131" s="223">
        <v>0</v>
      </c>
      <c r="J131" s="223">
        <v>0</v>
      </c>
      <c r="K131" s="223">
        <v>0</v>
      </c>
      <c r="N131" s="223">
        <v>0</v>
      </c>
      <c r="O131" s="223">
        <v>0</v>
      </c>
      <c r="R131" s="223">
        <v>0</v>
      </c>
      <c r="S131" s="223">
        <v>0</v>
      </c>
    </row>
    <row r="132" spans="1:21" s="17" customFormat="1" outlineLevel="1">
      <c r="A132" s="875"/>
      <c r="B132" s="721"/>
      <c r="C132" s="18"/>
      <c r="D132" s="178" t="s">
        <v>179</v>
      </c>
      <c r="E132" s="177" t="s">
        <v>149</v>
      </c>
      <c r="F132" s="300">
        <v>0</v>
      </c>
      <c r="G132" s="223">
        <v>0</v>
      </c>
      <c r="H132" s="223">
        <v>0</v>
      </c>
      <c r="I132" s="223">
        <v>0</v>
      </c>
      <c r="J132" s="223">
        <v>0</v>
      </c>
      <c r="K132" s="223">
        <v>0</v>
      </c>
      <c r="L132" s="103"/>
      <c r="M132" s="103"/>
      <c r="N132" s="223">
        <v>0</v>
      </c>
      <c r="O132" s="223">
        <v>0</v>
      </c>
      <c r="P132" s="103"/>
      <c r="Q132" s="103"/>
      <c r="R132" s="223">
        <v>0</v>
      </c>
      <c r="S132" s="223">
        <v>0</v>
      </c>
      <c r="T132" s="53"/>
      <c r="U132" s="53"/>
    </row>
    <row r="133" spans="1:21" s="17" customFormat="1" outlineLevel="1">
      <c r="A133" s="875"/>
      <c r="B133" s="721"/>
      <c r="C133" s="18"/>
      <c r="D133" s="178" t="s">
        <v>180</v>
      </c>
      <c r="E133" s="177" t="s">
        <v>149</v>
      </c>
      <c r="F133" s="300">
        <v>0</v>
      </c>
      <c r="G133" s="223">
        <v>0</v>
      </c>
      <c r="H133" s="223">
        <v>0</v>
      </c>
      <c r="I133" s="223">
        <v>0</v>
      </c>
      <c r="J133" s="223">
        <v>0</v>
      </c>
      <c r="K133" s="223">
        <v>0</v>
      </c>
      <c r="L133" s="103"/>
      <c r="M133" s="103"/>
      <c r="N133" s="223">
        <v>0</v>
      </c>
      <c r="O133" s="223">
        <v>0</v>
      </c>
      <c r="P133" s="103"/>
      <c r="Q133" s="103"/>
      <c r="R133" s="223">
        <v>0</v>
      </c>
      <c r="S133" s="223">
        <v>0</v>
      </c>
      <c r="T133" s="53"/>
      <c r="U133" s="53"/>
    </row>
    <row r="134" spans="1:21" s="17" customFormat="1" outlineLevel="1">
      <c r="A134" s="875"/>
      <c r="B134" s="721"/>
      <c r="C134" s="18"/>
      <c r="D134" s="178" t="s">
        <v>181</v>
      </c>
      <c r="E134" s="177" t="s">
        <v>149</v>
      </c>
      <c r="F134" s="300">
        <v>0</v>
      </c>
      <c r="G134" s="223">
        <v>0</v>
      </c>
      <c r="H134" s="223">
        <v>0</v>
      </c>
      <c r="I134" s="223">
        <v>0</v>
      </c>
      <c r="J134" s="223">
        <v>0</v>
      </c>
      <c r="K134" s="223">
        <v>0</v>
      </c>
      <c r="L134" s="103"/>
      <c r="M134" s="103"/>
      <c r="N134" s="223">
        <v>0</v>
      </c>
      <c r="O134" s="223">
        <v>0</v>
      </c>
      <c r="P134" s="103"/>
      <c r="Q134" s="103"/>
      <c r="R134" s="223">
        <v>0</v>
      </c>
      <c r="S134" s="223">
        <v>0</v>
      </c>
      <c r="T134" s="53"/>
      <c r="U134" s="53"/>
    </row>
    <row r="135" spans="1:21" s="17" customFormat="1" outlineLevel="1">
      <c r="A135" s="875"/>
      <c r="B135" s="721"/>
      <c r="C135" s="18"/>
      <c r="D135" s="178" t="s">
        <v>182</v>
      </c>
      <c r="E135" s="177" t="s">
        <v>149</v>
      </c>
      <c r="F135" s="300">
        <v>0</v>
      </c>
      <c r="G135" s="223">
        <v>0</v>
      </c>
      <c r="H135" s="223">
        <v>0</v>
      </c>
      <c r="I135" s="223">
        <v>0</v>
      </c>
      <c r="J135" s="223">
        <v>0</v>
      </c>
      <c r="K135" s="223">
        <v>0</v>
      </c>
      <c r="L135" s="103"/>
      <c r="M135" s="103"/>
      <c r="N135" s="223">
        <v>0</v>
      </c>
      <c r="O135" s="223">
        <v>0</v>
      </c>
      <c r="P135" s="103"/>
      <c r="Q135" s="103"/>
      <c r="R135" s="223">
        <v>0</v>
      </c>
      <c r="S135" s="223">
        <v>0</v>
      </c>
      <c r="T135" s="53"/>
      <c r="U135" s="53"/>
    </row>
    <row r="136" spans="1:21" s="17" customFormat="1" outlineLevel="1">
      <c r="A136" s="875"/>
      <c r="B136" s="721"/>
      <c r="C136" s="18"/>
      <c r="D136" s="178" t="s">
        <v>183</v>
      </c>
      <c r="E136" s="177" t="s">
        <v>149</v>
      </c>
      <c r="F136" s="300">
        <v>0</v>
      </c>
      <c r="G136" s="223">
        <v>0</v>
      </c>
      <c r="H136" s="223">
        <v>0</v>
      </c>
      <c r="I136" s="223">
        <v>0</v>
      </c>
      <c r="J136" s="223">
        <v>0</v>
      </c>
      <c r="K136" s="223">
        <v>0</v>
      </c>
      <c r="L136" s="103"/>
      <c r="M136" s="103"/>
      <c r="N136" s="223">
        <v>0</v>
      </c>
      <c r="O136" s="223">
        <v>0</v>
      </c>
      <c r="P136" s="103"/>
      <c r="Q136" s="103"/>
      <c r="R136" s="223">
        <v>0</v>
      </c>
      <c r="S136" s="223">
        <v>0</v>
      </c>
      <c r="T136" s="53"/>
      <c r="U136" s="53"/>
    </row>
    <row r="137" spans="1:21" s="17" customFormat="1" outlineLevel="1">
      <c r="A137" s="875"/>
      <c r="B137" s="721"/>
      <c r="C137" s="18"/>
      <c r="D137" s="178" t="s">
        <v>184</v>
      </c>
      <c r="E137" s="177" t="s">
        <v>149</v>
      </c>
      <c r="F137" s="300">
        <v>0</v>
      </c>
      <c r="G137" s="223">
        <v>0</v>
      </c>
      <c r="H137" s="223">
        <v>0</v>
      </c>
      <c r="I137" s="223">
        <v>0</v>
      </c>
      <c r="J137" s="223">
        <v>0</v>
      </c>
      <c r="K137" s="223">
        <v>0</v>
      </c>
      <c r="L137" s="103"/>
      <c r="M137" s="103"/>
      <c r="N137" s="223">
        <v>0</v>
      </c>
      <c r="O137" s="223">
        <v>0</v>
      </c>
      <c r="P137" s="103"/>
      <c r="Q137" s="103"/>
      <c r="R137" s="223">
        <v>0</v>
      </c>
      <c r="S137" s="223">
        <v>0</v>
      </c>
      <c r="T137" s="53"/>
      <c r="U137" s="53"/>
    </row>
    <row r="138" spans="1:21" s="17" customFormat="1" outlineLevel="1">
      <c r="A138" s="875"/>
      <c r="B138" s="721"/>
      <c r="C138" s="18"/>
      <c r="D138" s="178" t="s">
        <v>185</v>
      </c>
      <c r="E138" s="177" t="s">
        <v>149</v>
      </c>
      <c r="F138" s="300">
        <v>0</v>
      </c>
      <c r="G138" s="223">
        <v>0</v>
      </c>
      <c r="H138" s="223">
        <v>0</v>
      </c>
      <c r="I138" s="223">
        <v>0</v>
      </c>
      <c r="J138" s="223">
        <v>0</v>
      </c>
      <c r="K138" s="223">
        <v>0</v>
      </c>
      <c r="L138" s="103"/>
      <c r="M138" s="103"/>
      <c r="N138" s="223">
        <v>0</v>
      </c>
      <c r="O138" s="223">
        <v>0</v>
      </c>
      <c r="P138" s="103"/>
      <c r="Q138" s="103"/>
      <c r="R138" s="223">
        <v>0</v>
      </c>
      <c r="S138" s="223">
        <v>0</v>
      </c>
      <c r="T138" s="53"/>
      <c r="U138" s="53"/>
    </row>
    <row r="139" spans="1:21" s="17" customFormat="1" outlineLevel="1">
      <c r="A139" s="875"/>
      <c r="B139" s="721"/>
      <c r="C139" s="18"/>
      <c r="D139" s="178" t="s">
        <v>186</v>
      </c>
      <c r="E139" s="177" t="s">
        <v>149</v>
      </c>
      <c r="F139" s="300">
        <v>0</v>
      </c>
      <c r="G139" s="223">
        <v>0</v>
      </c>
      <c r="H139" s="223">
        <v>0</v>
      </c>
      <c r="I139" s="223">
        <v>0</v>
      </c>
      <c r="J139" s="223">
        <v>0</v>
      </c>
      <c r="K139" s="223">
        <v>0</v>
      </c>
      <c r="L139" s="103"/>
      <c r="M139" s="103"/>
      <c r="N139" s="223">
        <v>0</v>
      </c>
      <c r="O139" s="223">
        <v>0</v>
      </c>
      <c r="P139" s="103"/>
      <c r="Q139" s="103"/>
      <c r="R139" s="223">
        <v>0</v>
      </c>
      <c r="S139" s="223">
        <v>0</v>
      </c>
      <c r="T139" s="53"/>
      <c r="U139" s="53"/>
    </row>
    <row r="140" spans="1:21" s="17" customFormat="1" outlineLevel="1">
      <c r="A140" s="875"/>
      <c r="B140" s="721"/>
      <c r="C140" s="18"/>
      <c r="D140" s="178" t="s">
        <v>187</v>
      </c>
      <c r="E140" s="177" t="s">
        <v>149</v>
      </c>
      <c r="F140" s="300">
        <v>0</v>
      </c>
      <c r="G140" s="223">
        <v>0</v>
      </c>
      <c r="H140" s="223">
        <v>0</v>
      </c>
      <c r="I140" s="223">
        <v>0</v>
      </c>
      <c r="J140" s="223">
        <v>0</v>
      </c>
      <c r="K140" s="223">
        <v>0</v>
      </c>
      <c r="L140" s="103"/>
      <c r="M140" s="103"/>
      <c r="N140" s="223">
        <v>0</v>
      </c>
      <c r="O140" s="223">
        <v>0</v>
      </c>
      <c r="P140" s="103"/>
      <c r="Q140" s="103"/>
      <c r="R140" s="223">
        <v>0</v>
      </c>
      <c r="S140" s="223">
        <v>0</v>
      </c>
      <c r="T140" s="53"/>
      <c r="U140" s="53"/>
    </row>
    <row r="141" spans="1:21" s="17" customFormat="1" outlineLevel="1">
      <c r="A141" s="875"/>
      <c r="B141" s="721"/>
      <c r="C141" s="18"/>
      <c r="D141" s="178" t="s">
        <v>188</v>
      </c>
      <c r="E141" s="177" t="s">
        <v>149</v>
      </c>
      <c r="F141" s="300">
        <v>0</v>
      </c>
      <c r="G141" s="223">
        <v>0</v>
      </c>
      <c r="H141" s="223">
        <v>0</v>
      </c>
      <c r="I141" s="223">
        <v>0</v>
      </c>
      <c r="J141" s="223">
        <v>0</v>
      </c>
      <c r="K141" s="223">
        <v>0</v>
      </c>
      <c r="L141" s="103"/>
      <c r="M141" s="103"/>
      <c r="N141" s="223">
        <v>0</v>
      </c>
      <c r="O141" s="223">
        <v>0</v>
      </c>
      <c r="P141" s="103"/>
      <c r="Q141" s="103"/>
      <c r="R141" s="223">
        <v>0</v>
      </c>
      <c r="S141" s="223">
        <v>0</v>
      </c>
      <c r="T141" s="53"/>
      <c r="U141" s="53"/>
    </row>
    <row r="142" spans="1:21" s="17" customFormat="1" outlineLevel="1">
      <c r="A142" s="875"/>
      <c r="B142" s="721"/>
      <c r="C142" s="18"/>
      <c r="D142" s="178" t="s">
        <v>189</v>
      </c>
      <c r="E142" s="177" t="s">
        <v>149</v>
      </c>
      <c r="F142" s="300">
        <v>0</v>
      </c>
      <c r="G142" s="223">
        <v>0</v>
      </c>
      <c r="H142" s="223">
        <v>0</v>
      </c>
      <c r="I142" s="223">
        <v>0</v>
      </c>
      <c r="J142" s="223">
        <v>0</v>
      </c>
      <c r="K142" s="223">
        <v>0</v>
      </c>
      <c r="L142" s="103"/>
      <c r="M142" s="103"/>
      <c r="N142" s="223">
        <v>0</v>
      </c>
      <c r="O142" s="223">
        <v>0</v>
      </c>
      <c r="P142" s="103"/>
      <c r="Q142" s="103"/>
      <c r="R142" s="223">
        <v>0</v>
      </c>
      <c r="S142" s="223">
        <v>0</v>
      </c>
      <c r="T142" s="53"/>
      <c r="U142" s="53"/>
    </row>
    <row r="143" spans="1:21" s="17" customFormat="1" outlineLevel="1">
      <c r="A143" s="875"/>
      <c r="B143" s="721"/>
      <c r="C143" s="18"/>
      <c r="D143" s="178" t="s">
        <v>190</v>
      </c>
      <c r="E143" s="177" t="s">
        <v>149</v>
      </c>
      <c r="F143" s="300">
        <v>0</v>
      </c>
      <c r="G143" s="223">
        <v>0</v>
      </c>
      <c r="H143" s="223">
        <v>0</v>
      </c>
      <c r="I143" s="223">
        <v>0</v>
      </c>
      <c r="J143" s="223">
        <v>0</v>
      </c>
      <c r="K143" s="223">
        <v>0</v>
      </c>
      <c r="L143" s="103"/>
      <c r="M143" s="103"/>
      <c r="N143" s="223">
        <v>0</v>
      </c>
      <c r="O143" s="223">
        <v>0</v>
      </c>
      <c r="P143" s="103"/>
      <c r="Q143" s="103"/>
      <c r="R143" s="223">
        <v>0</v>
      </c>
      <c r="S143" s="223">
        <v>0</v>
      </c>
      <c r="T143" s="53"/>
      <c r="U143" s="53"/>
    </row>
    <row r="144" spans="1:21" s="17" customFormat="1" outlineLevel="1">
      <c r="A144" s="875"/>
      <c r="B144" s="721"/>
      <c r="C144" s="18"/>
      <c r="D144" s="178" t="s">
        <v>191</v>
      </c>
      <c r="E144" s="177" t="s">
        <v>149</v>
      </c>
      <c r="F144" s="300">
        <v>110</v>
      </c>
      <c r="G144" s="223">
        <v>110</v>
      </c>
      <c r="H144" s="223">
        <v>110</v>
      </c>
      <c r="I144" s="223">
        <v>110</v>
      </c>
      <c r="J144" s="223">
        <v>110</v>
      </c>
      <c r="K144" s="223">
        <v>110</v>
      </c>
      <c r="L144" s="103"/>
      <c r="M144" s="103"/>
      <c r="N144" s="223">
        <v>110</v>
      </c>
      <c r="O144" s="223">
        <v>110</v>
      </c>
      <c r="P144" s="103"/>
      <c r="Q144" s="103"/>
      <c r="R144" s="223">
        <v>110</v>
      </c>
      <c r="S144" s="223">
        <v>110</v>
      </c>
      <c r="T144" s="53"/>
      <c r="U144" s="53"/>
    </row>
    <row r="145" spans="1:21" s="17" customFormat="1" outlineLevel="1">
      <c r="A145" s="875"/>
      <c r="B145" s="721"/>
      <c r="C145" s="18"/>
      <c r="D145" s="178" t="s">
        <v>192</v>
      </c>
      <c r="E145" s="177" t="s">
        <v>149</v>
      </c>
      <c r="F145" s="300">
        <v>0</v>
      </c>
      <c r="G145" s="223">
        <v>0</v>
      </c>
      <c r="H145" s="223">
        <v>0</v>
      </c>
      <c r="I145" s="223">
        <v>0</v>
      </c>
      <c r="J145" s="223">
        <v>0</v>
      </c>
      <c r="K145" s="223">
        <v>0</v>
      </c>
      <c r="L145" s="103"/>
      <c r="M145" s="103"/>
      <c r="N145" s="223">
        <v>0</v>
      </c>
      <c r="O145" s="223">
        <v>0</v>
      </c>
      <c r="P145" s="103"/>
      <c r="Q145" s="103"/>
      <c r="R145" s="223">
        <v>0</v>
      </c>
      <c r="S145" s="223">
        <v>0</v>
      </c>
      <c r="T145" s="53"/>
      <c r="U145" s="53"/>
    </row>
    <row r="146" spans="1:21" s="17" customFormat="1" outlineLevel="1">
      <c r="A146" s="875"/>
      <c r="B146" s="721"/>
      <c r="C146" s="18"/>
      <c r="D146" s="178" t="s">
        <v>193</v>
      </c>
      <c r="E146" s="177" t="s">
        <v>149</v>
      </c>
      <c r="F146" s="300">
        <v>3</v>
      </c>
      <c r="G146" s="223">
        <v>3</v>
      </c>
      <c r="H146" s="223">
        <v>3</v>
      </c>
      <c r="I146" s="223">
        <v>3</v>
      </c>
      <c r="J146" s="223">
        <v>3</v>
      </c>
      <c r="K146" s="223">
        <v>3</v>
      </c>
      <c r="L146" s="103"/>
      <c r="M146" s="103"/>
      <c r="N146" s="223">
        <v>3</v>
      </c>
      <c r="O146" s="223">
        <v>3</v>
      </c>
      <c r="P146" s="103"/>
      <c r="Q146" s="103"/>
      <c r="R146" s="223">
        <v>3</v>
      </c>
      <c r="S146" s="223">
        <v>3</v>
      </c>
      <c r="T146" s="53"/>
      <c r="U146" s="53"/>
    </row>
    <row r="147" spans="1:21" s="17" customFormat="1" outlineLevel="1">
      <c r="A147" s="875"/>
      <c r="B147" s="721"/>
      <c r="C147" s="18"/>
      <c r="D147" s="178" t="s">
        <v>194</v>
      </c>
      <c r="E147" s="177" t="s">
        <v>149</v>
      </c>
      <c r="F147" s="300">
        <v>0</v>
      </c>
      <c r="G147" s="223">
        <v>0</v>
      </c>
      <c r="H147" s="223">
        <v>0</v>
      </c>
      <c r="I147" s="223">
        <v>0</v>
      </c>
      <c r="J147" s="223">
        <v>0</v>
      </c>
      <c r="K147" s="223">
        <v>0</v>
      </c>
      <c r="L147" s="103"/>
      <c r="M147" s="103"/>
      <c r="N147" s="223">
        <v>0</v>
      </c>
      <c r="O147" s="223">
        <v>0</v>
      </c>
      <c r="P147" s="103"/>
      <c r="Q147" s="103"/>
      <c r="R147" s="223">
        <v>0</v>
      </c>
      <c r="S147" s="223">
        <v>0</v>
      </c>
      <c r="T147" s="53"/>
      <c r="U147" s="53"/>
    </row>
    <row r="148" spans="1:21" s="17" customFormat="1" outlineLevel="1">
      <c r="A148" s="875"/>
      <c r="B148" s="721"/>
      <c r="C148" s="18"/>
      <c r="D148" s="178" t="s">
        <v>195</v>
      </c>
      <c r="E148" s="177" t="s">
        <v>149</v>
      </c>
      <c r="F148" s="300">
        <v>0</v>
      </c>
      <c r="G148" s="223">
        <v>0</v>
      </c>
      <c r="H148" s="223">
        <v>0</v>
      </c>
      <c r="I148" s="223">
        <v>0</v>
      </c>
      <c r="J148" s="223">
        <v>0</v>
      </c>
      <c r="K148" s="223">
        <v>0</v>
      </c>
      <c r="L148" s="103"/>
      <c r="M148" s="103"/>
      <c r="N148" s="223">
        <v>0</v>
      </c>
      <c r="O148" s="223">
        <v>0</v>
      </c>
      <c r="P148" s="103"/>
      <c r="Q148" s="103"/>
      <c r="R148" s="223">
        <v>0</v>
      </c>
      <c r="S148" s="223">
        <v>0</v>
      </c>
      <c r="T148" s="53"/>
      <c r="U148" s="53"/>
    </row>
    <row r="149" spans="1:21" s="17" customFormat="1" outlineLevel="1">
      <c r="A149" s="875"/>
      <c r="B149" s="721"/>
      <c r="C149" s="18"/>
      <c r="D149" s="178" t="s">
        <v>196</v>
      </c>
      <c r="E149" s="177" t="s">
        <v>149</v>
      </c>
      <c r="F149" s="300">
        <v>7</v>
      </c>
      <c r="G149" s="223">
        <v>7</v>
      </c>
      <c r="H149" s="223">
        <v>7</v>
      </c>
      <c r="I149" s="223">
        <v>7</v>
      </c>
      <c r="J149" s="223">
        <v>7</v>
      </c>
      <c r="K149" s="223">
        <v>7</v>
      </c>
      <c r="L149" s="103"/>
      <c r="M149" s="103"/>
      <c r="N149" s="223">
        <v>7</v>
      </c>
      <c r="O149" s="223">
        <v>7</v>
      </c>
      <c r="P149" s="103"/>
      <c r="Q149" s="103"/>
      <c r="R149" s="223">
        <v>7</v>
      </c>
      <c r="S149" s="223">
        <v>7</v>
      </c>
      <c r="T149" s="53"/>
      <c r="U149" s="53"/>
    </row>
    <row r="150" spans="1:21" s="17" customFormat="1" outlineLevel="1">
      <c r="A150" s="875"/>
      <c r="B150" s="721"/>
      <c r="C150" s="18"/>
      <c r="D150" s="178" t="s">
        <v>197</v>
      </c>
      <c r="E150" s="177" t="s">
        <v>149</v>
      </c>
      <c r="F150" s="300">
        <v>0</v>
      </c>
      <c r="G150" s="223">
        <v>0</v>
      </c>
      <c r="H150" s="223">
        <v>0</v>
      </c>
      <c r="I150" s="223">
        <v>0</v>
      </c>
      <c r="J150" s="223">
        <v>0</v>
      </c>
      <c r="K150" s="223">
        <v>0</v>
      </c>
      <c r="L150" s="103"/>
      <c r="M150" s="103"/>
      <c r="N150" s="223">
        <v>0</v>
      </c>
      <c r="O150" s="223">
        <v>0</v>
      </c>
      <c r="P150" s="103"/>
      <c r="Q150" s="103"/>
      <c r="R150" s="223">
        <v>0</v>
      </c>
      <c r="S150" s="223">
        <v>0</v>
      </c>
      <c r="T150" s="53"/>
      <c r="U150" s="53"/>
    </row>
    <row r="151" spans="1:21" s="17" customFormat="1" outlineLevel="1">
      <c r="A151" s="875"/>
      <c r="B151" s="721"/>
      <c r="C151" s="18"/>
      <c r="D151" s="178" t="s">
        <v>198</v>
      </c>
      <c r="E151" s="177" t="s">
        <v>149</v>
      </c>
      <c r="F151" s="300">
        <v>0</v>
      </c>
      <c r="G151" s="223">
        <v>0</v>
      </c>
      <c r="H151" s="223">
        <v>0</v>
      </c>
      <c r="I151" s="223">
        <v>0</v>
      </c>
      <c r="J151" s="223">
        <v>0</v>
      </c>
      <c r="K151" s="223">
        <v>0</v>
      </c>
      <c r="L151" s="103"/>
      <c r="M151" s="103"/>
      <c r="N151" s="223">
        <v>0</v>
      </c>
      <c r="O151" s="223">
        <v>0</v>
      </c>
      <c r="P151" s="103"/>
      <c r="Q151" s="103"/>
      <c r="R151" s="223">
        <v>0</v>
      </c>
      <c r="S151" s="223">
        <v>0</v>
      </c>
      <c r="T151" s="53"/>
      <c r="U151" s="53"/>
    </row>
    <row r="152" spans="1:21" s="17" customFormat="1" outlineLevel="1">
      <c r="A152" s="875"/>
      <c r="B152" s="721"/>
      <c r="C152" s="18"/>
      <c r="D152" s="178" t="s">
        <v>199</v>
      </c>
      <c r="E152" s="177" t="s">
        <v>149</v>
      </c>
      <c r="F152" s="300">
        <v>0</v>
      </c>
      <c r="G152" s="223">
        <v>0</v>
      </c>
      <c r="H152" s="223">
        <v>0</v>
      </c>
      <c r="I152" s="223">
        <v>0</v>
      </c>
      <c r="J152" s="223">
        <v>0</v>
      </c>
      <c r="K152" s="223">
        <v>0</v>
      </c>
      <c r="L152" s="103"/>
      <c r="M152" s="103"/>
      <c r="N152" s="223">
        <v>0</v>
      </c>
      <c r="O152" s="223">
        <v>0</v>
      </c>
      <c r="P152" s="103"/>
      <c r="Q152" s="103"/>
      <c r="R152" s="223">
        <v>0</v>
      </c>
      <c r="S152" s="223">
        <v>0</v>
      </c>
      <c r="T152" s="53"/>
      <c r="U152" s="53"/>
    </row>
    <row r="153" spans="1:21" s="17" customFormat="1" outlineLevel="1">
      <c r="A153" s="875"/>
      <c r="B153" s="721"/>
      <c r="C153" s="18"/>
      <c r="D153" s="178" t="s">
        <v>200</v>
      </c>
      <c r="E153" s="177" t="s">
        <v>149</v>
      </c>
      <c r="F153" s="300">
        <v>0</v>
      </c>
      <c r="G153" s="223">
        <v>0</v>
      </c>
      <c r="H153" s="223">
        <v>0</v>
      </c>
      <c r="I153" s="223">
        <v>0</v>
      </c>
      <c r="J153" s="223">
        <v>0</v>
      </c>
      <c r="K153" s="223">
        <v>0</v>
      </c>
      <c r="L153" s="103"/>
      <c r="M153" s="103"/>
      <c r="N153" s="223">
        <v>0</v>
      </c>
      <c r="O153" s="223">
        <v>0</v>
      </c>
      <c r="P153" s="103"/>
      <c r="Q153" s="103"/>
      <c r="R153" s="223">
        <v>0</v>
      </c>
      <c r="S153" s="223">
        <v>0</v>
      </c>
      <c r="T153" s="53"/>
      <c r="U153" s="53"/>
    </row>
    <row r="154" spans="1:21" s="17" customFormat="1" outlineLevel="1">
      <c r="A154" s="875"/>
      <c r="B154" s="721"/>
      <c r="C154" s="18"/>
      <c r="D154" s="178" t="s">
        <v>201</v>
      </c>
      <c r="E154" s="177" t="s">
        <v>149</v>
      </c>
      <c r="F154" s="300">
        <v>7</v>
      </c>
      <c r="G154" s="223">
        <v>7</v>
      </c>
      <c r="H154" s="223">
        <v>7</v>
      </c>
      <c r="I154" s="223">
        <v>7</v>
      </c>
      <c r="J154" s="223">
        <v>7</v>
      </c>
      <c r="K154" s="223">
        <v>7</v>
      </c>
      <c r="L154" s="103"/>
      <c r="M154" s="103"/>
      <c r="N154" s="223">
        <v>7</v>
      </c>
      <c r="O154" s="223">
        <v>7</v>
      </c>
      <c r="P154" s="103"/>
      <c r="Q154" s="103"/>
      <c r="R154" s="223">
        <v>7</v>
      </c>
      <c r="S154" s="223">
        <v>7</v>
      </c>
      <c r="T154" s="53"/>
      <c r="U154" s="53"/>
    </row>
    <row r="155" spans="1:21" s="17" customFormat="1" outlineLevel="1">
      <c r="A155" s="875"/>
      <c r="B155" s="721"/>
      <c r="C155" s="18"/>
      <c r="D155" s="178" t="s">
        <v>202</v>
      </c>
      <c r="E155" s="177" t="s">
        <v>149</v>
      </c>
      <c r="F155" s="300">
        <v>0</v>
      </c>
      <c r="G155" s="223">
        <v>0</v>
      </c>
      <c r="H155" s="223">
        <v>0</v>
      </c>
      <c r="I155" s="223">
        <v>0</v>
      </c>
      <c r="J155" s="223">
        <v>0</v>
      </c>
      <c r="K155" s="223">
        <v>0</v>
      </c>
      <c r="L155" s="103"/>
      <c r="M155" s="103"/>
      <c r="N155" s="223">
        <v>0</v>
      </c>
      <c r="O155" s="223">
        <v>0</v>
      </c>
      <c r="P155" s="103"/>
      <c r="Q155" s="103"/>
      <c r="R155" s="223">
        <v>0</v>
      </c>
      <c r="S155" s="223">
        <v>0</v>
      </c>
      <c r="T155" s="53"/>
      <c r="U155" s="53"/>
    </row>
    <row r="156" spans="1:21" outlineLevel="1">
      <c r="D156" s="178" t="s">
        <v>203</v>
      </c>
      <c r="E156" s="177" t="s">
        <v>149</v>
      </c>
      <c r="F156" s="300">
        <v>0</v>
      </c>
      <c r="G156" s="223">
        <v>0</v>
      </c>
      <c r="H156" s="223">
        <v>0</v>
      </c>
      <c r="I156" s="223">
        <v>0</v>
      </c>
      <c r="J156" s="223">
        <v>0</v>
      </c>
      <c r="K156" s="223">
        <v>0</v>
      </c>
      <c r="N156" s="223">
        <v>0</v>
      </c>
      <c r="O156" s="223">
        <v>0</v>
      </c>
      <c r="R156" s="223">
        <v>0</v>
      </c>
      <c r="S156" s="223">
        <v>0</v>
      </c>
    </row>
    <row r="157" spans="1:21" s="17" customFormat="1" outlineLevel="1">
      <c r="A157" s="875"/>
      <c r="B157" s="721"/>
      <c r="C157" s="18"/>
      <c r="D157" s="178" t="s">
        <v>204</v>
      </c>
      <c r="E157" s="177" t="s">
        <v>149</v>
      </c>
      <c r="F157" s="300">
        <v>0</v>
      </c>
      <c r="G157" s="223">
        <v>0</v>
      </c>
      <c r="H157" s="223">
        <v>0</v>
      </c>
      <c r="I157" s="223">
        <v>0</v>
      </c>
      <c r="J157" s="223">
        <v>0</v>
      </c>
      <c r="K157" s="223">
        <v>0</v>
      </c>
      <c r="L157" s="103"/>
      <c r="M157" s="103"/>
      <c r="N157" s="223">
        <v>0</v>
      </c>
      <c r="O157" s="223">
        <v>0</v>
      </c>
      <c r="P157" s="103"/>
      <c r="Q157" s="103"/>
      <c r="R157" s="223">
        <v>0</v>
      </c>
      <c r="S157" s="223">
        <v>0</v>
      </c>
      <c r="T157" s="53"/>
      <c r="U157" s="53"/>
    </row>
    <row r="158" spans="1:21" s="17" customFormat="1" outlineLevel="1">
      <c r="A158" s="875"/>
      <c r="B158" s="721"/>
      <c r="C158" s="18"/>
      <c r="D158" s="178" t="s">
        <v>205</v>
      </c>
      <c r="E158" s="177" t="s">
        <v>149</v>
      </c>
      <c r="F158" s="300">
        <v>0</v>
      </c>
      <c r="G158" s="223">
        <v>0</v>
      </c>
      <c r="H158" s="223">
        <v>0</v>
      </c>
      <c r="I158" s="223">
        <v>0</v>
      </c>
      <c r="J158" s="223">
        <v>0</v>
      </c>
      <c r="K158" s="223">
        <v>0</v>
      </c>
      <c r="L158" s="103"/>
      <c r="M158" s="103"/>
      <c r="N158" s="223">
        <v>0</v>
      </c>
      <c r="O158" s="223">
        <v>0</v>
      </c>
      <c r="P158" s="103"/>
      <c r="Q158" s="103"/>
      <c r="R158" s="223">
        <v>0</v>
      </c>
      <c r="S158" s="223">
        <v>0</v>
      </c>
      <c r="T158" s="53"/>
      <c r="U158" s="53"/>
    </row>
    <row r="159" spans="1:21" s="17" customFormat="1" outlineLevel="1">
      <c r="A159" s="875"/>
      <c r="B159" s="721"/>
      <c r="C159" s="18"/>
      <c r="D159" s="178" t="s">
        <v>206</v>
      </c>
      <c r="E159" s="177" t="s">
        <v>149</v>
      </c>
      <c r="F159" s="300">
        <v>0</v>
      </c>
      <c r="G159" s="223">
        <v>0</v>
      </c>
      <c r="H159" s="223">
        <v>0</v>
      </c>
      <c r="I159" s="223">
        <v>0</v>
      </c>
      <c r="J159" s="223">
        <v>0</v>
      </c>
      <c r="K159" s="223">
        <v>0</v>
      </c>
      <c r="L159" s="103"/>
      <c r="M159" s="103"/>
      <c r="N159" s="223">
        <v>0</v>
      </c>
      <c r="O159" s="223">
        <v>0</v>
      </c>
      <c r="P159" s="103"/>
      <c r="Q159" s="103"/>
      <c r="R159" s="223">
        <v>0</v>
      </c>
      <c r="S159" s="223">
        <v>0</v>
      </c>
      <c r="T159" s="53"/>
      <c r="U159" s="53"/>
    </row>
    <row r="160" spans="1:21" s="17" customFormat="1" outlineLevel="1">
      <c r="A160" s="875"/>
      <c r="B160" s="721"/>
      <c r="C160" s="18"/>
      <c r="D160" s="178" t="s">
        <v>207</v>
      </c>
      <c r="E160" s="177" t="s">
        <v>149</v>
      </c>
      <c r="F160" s="300">
        <v>0</v>
      </c>
      <c r="G160" s="223">
        <v>0</v>
      </c>
      <c r="H160" s="223">
        <v>0</v>
      </c>
      <c r="I160" s="223">
        <v>0</v>
      </c>
      <c r="J160" s="223">
        <v>0</v>
      </c>
      <c r="K160" s="223">
        <v>0</v>
      </c>
      <c r="L160" s="103"/>
      <c r="M160" s="103"/>
      <c r="N160" s="223">
        <v>0</v>
      </c>
      <c r="O160" s="223">
        <v>0</v>
      </c>
      <c r="P160" s="103"/>
      <c r="Q160" s="103"/>
      <c r="R160" s="223">
        <v>0</v>
      </c>
      <c r="S160" s="223">
        <v>0</v>
      </c>
      <c r="T160" s="53"/>
      <c r="U160" s="53"/>
    </row>
    <row r="161" spans="1:21" s="17" customFormat="1" outlineLevel="1">
      <c r="A161" s="875"/>
      <c r="B161" s="721"/>
      <c r="C161" s="18"/>
      <c r="D161" s="178" t="s">
        <v>208</v>
      </c>
      <c r="E161" s="177" t="s">
        <v>149</v>
      </c>
      <c r="F161" s="300">
        <v>0</v>
      </c>
      <c r="G161" s="223">
        <v>0</v>
      </c>
      <c r="H161" s="223">
        <v>0</v>
      </c>
      <c r="I161" s="223">
        <v>0</v>
      </c>
      <c r="J161" s="223">
        <v>0</v>
      </c>
      <c r="K161" s="223">
        <v>0</v>
      </c>
      <c r="L161" s="103"/>
      <c r="M161" s="103"/>
      <c r="N161" s="223">
        <v>0</v>
      </c>
      <c r="O161" s="223">
        <v>0</v>
      </c>
      <c r="P161" s="103"/>
      <c r="Q161" s="103"/>
      <c r="R161" s="223">
        <v>0</v>
      </c>
      <c r="S161" s="223">
        <v>0</v>
      </c>
      <c r="T161" s="53"/>
      <c r="U161" s="53"/>
    </row>
    <row r="162" spans="1:21" s="17" customFormat="1" ht="12.6" customHeight="1" outlineLevel="1">
      <c r="A162" s="875"/>
      <c r="B162" s="721"/>
      <c r="C162" s="18"/>
      <c r="D162" s="178" t="s">
        <v>209</v>
      </c>
      <c r="E162" s="177" t="s">
        <v>149</v>
      </c>
      <c r="F162" s="300">
        <v>0</v>
      </c>
      <c r="G162" s="223">
        <v>0</v>
      </c>
      <c r="H162" s="223">
        <v>0</v>
      </c>
      <c r="I162" s="223">
        <v>0</v>
      </c>
      <c r="J162" s="223">
        <v>0</v>
      </c>
      <c r="K162" s="223">
        <v>0</v>
      </c>
      <c r="L162" s="103"/>
      <c r="M162" s="103"/>
      <c r="N162" s="223">
        <v>0</v>
      </c>
      <c r="O162" s="223">
        <v>0</v>
      </c>
      <c r="P162" s="103"/>
      <c r="Q162" s="103"/>
      <c r="R162" s="223">
        <v>0</v>
      </c>
      <c r="S162" s="223">
        <v>0</v>
      </c>
      <c r="T162" s="53"/>
      <c r="U162" s="53"/>
    </row>
    <row r="163" spans="1:21" outlineLevel="1">
      <c r="D163" s="292" t="s">
        <v>793</v>
      </c>
      <c r="E163" s="283"/>
      <c r="F163" s="284"/>
      <c r="G163" s="284"/>
      <c r="H163" s="284"/>
      <c r="I163" s="284"/>
      <c r="J163" s="284"/>
      <c r="K163" s="203"/>
      <c r="L163" s="1"/>
      <c r="M163" s="1"/>
      <c r="N163" s="285"/>
      <c r="O163" s="203"/>
      <c r="P163" s="1"/>
      <c r="Q163" s="1"/>
      <c r="R163" s="285"/>
      <c r="S163" s="203"/>
    </row>
    <row r="164" spans="1:21" outlineLevel="1">
      <c r="D164" s="286"/>
      <c r="E164" s="283"/>
      <c r="F164" s="284"/>
      <c r="G164" s="284"/>
      <c r="H164" s="284"/>
      <c r="I164" s="284"/>
      <c r="J164" s="284"/>
      <c r="K164" s="203"/>
      <c r="L164" s="1"/>
      <c r="M164" s="1"/>
      <c r="N164" s="285"/>
      <c r="O164" s="203"/>
      <c r="P164" s="1"/>
      <c r="Q164" s="1"/>
      <c r="R164" s="285"/>
      <c r="S164" s="203"/>
    </row>
    <row r="165" spans="1:21" outlineLevel="1"/>
    <row r="166" spans="1:21">
      <c r="A166" s="875" t="s">
        <v>212</v>
      </c>
      <c r="C166" s="924" t="s">
        <v>213</v>
      </c>
      <c r="D166" s="305"/>
      <c r="E166" s="306"/>
      <c r="F166" s="305"/>
      <c r="G166" s="305"/>
      <c r="H166" s="305"/>
      <c r="I166" s="305"/>
      <c r="J166" s="305"/>
      <c r="K166" s="307"/>
      <c r="N166" s="294"/>
      <c r="O166" s="295"/>
      <c r="R166" s="296"/>
      <c r="S166" s="917"/>
      <c r="T166" s="187"/>
      <c r="U166" s="187"/>
    </row>
    <row r="167" spans="1:21" s="17" customFormat="1" outlineLevel="1">
      <c r="A167" s="875"/>
      <c r="B167" s="721"/>
      <c r="C167" s="18"/>
      <c r="D167" s="178" t="s">
        <v>214</v>
      </c>
      <c r="E167" s="177" t="s">
        <v>215</v>
      </c>
      <c r="F167" s="300">
        <v>0</v>
      </c>
      <c r="G167" s="223">
        <v>0</v>
      </c>
      <c r="H167" s="223">
        <v>0</v>
      </c>
      <c r="I167" s="223">
        <v>0</v>
      </c>
      <c r="J167" s="223">
        <v>0</v>
      </c>
      <c r="K167" s="223">
        <v>0</v>
      </c>
      <c r="L167" s="103"/>
      <c r="M167" s="103"/>
      <c r="N167" s="223">
        <v>0</v>
      </c>
      <c r="O167" s="223">
        <v>0</v>
      </c>
      <c r="P167" s="103"/>
      <c r="Q167" s="103"/>
      <c r="R167" s="223">
        <v>0</v>
      </c>
      <c r="S167" s="223">
        <v>0</v>
      </c>
      <c r="T167" s="53"/>
      <c r="U167" s="53"/>
    </row>
    <row r="168" spans="1:21" outlineLevel="1">
      <c r="D168" s="178" t="s">
        <v>216</v>
      </c>
      <c r="E168" s="178" t="s">
        <v>215</v>
      </c>
      <c r="F168" s="223">
        <v>861</v>
      </c>
      <c r="G168" s="223">
        <v>861</v>
      </c>
      <c r="H168" s="223">
        <v>861</v>
      </c>
      <c r="I168" s="223">
        <v>861</v>
      </c>
      <c r="J168" s="223">
        <v>861</v>
      </c>
      <c r="K168" s="223">
        <v>861</v>
      </c>
      <c r="N168" s="223">
        <v>861</v>
      </c>
      <c r="O168" s="223">
        <v>861</v>
      </c>
      <c r="R168" s="223">
        <v>861</v>
      </c>
      <c r="S168" s="223">
        <v>861</v>
      </c>
    </row>
    <row r="169" spans="1:21" outlineLevel="1">
      <c r="D169" s="178" t="s">
        <v>217</v>
      </c>
      <c r="E169" s="178" t="s">
        <v>215</v>
      </c>
      <c r="F169" s="223">
        <v>185</v>
      </c>
      <c r="G169" s="223">
        <v>185</v>
      </c>
      <c r="H169" s="223">
        <v>185</v>
      </c>
      <c r="I169" s="223">
        <v>185</v>
      </c>
      <c r="J169" s="223">
        <v>185</v>
      </c>
      <c r="K169" s="223">
        <v>185</v>
      </c>
      <c r="N169" s="223">
        <v>185</v>
      </c>
      <c r="O169" s="223">
        <v>185</v>
      </c>
      <c r="R169" s="223">
        <v>185</v>
      </c>
      <c r="S169" s="223">
        <v>185</v>
      </c>
    </row>
    <row r="170" spans="1:21" outlineLevel="1">
      <c r="D170" s="178" t="s">
        <v>218</v>
      </c>
      <c r="E170" s="178" t="s">
        <v>215</v>
      </c>
      <c r="F170" s="223">
        <v>0</v>
      </c>
      <c r="G170" s="223">
        <v>0</v>
      </c>
      <c r="H170" s="223">
        <v>0</v>
      </c>
      <c r="I170" s="223">
        <v>0</v>
      </c>
      <c r="J170" s="223">
        <v>0</v>
      </c>
      <c r="K170" s="223">
        <v>0</v>
      </c>
      <c r="N170" s="223">
        <v>0</v>
      </c>
      <c r="O170" s="223">
        <v>0</v>
      </c>
      <c r="R170" s="223">
        <v>0</v>
      </c>
      <c r="S170" s="223">
        <v>0</v>
      </c>
    </row>
    <row r="171" spans="1:21" outlineLevel="1">
      <c r="D171" s="178" t="s">
        <v>219</v>
      </c>
      <c r="E171" s="178" t="s">
        <v>215</v>
      </c>
      <c r="F171" s="223">
        <v>25</v>
      </c>
      <c r="G171" s="223">
        <v>25</v>
      </c>
      <c r="H171" s="223">
        <v>25</v>
      </c>
      <c r="I171" s="223">
        <v>25</v>
      </c>
      <c r="J171" s="223">
        <v>25</v>
      </c>
      <c r="K171" s="223">
        <v>25</v>
      </c>
      <c r="N171" s="223">
        <v>25</v>
      </c>
      <c r="O171" s="223">
        <v>25</v>
      </c>
      <c r="R171" s="223">
        <v>25</v>
      </c>
      <c r="S171" s="223">
        <v>25</v>
      </c>
    </row>
    <row r="172" spans="1:21" outlineLevel="1">
      <c r="D172" s="178" t="s">
        <v>220</v>
      </c>
      <c r="E172" s="178" t="s">
        <v>215</v>
      </c>
      <c r="F172" s="223">
        <v>0</v>
      </c>
      <c r="G172" s="223">
        <v>0</v>
      </c>
      <c r="H172" s="223">
        <v>0</v>
      </c>
      <c r="I172" s="223">
        <v>0</v>
      </c>
      <c r="J172" s="223">
        <v>0</v>
      </c>
      <c r="K172" s="223">
        <v>0</v>
      </c>
      <c r="N172" s="223">
        <v>0</v>
      </c>
      <c r="O172" s="223">
        <v>0</v>
      </c>
      <c r="R172" s="223">
        <v>0</v>
      </c>
      <c r="S172" s="223">
        <v>0</v>
      </c>
    </row>
    <row r="173" spans="1:21" outlineLevel="1">
      <c r="D173" s="178" t="s">
        <v>221</v>
      </c>
      <c r="E173" s="178" t="s">
        <v>215</v>
      </c>
      <c r="F173" s="223">
        <v>5</v>
      </c>
      <c r="G173" s="223">
        <v>5</v>
      </c>
      <c r="H173" s="223">
        <v>5</v>
      </c>
      <c r="I173" s="223">
        <v>5</v>
      </c>
      <c r="J173" s="223">
        <v>5</v>
      </c>
      <c r="K173" s="223">
        <v>5</v>
      </c>
      <c r="N173" s="223">
        <v>5</v>
      </c>
      <c r="O173" s="223">
        <v>5</v>
      </c>
      <c r="R173" s="223">
        <v>5</v>
      </c>
      <c r="S173" s="223">
        <v>5</v>
      </c>
    </row>
    <row r="174" spans="1:21" outlineLevel="1">
      <c r="D174" s="178" t="s">
        <v>222</v>
      </c>
      <c r="E174" s="178" t="s">
        <v>215</v>
      </c>
      <c r="F174" s="223">
        <v>1</v>
      </c>
      <c r="G174" s="223">
        <v>1</v>
      </c>
      <c r="H174" s="223">
        <v>1</v>
      </c>
      <c r="I174" s="223">
        <v>1</v>
      </c>
      <c r="J174" s="223">
        <v>1</v>
      </c>
      <c r="K174" s="223">
        <v>1</v>
      </c>
      <c r="N174" s="223">
        <v>1</v>
      </c>
      <c r="O174" s="223">
        <v>1</v>
      </c>
      <c r="R174" s="223">
        <v>1</v>
      </c>
      <c r="S174" s="223">
        <v>1</v>
      </c>
    </row>
    <row r="175" spans="1:21" outlineLevel="1">
      <c r="D175" s="178" t="s">
        <v>223</v>
      </c>
      <c r="E175" s="178" t="s">
        <v>215</v>
      </c>
      <c r="F175" s="223">
        <v>1</v>
      </c>
      <c r="G175" s="223">
        <v>1</v>
      </c>
      <c r="H175" s="223">
        <v>1</v>
      </c>
      <c r="I175" s="223">
        <v>1</v>
      </c>
      <c r="J175" s="223">
        <v>1</v>
      </c>
      <c r="K175" s="223">
        <v>1</v>
      </c>
      <c r="N175" s="223">
        <v>1</v>
      </c>
      <c r="O175" s="223">
        <v>1</v>
      </c>
      <c r="R175" s="223">
        <v>1</v>
      </c>
      <c r="S175" s="223">
        <v>1</v>
      </c>
    </row>
    <row r="176" spans="1:21" outlineLevel="1">
      <c r="D176" s="178" t="s">
        <v>224</v>
      </c>
      <c r="E176" s="178" t="s">
        <v>215</v>
      </c>
      <c r="F176" s="223">
        <v>0</v>
      </c>
      <c r="G176" s="223">
        <v>0</v>
      </c>
      <c r="H176" s="223">
        <v>0</v>
      </c>
      <c r="I176" s="223">
        <v>0</v>
      </c>
      <c r="J176" s="223">
        <v>0</v>
      </c>
      <c r="K176" s="223">
        <v>0</v>
      </c>
      <c r="N176" s="223">
        <v>0</v>
      </c>
      <c r="O176" s="223">
        <v>0</v>
      </c>
      <c r="R176" s="223">
        <v>0</v>
      </c>
      <c r="S176" s="223">
        <v>0</v>
      </c>
    </row>
    <row r="177" spans="1:21" outlineLevel="1">
      <c r="D177" s="178" t="s">
        <v>225</v>
      </c>
      <c r="E177" s="178" t="s">
        <v>215</v>
      </c>
      <c r="F177" s="223">
        <v>3</v>
      </c>
      <c r="G177" s="223">
        <v>3</v>
      </c>
      <c r="H177" s="223">
        <v>3</v>
      </c>
      <c r="I177" s="223">
        <v>3</v>
      </c>
      <c r="J177" s="223">
        <v>3</v>
      </c>
      <c r="K177" s="223">
        <v>3</v>
      </c>
      <c r="N177" s="223">
        <v>3</v>
      </c>
      <c r="O177" s="223">
        <v>3</v>
      </c>
      <c r="R177" s="223">
        <v>3</v>
      </c>
      <c r="S177" s="223">
        <v>3</v>
      </c>
    </row>
    <row r="178" spans="1:21" outlineLevel="1">
      <c r="D178" s="178" t="s">
        <v>226</v>
      </c>
      <c r="E178" s="178" t="s">
        <v>215</v>
      </c>
      <c r="F178" s="223">
        <v>0</v>
      </c>
      <c r="G178" s="223">
        <v>0</v>
      </c>
      <c r="H178" s="223">
        <v>0</v>
      </c>
      <c r="I178" s="223">
        <v>0</v>
      </c>
      <c r="J178" s="223">
        <v>0</v>
      </c>
      <c r="K178" s="223">
        <v>0</v>
      </c>
      <c r="N178" s="223">
        <v>0</v>
      </c>
      <c r="O178" s="223">
        <v>0</v>
      </c>
      <c r="R178" s="223">
        <v>0</v>
      </c>
      <c r="S178" s="223">
        <v>0</v>
      </c>
    </row>
    <row r="179" spans="1:21" outlineLevel="1">
      <c r="D179" s="178" t="s">
        <v>227</v>
      </c>
      <c r="E179" s="178" t="s">
        <v>215</v>
      </c>
      <c r="F179" s="223">
        <v>0</v>
      </c>
      <c r="G179" s="223">
        <v>0</v>
      </c>
      <c r="H179" s="223">
        <v>0</v>
      </c>
      <c r="I179" s="223">
        <v>0</v>
      </c>
      <c r="J179" s="223">
        <v>0</v>
      </c>
      <c r="K179" s="223">
        <v>0</v>
      </c>
      <c r="N179" s="223">
        <v>0</v>
      </c>
      <c r="O179" s="223">
        <v>0</v>
      </c>
      <c r="R179" s="223">
        <v>0</v>
      </c>
      <c r="S179" s="223">
        <v>0</v>
      </c>
    </row>
    <row r="180" spans="1:21" outlineLevel="1">
      <c r="D180" s="178" t="s">
        <v>228</v>
      </c>
      <c r="E180" s="178" t="s">
        <v>215</v>
      </c>
      <c r="F180" s="223">
        <v>0</v>
      </c>
      <c r="G180" s="223">
        <v>0</v>
      </c>
      <c r="H180" s="223">
        <v>0</v>
      </c>
      <c r="I180" s="223">
        <v>0</v>
      </c>
      <c r="J180" s="223">
        <v>0</v>
      </c>
      <c r="K180" s="223">
        <v>0</v>
      </c>
      <c r="N180" s="223">
        <v>0</v>
      </c>
      <c r="O180" s="223">
        <v>0</v>
      </c>
      <c r="R180" s="223">
        <v>0</v>
      </c>
      <c r="S180" s="223">
        <v>0</v>
      </c>
    </row>
    <row r="181" spans="1:21" outlineLevel="1">
      <c r="D181" s="178" t="s">
        <v>229</v>
      </c>
      <c r="E181" s="178" t="s">
        <v>215</v>
      </c>
      <c r="F181" s="223">
        <v>0</v>
      </c>
      <c r="G181" s="223">
        <v>0</v>
      </c>
      <c r="H181" s="223">
        <v>0</v>
      </c>
      <c r="I181" s="223">
        <v>0</v>
      </c>
      <c r="J181" s="223">
        <v>0</v>
      </c>
      <c r="K181" s="223">
        <v>0</v>
      </c>
      <c r="N181" s="223">
        <v>0</v>
      </c>
      <c r="O181" s="223">
        <v>0</v>
      </c>
      <c r="R181" s="223">
        <v>0</v>
      </c>
      <c r="S181" s="223">
        <v>0</v>
      </c>
    </row>
    <row r="182" spans="1:21" outlineLevel="1">
      <c r="D182" s="177" t="s">
        <v>230</v>
      </c>
      <c r="E182" s="177" t="s">
        <v>215</v>
      </c>
      <c r="F182" s="223">
        <v>0</v>
      </c>
      <c r="G182" s="223">
        <v>0</v>
      </c>
      <c r="H182" s="223">
        <v>0</v>
      </c>
      <c r="I182" s="223">
        <v>0</v>
      </c>
      <c r="J182" s="223">
        <v>0</v>
      </c>
      <c r="K182" s="223">
        <v>0</v>
      </c>
      <c r="N182" s="223">
        <v>0</v>
      </c>
      <c r="O182" s="223">
        <v>0</v>
      </c>
      <c r="R182" s="223">
        <v>0</v>
      </c>
      <c r="S182" s="223">
        <v>0</v>
      </c>
    </row>
    <row r="183" spans="1:21" outlineLevel="1">
      <c r="D183" s="177" t="s">
        <v>231</v>
      </c>
      <c r="E183" s="177" t="s">
        <v>215</v>
      </c>
      <c r="F183" s="223">
        <v>0</v>
      </c>
      <c r="G183" s="223">
        <v>0</v>
      </c>
      <c r="H183" s="223">
        <v>0</v>
      </c>
      <c r="I183" s="223">
        <v>0</v>
      </c>
      <c r="J183" s="223">
        <v>0</v>
      </c>
      <c r="K183" s="223">
        <v>0</v>
      </c>
      <c r="N183" s="223">
        <v>0</v>
      </c>
      <c r="O183" s="223">
        <v>0</v>
      </c>
      <c r="R183" s="223">
        <v>0</v>
      </c>
      <c r="S183" s="223">
        <v>0</v>
      </c>
    </row>
    <row r="184" spans="1:21" outlineLevel="1">
      <c r="D184" s="177" t="s">
        <v>232</v>
      </c>
      <c r="E184" s="177" t="s">
        <v>215</v>
      </c>
      <c r="F184" s="223">
        <v>0</v>
      </c>
      <c r="G184" s="223">
        <v>0</v>
      </c>
      <c r="H184" s="223">
        <v>0</v>
      </c>
      <c r="I184" s="223">
        <v>0</v>
      </c>
      <c r="J184" s="223">
        <v>0</v>
      </c>
      <c r="K184" s="223">
        <v>0</v>
      </c>
      <c r="N184" s="223">
        <v>0</v>
      </c>
      <c r="O184" s="223">
        <v>0</v>
      </c>
      <c r="R184" s="223">
        <v>0</v>
      </c>
      <c r="S184" s="223">
        <v>0</v>
      </c>
    </row>
    <row r="185" spans="1:21" outlineLevel="1">
      <c r="D185" s="286"/>
      <c r="E185" s="283"/>
      <c r="F185" s="284"/>
      <c r="G185" s="284"/>
      <c r="H185" s="284"/>
      <c r="I185" s="284"/>
      <c r="J185" s="284"/>
      <c r="K185" s="203"/>
      <c r="L185" s="1"/>
      <c r="M185" s="1"/>
      <c r="N185" s="285"/>
      <c r="O185" s="203"/>
      <c r="P185" s="1"/>
      <c r="Q185" s="1"/>
      <c r="R185" s="285"/>
      <c r="S185" s="203"/>
    </row>
    <row r="186" spans="1:21" outlineLevel="1">
      <c r="D186" s="711"/>
      <c r="E186" s="353"/>
      <c r="F186" s="191"/>
      <c r="G186" s="191"/>
      <c r="H186" s="191"/>
      <c r="I186" s="191"/>
      <c r="J186" s="191"/>
      <c r="K186" s="191"/>
      <c r="N186" s="191"/>
      <c r="O186" s="191"/>
      <c r="R186" s="191"/>
      <c r="S186" s="191"/>
    </row>
    <row r="187" spans="1:21">
      <c r="C187" s="924" t="s">
        <v>721</v>
      </c>
      <c r="D187" s="305"/>
      <c r="E187" s="306"/>
      <c r="F187" s="305"/>
      <c r="G187" s="305"/>
      <c r="H187" s="305"/>
      <c r="I187" s="305"/>
      <c r="J187" s="305"/>
      <c r="K187" s="307"/>
      <c r="N187" s="294"/>
      <c r="O187" s="295"/>
      <c r="R187" s="296"/>
      <c r="S187" s="917"/>
      <c r="T187" s="187"/>
      <c r="U187" s="187"/>
    </row>
    <row r="188" spans="1:21" outlineLevel="1">
      <c r="A188" s="875" t="s">
        <v>234</v>
      </c>
      <c r="C188" s="135"/>
      <c r="D188" s="177" t="s">
        <v>233</v>
      </c>
      <c r="E188" s="13" t="s">
        <v>734</v>
      </c>
      <c r="F188" s="223">
        <v>0</v>
      </c>
      <c r="G188" s="223">
        <v>0</v>
      </c>
      <c r="H188" s="223">
        <v>0</v>
      </c>
      <c r="I188" s="223">
        <v>0</v>
      </c>
      <c r="J188" s="223">
        <v>0</v>
      </c>
      <c r="K188" s="223">
        <v>0</v>
      </c>
      <c r="N188" s="223">
        <v>0</v>
      </c>
      <c r="O188" s="223">
        <v>0</v>
      </c>
      <c r="R188" s="223">
        <v>0</v>
      </c>
      <c r="S188" s="223">
        <v>0</v>
      </c>
    </row>
    <row r="189" spans="1:21">
      <c r="A189" s="875" t="s">
        <v>236</v>
      </c>
      <c r="C189" s="924" t="s">
        <v>237</v>
      </c>
      <c r="D189" s="305"/>
      <c r="E189" s="306"/>
      <c r="F189" s="305"/>
      <c r="G189" s="305"/>
      <c r="H189" s="305"/>
      <c r="I189" s="305"/>
      <c r="J189" s="305"/>
      <c r="K189" s="307"/>
      <c r="N189" s="294"/>
      <c r="O189" s="295"/>
      <c r="R189" s="296"/>
      <c r="S189" s="917"/>
      <c r="T189" s="187"/>
      <c r="U189" s="187"/>
    </row>
    <row r="190" spans="1:21" outlineLevel="1">
      <c r="D190" s="286" t="s">
        <v>238</v>
      </c>
      <c r="E190" s="283"/>
      <c r="F190" s="284"/>
      <c r="G190" s="284"/>
      <c r="H190" s="284"/>
      <c r="I190" s="284"/>
      <c r="J190" s="284"/>
      <c r="K190" s="203"/>
      <c r="L190" s="1"/>
      <c r="M190" s="1"/>
      <c r="N190" s="285"/>
      <c r="O190" s="203"/>
      <c r="P190" s="1"/>
      <c r="Q190" s="1"/>
      <c r="R190" s="285"/>
      <c r="S190" s="203"/>
    </row>
    <row r="191" spans="1:21" outlineLevel="1">
      <c r="D191" s="178" t="s">
        <v>157</v>
      </c>
      <c r="E191" s="178" t="s">
        <v>149</v>
      </c>
      <c r="F191" s="223">
        <v>0</v>
      </c>
      <c r="G191" s="223">
        <v>0</v>
      </c>
      <c r="H191" s="223">
        <v>0</v>
      </c>
      <c r="I191" s="223">
        <v>0</v>
      </c>
      <c r="J191" s="223">
        <v>0</v>
      </c>
      <c r="K191" s="223">
        <v>0</v>
      </c>
      <c r="N191" s="223">
        <v>0</v>
      </c>
      <c r="O191" s="223">
        <v>0</v>
      </c>
      <c r="R191" s="223">
        <v>0</v>
      </c>
      <c r="S191" s="223">
        <v>0</v>
      </c>
    </row>
    <row r="192" spans="1:21" outlineLevel="1">
      <c r="D192" s="178" t="s">
        <v>158</v>
      </c>
      <c r="E192" s="178" t="s">
        <v>149</v>
      </c>
      <c r="F192" s="223">
        <v>0</v>
      </c>
      <c r="G192" s="223">
        <v>0</v>
      </c>
      <c r="H192" s="223">
        <v>0</v>
      </c>
      <c r="I192" s="223">
        <v>0</v>
      </c>
      <c r="J192" s="223">
        <v>0</v>
      </c>
      <c r="K192" s="223">
        <v>0</v>
      </c>
      <c r="N192" s="223">
        <v>0</v>
      </c>
      <c r="O192" s="223">
        <v>0</v>
      </c>
      <c r="R192" s="223">
        <v>0</v>
      </c>
      <c r="S192" s="223">
        <v>0</v>
      </c>
    </row>
    <row r="193" spans="4:19" outlineLevel="1">
      <c r="D193" s="178" t="s">
        <v>159</v>
      </c>
      <c r="E193" s="178" t="s">
        <v>149</v>
      </c>
      <c r="F193" s="223">
        <v>0</v>
      </c>
      <c r="G193" s="223">
        <v>0</v>
      </c>
      <c r="H193" s="223">
        <v>0</v>
      </c>
      <c r="I193" s="223">
        <v>0</v>
      </c>
      <c r="J193" s="223">
        <v>0</v>
      </c>
      <c r="K193" s="223">
        <v>0</v>
      </c>
      <c r="N193" s="223">
        <v>0</v>
      </c>
      <c r="O193" s="223">
        <v>0</v>
      </c>
      <c r="R193" s="223">
        <v>0</v>
      </c>
      <c r="S193" s="223">
        <v>0</v>
      </c>
    </row>
    <row r="194" spans="4:19" outlineLevel="1">
      <c r="D194" s="178" t="s">
        <v>160</v>
      </c>
      <c r="E194" s="178" t="s">
        <v>149</v>
      </c>
      <c r="F194" s="223">
        <v>0</v>
      </c>
      <c r="G194" s="223">
        <v>0</v>
      </c>
      <c r="H194" s="223">
        <v>0</v>
      </c>
      <c r="I194" s="223">
        <v>0</v>
      </c>
      <c r="J194" s="223">
        <v>0</v>
      </c>
      <c r="K194" s="223">
        <v>0</v>
      </c>
      <c r="N194" s="223">
        <v>0</v>
      </c>
      <c r="O194" s="223">
        <v>0</v>
      </c>
      <c r="R194" s="223">
        <v>0</v>
      </c>
      <c r="S194" s="223">
        <v>0</v>
      </c>
    </row>
    <row r="195" spans="4:19" outlineLevel="1">
      <c r="D195" s="178" t="s">
        <v>167</v>
      </c>
      <c r="E195" s="178" t="s">
        <v>149</v>
      </c>
      <c r="F195" s="223">
        <v>0</v>
      </c>
      <c r="G195" s="223">
        <v>0</v>
      </c>
      <c r="H195" s="223">
        <v>0</v>
      </c>
      <c r="I195" s="223">
        <v>0</v>
      </c>
      <c r="J195" s="223">
        <v>0</v>
      </c>
      <c r="K195" s="223">
        <v>0</v>
      </c>
      <c r="N195" s="223">
        <v>0</v>
      </c>
      <c r="O195" s="223">
        <v>0</v>
      </c>
      <c r="R195" s="223">
        <v>0</v>
      </c>
      <c r="S195" s="223">
        <v>0</v>
      </c>
    </row>
    <row r="196" spans="4:19" outlineLevel="1">
      <c r="D196" s="178" t="s">
        <v>239</v>
      </c>
      <c r="E196" s="178" t="s">
        <v>149</v>
      </c>
      <c r="F196" s="223">
        <v>0</v>
      </c>
      <c r="G196" s="223">
        <v>0</v>
      </c>
      <c r="H196" s="223">
        <v>0</v>
      </c>
      <c r="I196" s="223">
        <v>0</v>
      </c>
      <c r="J196" s="223">
        <v>0</v>
      </c>
      <c r="K196" s="223">
        <v>0</v>
      </c>
      <c r="N196" s="223">
        <v>0</v>
      </c>
      <c r="O196" s="223">
        <v>0</v>
      </c>
      <c r="R196" s="223">
        <v>0</v>
      </c>
      <c r="S196" s="223">
        <v>0</v>
      </c>
    </row>
    <row r="197" spans="4:19" outlineLevel="1">
      <c r="D197" s="178" t="s">
        <v>240</v>
      </c>
      <c r="E197" s="178" t="s">
        <v>149</v>
      </c>
      <c r="F197" s="223">
        <v>0</v>
      </c>
      <c r="G197" s="223">
        <v>0</v>
      </c>
      <c r="H197" s="223">
        <v>0</v>
      </c>
      <c r="I197" s="223">
        <v>0</v>
      </c>
      <c r="J197" s="223">
        <v>0</v>
      </c>
      <c r="K197" s="223">
        <v>0</v>
      </c>
      <c r="N197" s="223">
        <v>0</v>
      </c>
      <c r="O197" s="223">
        <v>0</v>
      </c>
      <c r="R197" s="223">
        <v>0</v>
      </c>
      <c r="S197" s="223">
        <v>0</v>
      </c>
    </row>
    <row r="198" spans="4:19" outlineLevel="1">
      <c r="D198" s="178" t="s">
        <v>241</v>
      </c>
      <c r="E198" s="178" t="s">
        <v>149</v>
      </c>
      <c r="F198" s="223">
        <v>0</v>
      </c>
      <c r="G198" s="223">
        <v>0</v>
      </c>
      <c r="H198" s="223">
        <v>0</v>
      </c>
      <c r="I198" s="223">
        <v>0</v>
      </c>
      <c r="J198" s="223">
        <v>0</v>
      </c>
      <c r="K198" s="223">
        <v>0</v>
      </c>
      <c r="N198" s="223">
        <v>0</v>
      </c>
      <c r="O198" s="223">
        <v>0</v>
      </c>
      <c r="R198" s="223">
        <v>0</v>
      </c>
      <c r="S198" s="223">
        <v>0</v>
      </c>
    </row>
    <row r="199" spans="4:19" outlineLevel="1">
      <c r="D199" s="286" t="s">
        <v>242</v>
      </c>
      <c r="E199" s="283"/>
      <c r="F199" s="284"/>
      <c r="G199" s="284"/>
      <c r="H199" s="284"/>
      <c r="I199" s="284"/>
      <c r="J199" s="284"/>
      <c r="K199" s="203"/>
      <c r="L199" s="1"/>
      <c r="M199" s="1"/>
      <c r="N199" s="285"/>
      <c r="O199" s="203"/>
      <c r="P199" s="1"/>
      <c r="Q199" s="1"/>
      <c r="R199" s="285"/>
      <c r="S199" s="203"/>
    </row>
    <row r="200" spans="4:19" outlineLevel="1">
      <c r="D200" s="178" t="s">
        <v>243</v>
      </c>
      <c r="E200" s="178" t="s">
        <v>149</v>
      </c>
      <c r="F200" s="223">
        <v>0</v>
      </c>
      <c r="G200" s="223">
        <v>0</v>
      </c>
      <c r="H200" s="223">
        <v>0</v>
      </c>
      <c r="I200" s="223">
        <v>0</v>
      </c>
      <c r="J200" s="223">
        <v>0</v>
      </c>
      <c r="K200" s="223">
        <v>0</v>
      </c>
      <c r="N200" s="223">
        <v>0</v>
      </c>
      <c r="O200" s="223">
        <v>0</v>
      </c>
      <c r="R200" s="223">
        <v>0</v>
      </c>
      <c r="S200" s="223">
        <v>0</v>
      </c>
    </row>
    <row r="201" spans="4:19" outlineLevel="1">
      <c r="D201" s="178" t="s">
        <v>244</v>
      </c>
      <c r="E201" s="178" t="s">
        <v>149</v>
      </c>
      <c r="F201" s="223">
        <v>0</v>
      </c>
      <c r="G201" s="223">
        <v>0</v>
      </c>
      <c r="H201" s="223">
        <v>0</v>
      </c>
      <c r="I201" s="223">
        <v>0</v>
      </c>
      <c r="J201" s="223">
        <v>0</v>
      </c>
      <c r="K201" s="223">
        <v>0</v>
      </c>
      <c r="N201" s="223">
        <v>0</v>
      </c>
      <c r="O201" s="223">
        <v>0</v>
      </c>
      <c r="R201" s="223">
        <v>0</v>
      </c>
      <c r="S201" s="223">
        <v>0</v>
      </c>
    </row>
    <row r="202" spans="4:19" outlineLevel="1">
      <c r="D202" s="178" t="s">
        <v>245</v>
      </c>
      <c r="E202" s="178" t="s">
        <v>149</v>
      </c>
      <c r="F202" s="223">
        <v>0</v>
      </c>
      <c r="G202" s="223">
        <v>0</v>
      </c>
      <c r="H202" s="223">
        <v>0</v>
      </c>
      <c r="I202" s="223">
        <v>0</v>
      </c>
      <c r="J202" s="223">
        <v>0</v>
      </c>
      <c r="K202" s="223">
        <v>0</v>
      </c>
      <c r="N202" s="223">
        <v>0</v>
      </c>
      <c r="O202" s="223">
        <v>0</v>
      </c>
      <c r="R202" s="223">
        <v>0</v>
      </c>
      <c r="S202" s="223">
        <v>0</v>
      </c>
    </row>
    <row r="203" spans="4:19" outlineLevel="1">
      <c r="D203" s="178" t="s">
        <v>246</v>
      </c>
      <c r="E203" s="178" t="s">
        <v>149</v>
      </c>
      <c r="F203" s="223">
        <v>0</v>
      </c>
      <c r="G203" s="223">
        <v>0</v>
      </c>
      <c r="H203" s="223">
        <v>0</v>
      </c>
      <c r="I203" s="223">
        <v>0</v>
      </c>
      <c r="J203" s="223">
        <v>0</v>
      </c>
      <c r="K203" s="223">
        <v>0</v>
      </c>
      <c r="N203" s="223">
        <v>0</v>
      </c>
      <c r="O203" s="223">
        <v>0</v>
      </c>
      <c r="R203" s="223">
        <v>0</v>
      </c>
      <c r="S203" s="223">
        <v>0</v>
      </c>
    </row>
    <row r="204" spans="4:19" outlineLevel="1">
      <c r="D204" s="178" t="s">
        <v>247</v>
      </c>
      <c r="E204" s="178" t="s">
        <v>149</v>
      </c>
      <c r="F204" s="223">
        <v>0</v>
      </c>
      <c r="G204" s="223">
        <v>0</v>
      </c>
      <c r="H204" s="223">
        <v>0</v>
      </c>
      <c r="I204" s="223">
        <v>0</v>
      </c>
      <c r="J204" s="223">
        <v>0</v>
      </c>
      <c r="K204" s="223">
        <v>0</v>
      </c>
      <c r="N204" s="223">
        <v>0</v>
      </c>
      <c r="O204" s="223">
        <v>0</v>
      </c>
      <c r="R204" s="223">
        <v>0</v>
      </c>
      <c r="S204" s="223">
        <v>0</v>
      </c>
    </row>
    <row r="205" spans="4:19" outlineLevel="1">
      <c r="D205" s="178" t="s">
        <v>248</v>
      </c>
      <c r="E205" s="178" t="s">
        <v>149</v>
      </c>
      <c r="F205" s="223">
        <v>0</v>
      </c>
      <c r="G205" s="223">
        <v>0</v>
      </c>
      <c r="H205" s="223">
        <v>0</v>
      </c>
      <c r="I205" s="223">
        <v>0</v>
      </c>
      <c r="J205" s="223">
        <v>0</v>
      </c>
      <c r="K205" s="223">
        <v>0</v>
      </c>
      <c r="N205" s="223">
        <v>0</v>
      </c>
      <c r="O205" s="223">
        <v>0</v>
      </c>
      <c r="R205" s="223">
        <v>0</v>
      </c>
      <c r="S205" s="223">
        <v>0</v>
      </c>
    </row>
    <row r="206" spans="4:19" outlineLevel="1">
      <c r="D206" s="178" t="s">
        <v>249</v>
      </c>
      <c r="E206" s="178" t="s">
        <v>149</v>
      </c>
      <c r="F206" s="223">
        <v>0</v>
      </c>
      <c r="G206" s="223">
        <v>0</v>
      </c>
      <c r="H206" s="223">
        <v>0</v>
      </c>
      <c r="I206" s="223">
        <v>0</v>
      </c>
      <c r="J206" s="223">
        <v>0</v>
      </c>
      <c r="K206" s="223">
        <v>0</v>
      </c>
      <c r="N206" s="223">
        <v>0</v>
      </c>
      <c r="O206" s="223">
        <v>0</v>
      </c>
      <c r="R206" s="223">
        <v>0</v>
      </c>
      <c r="S206" s="223">
        <v>0</v>
      </c>
    </row>
    <row r="207" spans="4:19" outlineLevel="1">
      <c r="D207" s="178" t="s">
        <v>250</v>
      </c>
      <c r="E207" s="178" t="s">
        <v>149</v>
      </c>
      <c r="F207" s="223">
        <v>0</v>
      </c>
      <c r="G207" s="223">
        <v>0</v>
      </c>
      <c r="H207" s="223">
        <v>0</v>
      </c>
      <c r="I207" s="223">
        <v>0</v>
      </c>
      <c r="J207" s="223">
        <v>0</v>
      </c>
      <c r="K207" s="223">
        <v>0</v>
      </c>
      <c r="N207" s="223">
        <v>0</v>
      </c>
      <c r="O207" s="223">
        <v>0</v>
      </c>
      <c r="R207" s="223">
        <v>0</v>
      </c>
      <c r="S207" s="223">
        <v>0</v>
      </c>
    </row>
    <row r="208" spans="4:19" outlineLevel="1">
      <c r="D208" s="286" t="s">
        <v>251</v>
      </c>
      <c r="E208" s="283"/>
      <c r="F208" s="284"/>
      <c r="G208" s="284"/>
      <c r="H208" s="284"/>
      <c r="I208" s="284"/>
      <c r="J208" s="284"/>
      <c r="K208" s="203"/>
      <c r="L208" s="1"/>
      <c r="M208" s="1"/>
      <c r="N208" s="285"/>
      <c r="O208" s="203"/>
      <c r="P208" s="1"/>
      <c r="Q208" s="1"/>
      <c r="R208" s="285"/>
      <c r="S208" s="203"/>
    </row>
    <row r="209" spans="4:19" outlineLevel="1">
      <c r="D209" s="178" t="s">
        <v>179</v>
      </c>
      <c r="E209" s="178" t="s">
        <v>149</v>
      </c>
      <c r="F209" s="223">
        <v>0</v>
      </c>
      <c r="G209" s="223">
        <v>0</v>
      </c>
      <c r="H209" s="223">
        <v>0</v>
      </c>
      <c r="I209" s="223">
        <v>0</v>
      </c>
      <c r="J209" s="223">
        <v>0</v>
      </c>
      <c r="K209" s="223">
        <v>0</v>
      </c>
      <c r="N209" s="223">
        <v>0</v>
      </c>
      <c r="O209" s="223">
        <v>0</v>
      </c>
      <c r="R209" s="223">
        <v>0</v>
      </c>
      <c r="S209" s="223">
        <v>0</v>
      </c>
    </row>
    <row r="210" spans="4:19" outlineLevel="1">
      <c r="D210" s="178" t="s">
        <v>180</v>
      </c>
      <c r="E210" s="178" t="s">
        <v>149</v>
      </c>
      <c r="F210" s="223">
        <v>0</v>
      </c>
      <c r="G210" s="223">
        <v>0</v>
      </c>
      <c r="H210" s="223">
        <v>0</v>
      </c>
      <c r="I210" s="223">
        <v>0</v>
      </c>
      <c r="J210" s="223">
        <v>0</v>
      </c>
      <c r="K210" s="223">
        <v>0</v>
      </c>
      <c r="N210" s="223">
        <v>0</v>
      </c>
      <c r="O210" s="223">
        <v>0</v>
      </c>
      <c r="R210" s="223">
        <v>0</v>
      </c>
      <c r="S210" s="223">
        <v>0</v>
      </c>
    </row>
    <row r="211" spans="4:19" outlineLevel="1">
      <c r="D211" s="178" t="s">
        <v>181</v>
      </c>
      <c r="E211" s="178" t="s">
        <v>149</v>
      </c>
      <c r="F211" s="223">
        <v>0</v>
      </c>
      <c r="G211" s="223">
        <v>0</v>
      </c>
      <c r="H211" s="223">
        <v>0</v>
      </c>
      <c r="I211" s="223">
        <v>0</v>
      </c>
      <c r="J211" s="223">
        <v>0</v>
      </c>
      <c r="K211" s="223">
        <v>0</v>
      </c>
      <c r="N211" s="223">
        <v>0</v>
      </c>
      <c r="O211" s="223">
        <v>0</v>
      </c>
      <c r="R211" s="223">
        <v>0</v>
      </c>
      <c r="S211" s="223">
        <v>0</v>
      </c>
    </row>
    <row r="212" spans="4:19" outlineLevel="1">
      <c r="D212" s="178" t="s">
        <v>182</v>
      </c>
      <c r="E212" s="178" t="s">
        <v>149</v>
      </c>
      <c r="F212" s="223">
        <v>0</v>
      </c>
      <c r="G212" s="223">
        <v>0</v>
      </c>
      <c r="H212" s="223">
        <v>0</v>
      </c>
      <c r="I212" s="223">
        <v>0</v>
      </c>
      <c r="J212" s="223">
        <v>0</v>
      </c>
      <c r="K212" s="223">
        <v>0</v>
      </c>
      <c r="N212" s="223">
        <v>0</v>
      </c>
      <c r="O212" s="223">
        <v>0</v>
      </c>
      <c r="R212" s="223">
        <v>0</v>
      </c>
      <c r="S212" s="223">
        <v>0</v>
      </c>
    </row>
    <row r="213" spans="4:19" outlineLevel="1">
      <c r="D213" s="178" t="s">
        <v>185</v>
      </c>
      <c r="E213" s="178" t="s">
        <v>149</v>
      </c>
      <c r="F213" s="223">
        <v>0</v>
      </c>
      <c r="G213" s="223">
        <v>0</v>
      </c>
      <c r="H213" s="223">
        <v>0</v>
      </c>
      <c r="I213" s="223">
        <v>0</v>
      </c>
      <c r="J213" s="223">
        <v>0</v>
      </c>
      <c r="K213" s="223">
        <v>0</v>
      </c>
      <c r="N213" s="223">
        <v>0</v>
      </c>
      <c r="O213" s="223">
        <v>0</v>
      </c>
      <c r="R213" s="223">
        <v>0</v>
      </c>
      <c r="S213" s="223">
        <v>0</v>
      </c>
    </row>
    <row r="214" spans="4:19" outlineLevel="1">
      <c r="D214" s="178" t="s">
        <v>186</v>
      </c>
      <c r="E214" s="178" t="s">
        <v>149</v>
      </c>
      <c r="F214" s="223">
        <v>0</v>
      </c>
      <c r="G214" s="223">
        <v>0</v>
      </c>
      <c r="H214" s="223">
        <v>0</v>
      </c>
      <c r="I214" s="223">
        <v>0</v>
      </c>
      <c r="J214" s="223">
        <v>0</v>
      </c>
      <c r="K214" s="223">
        <v>0</v>
      </c>
      <c r="N214" s="223">
        <v>0</v>
      </c>
      <c r="O214" s="223">
        <v>0</v>
      </c>
      <c r="R214" s="223">
        <v>0</v>
      </c>
      <c r="S214" s="223">
        <v>0</v>
      </c>
    </row>
    <row r="215" spans="4:19" outlineLevel="1">
      <c r="D215" s="178" t="s">
        <v>188</v>
      </c>
      <c r="E215" s="178" t="s">
        <v>149</v>
      </c>
      <c r="F215" s="223">
        <v>0</v>
      </c>
      <c r="G215" s="223">
        <v>0</v>
      </c>
      <c r="H215" s="223">
        <v>0</v>
      </c>
      <c r="I215" s="223">
        <v>0</v>
      </c>
      <c r="J215" s="223">
        <v>0</v>
      </c>
      <c r="K215" s="223">
        <v>0</v>
      </c>
      <c r="N215" s="223">
        <v>0</v>
      </c>
      <c r="O215" s="223">
        <v>0</v>
      </c>
      <c r="R215" s="223">
        <v>0</v>
      </c>
      <c r="S215" s="223">
        <v>0</v>
      </c>
    </row>
    <row r="216" spans="4:19" outlineLevel="1">
      <c r="D216" s="178" t="s">
        <v>189</v>
      </c>
      <c r="E216" s="178" t="s">
        <v>149</v>
      </c>
      <c r="F216" s="223">
        <v>0</v>
      </c>
      <c r="G216" s="223">
        <v>0</v>
      </c>
      <c r="H216" s="223">
        <v>0</v>
      </c>
      <c r="I216" s="223">
        <v>0</v>
      </c>
      <c r="J216" s="223">
        <v>0</v>
      </c>
      <c r="K216" s="223">
        <v>0</v>
      </c>
      <c r="N216" s="223">
        <v>0</v>
      </c>
      <c r="O216" s="223">
        <v>0</v>
      </c>
      <c r="R216" s="223">
        <v>0</v>
      </c>
      <c r="S216" s="223">
        <v>0</v>
      </c>
    </row>
    <row r="217" spans="4:19" outlineLevel="1">
      <c r="D217" s="178" t="s">
        <v>190</v>
      </c>
      <c r="E217" s="178" t="s">
        <v>149</v>
      </c>
      <c r="F217" s="223">
        <v>0</v>
      </c>
      <c r="G217" s="223">
        <v>0</v>
      </c>
      <c r="H217" s="223">
        <v>0</v>
      </c>
      <c r="I217" s="223">
        <v>0</v>
      </c>
      <c r="J217" s="223">
        <v>0</v>
      </c>
      <c r="K217" s="223">
        <v>0</v>
      </c>
      <c r="N217" s="223">
        <v>0</v>
      </c>
      <c r="O217" s="223">
        <v>0</v>
      </c>
      <c r="R217" s="223">
        <v>0</v>
      </c>
      <c r="S217" s="223">
        <v>0</v>
      </c>
    </row>
    <row r="218" spans="4:19" outlineLevel="1">
      <c r="D218" s="178" t="s">
        <v>191</v>
      </c>
      <c r="E218" s="178" t="s">
        <v>149</v>
      </c>
      <c r="F218" s="223">
        <v>1</v>
      </c>
      <c r="G218" s="223">
        <v>1</v>
      </c>
      <c r="H218" s="223">
        <v>1</v>
      </c>
      <c r="I218" s="223">
        <v>1</v>
      </c>
      <c r="J218" s="223">
        <v>1</v>
      </c>
      <c r="K218" s="223">
        <v>1</v>
      </c>
      <c r="N218" s="223">
        <v>1</v>
      </c>
      <c r="O218" s="223">
        <v>1</v>
      </c>
      <c r="R218" s="223">
        <v>1</v>
      </c>
      <c r="S218" s="223">
        <v>1</v>
      </c>
    </row>
    <row r="219" spans="4:19" outlineLevel="1">
      <c r="D219" s="178" t="s">
        <v>193</v>
      </c>
      <c r="E219" s="178" t="s">
        <v>149</v>
      </c>
      <c r="F219" s="223">
        <v>0</v>
      </c>
      <c r="G219" s="223">
        <v>0</v>
      </c>
      <c r="H219" s="223">
        <v>0</v>
      </c>
      <c r="I219" s="223">
        <v>0</v>
      </c>
      <c r="J219" s="223">
        <v>0</v>
      </c>
      <c r="K219" s="223">
        <v>0</v>
      </c>
      <c r="N219" s="223">
        <v>0</v>
      </c>
      <c r="O219" s="223">
        <v>0</v>
      </c>
      <c r="R219" s="223">
        <v>0</v>
      </c>
      <c r="S219" s="223">
        <v>0</v>
      </c>
    </row>
    <row r="220" spans="4:19" outlineLevel="1">
      <c r="D220" s="178" t="s">
        <v>195</v>
      </c>
      <c r="E220" s="178" t="s">
        <v>149</v>
      </c>
      <c r="F220" s="223">
        <v>0</v>
      </c>
      <c r="G220" s="223">
        <v>0</v>
      </c>
      <c r="H220" s="223">
        <v>0</v>
      </c>
      <c r="I220" s="223">
        <v>0</v>
      </c>
      <c r="J220" s="223">
        <v>0</v>
      </c>
      <c r="K220" s="223">
        <v>0</v>
      </c>
      <c r="N220" s="223">
        <v>0</v>
      </c>
      <c r="O220" s="223">
        <v>0</v>
      </c>
      <c r="R220" s="223">
        <v>0</v>
      </c>
      <c r="S220" s="223">
        <v>0</v>
      </c>
    </row>
    <row r="221" spans="4:19" outlineLevel="1">
      <c r="D221" s="178" t="s">
        <v>196</v>
      </c>
      <c r="E221" s="178" t="s">
        <v>149</v>
      </c>
      <c r="F221" s="223">
        <v>0</v>
      </c>
      <c r="G221" s="223">
        <v>0</v>
      </c>
      <c r="H221" s="223">
        <v>0</v>
      </c>
      <c r="I221" s="223">
        <v>0</v>
      </c>
      <c r="J221" s="223">
        <v>0</v>
      </c>
      <c r="K221" s="223">
        <v>0</v>
      </c>
      <c r="N221" s="223">
        <v>0</v>
      </c>
      <c r="O221" s="223">
        <v>0</v>
      </c>
      <c r="R221" s="223">
        <v>0</v>
      </c>
      <c r="S221" s="223">
        <v>0</v>
      </c>
    </row>
    <row r="222" spans="4:19" outlineLevel="1">
      <c r="D222" s="178" t="s">
        <v>197</v>
      </c>
      <c r="E222" s="178" t="s">
        <v>149</v>
      </c>
      <c r="F222" s="223">
        <v>0</v>
      </c>
      <c r="G222" s="223">
        <v>0</v>
      </c>
      <c r="H222" s="223">
        <v>0</v>
      </c>
      <c r="I222" s="223">
        <v>0</v>
      </c>
      <c r="J222" s="223">
        <v>0</v>
      </c>
      <c r="K222" s="223">
        <v>0</v>
      </c>
      <c r="N222" s="223">
        <v>0</v>
      </c>
      <c r="O222" s="223">
        <v>0</v>
      </c>
      <c r="R222" s="223">
        <v>0</v>
      </c>
      <c r="S222" s="223">
        <v>0</v>
      </c>
    </row>
    <row r="223" spans="4:19" outlineLevel="1">
      <c r="D223" s="178" t="s">
        <v>198</v>
      </c>
      <c r="E223" s="178" t="s">
        <v>149</v>
      </c>
      <c r="F223" s="223">
        <v>0</v>
      </c>
      <c r="G223" s="223">
        <v>0</v>
      </c>
      <c r="H223" s="223">
        <v>0</v>
      </c>
      <c r="I223" s="223">
        <v>0</v>
      </c>
      <c r="J223" s="223">
        <v>0</v>
      </c>
      <c r="K223" s="223">
        <v>0</v>
      </c>
      <c r="N223" s="223">
        <v>0</v>
      </c>
      <c r="O223" s="223">
        <v>0</v>
      </c>
      <c r="R223" s="223">
        <v>0</v>
      </c>
      <c r="S223" s="223">
        <v>0</v>
      </c>
    </row>
    <row r="224" spans="4:19" outlineLevel="1">
      <c r="D224" s="178" t="s">
        <v>199</v>
      </c>
      <c r="E224" s="178" t="s">
        <v>149</v>
      </c>
      <c r="F224" s="223">
        <v>0</v>
      </c>
      <c r="G224" s="223">
        <v>0</v>
      </c>
      <c r="H224" s="223">
        <v>0</v>
      </c>
      <c r="I224" s="223">
        <v>0</v>
      </c>
      <c r="J224" s="223">
        <v>0</v>
      </c>
      <c r="K224" s="223">
        <v>0</v>
      </c>
      <c r="N224" s="223">
        <v>0</v>
      </c>
      <c r="O224" s="223">
        <v>0</v>
      </c>
      <c r="R224" s="223">
        <v>0</v>
      </c>
      <c r="S224" s="223">
        <v>0</v>
      </c>
    </row>
    <row r="225" spans="1:21" outlineLevel="1">
      <c r="D225" s="178" t="s">
        <v>252</v>
      </c>
      <c r="E225" s="178" t="s">
        <v>149</v>
      </c>
      <c r="F225" s="223">
        <v>0</v>
      </c>
      <c r="G225" s="223">
        <v>0</v>
      </c>
      <c r="H225" s="223">
        <v>0</v>
      </c>
      <c r="I225" s="223">
        <v>0</v>
      </c>
      <c r="J225" s="223">
        <v>0</v>
      </c>
      <c r="K225" s="223">
        <v>0</v>
      </c>
      <c r="N225" s="223">
        <v>0</v>
      </c>
      <c r="O225" s="223">
        <v>0</v>
      </c>
      <c r="R225" s="223">
        <v>0</v>
      </c>
      <c r="S225" s="223">
        <v>0</v>
      </c>
    </row>
    <row r="226" spans="1:21" outlineLevel="1">
      <c r="D226" s="178" t="s">
        <v>201</v>
      </c>
      <c r="E226" s="178" t="s">
        <v>149</v>
      </c>
      <c r="F226" s="223">
        <v>3</v>
      </c>
      <c r="G226" s="223">
        <v>3</v>
      </c>
      <c r="H226" s="223">
        <v>3</v>
      </c>
      <c r="I226" s="223">
        <v>3</v>
      </c>
      <c r="J226" s="223">
        <v>3</v>
      </c>
      <c r="K226" s="223">
        <v>3</v>
      </c>
      <c r="N226" s="223">
        <v>3</v>
      </c>
      <c r="O226" s="223">
        <v>3</v>
      </c>
      <c r="R226" s="223">
        <v>3</v>
      </c>
      <c r="S226" s="223">
        <v>3</v>
      </c>
    </row>
    <row r="227" spans="1:21" outlineLevel="1">
      <c r="D227" s="178" t="s">
        <v>203</v>
      </c>
      <c r="E227" s="178" t="s">
        <v>149</v>
      </c>
      <c r="F227" s="223">
        <v>0</v>
      </c>
      <c r="G227" s="223">
        <v>0</v>
      </c>
      <c r="H227" s="223">
        <v>0</v>
      </c>
      <c r="I227" s="223">
        <v>0</v>
      </c>
      <c r="J227" s="223">
        <v>0</v>
      </c>
      <c r="K227" s="223">
        <v>0</v>
      </c>
      <c r="N227" s="223">
        <v>0</v>
      </c>
      <c r="O227" s="223">
        <v>0</v>
      </c>
      <c r="R227" s="223">
        <v>0</v>
      </c>
      <c r="S227" s="223">
        <v>0</v>
      </c>
    </row>
    <row r="228" spans="1:21" outlineLevel="1">
      <c r="D228" s="178" t="s">
        <v>204</v>
      </c>
      <c r="E228" s="178" t="s">
        <v>149</v>
      </c>
      <c r="F228" s="223">
        <v>0</v>
      </c>
      <c r="G228" s="223">
        <v>0</v>
      </c>
      <c r="H228" s="223">
        <v>0</v>
      </c>
      <c r="I228" s="223">
        <v>0</v>
      </c>
      <c r="J228" s="223">
        <v>0</v>
      </c>
      <c r="K228" s="223">
        <v>0</v>
      </c>
      <c r="N228" s="223">
        <v>0</v>
      </c>
      <c r="O228" s="223">
        <v>0</v>
      </c>
      <c r="R228" s="223">
        <v>0</v>
      </c>
      <c r="S228" s="223">
        <v>0</v>
      </c>
    </row>
    <row r="229" spans="1:21" outlineLevel="1">
      <c r="D229" s="178" t="s">
        <v>205</v>
      </c>
      <c r="E229" s="178" t="s">
        <v>149</v>
      </c>
      <c r="F229" s="223">
        <v>0</v>
      </c>
      <c r="G229" s="223">
        <v>0</v>
      </c>
      <c r="H229" s="223">
        <v>0</v>
      </c>
      <c r="I229" s="223">
        <v>0</v>
      </c>
      <c r="J229" s="223">
        <v>0</v>
      </c>
      <c r="K229" s="223">
        <v>0</v>
      </c>
      <c r="N229" s="223">
        <v>0</v>
      </c>
      <c r="O229" s="223">
        <v>0</v>
      </c>
      <c r="R229" s="223">
        <v>0</v>
      </c>
      <c r="S229" s="223">
        <v>0</v>
      </c>
    </row>
    <row r="230" spans="1:21" outlineLevel="1">
      <c r="D230" s="178" t="s">
        <v>206</v>
      </c>
      <c r="E230" s="178" t="s">
        <v>149</v>
      </c>
      <c r="F230" s="223">
        <v>0</v>
      </c>
      <c r="G230" s="223">
        <v>0</v>
      </c>
      <c r="H230" s="223">
        <v>0</v>
      </c>
      <c r="I230" s="223">
        <v>0</v>
      </c>
      <c r="J230" s="223">
        <v>0</v>
      </c>
      <c r="K230" s="223">
        <v>0</v>
      </c>
      <c r="N230" s="223">
        <v>0</v>
      </c>
      <c r="O230" s="223">
        <v>0</v>
      </c>
      <c r="R230" s="223">
        <v>0</v>
      </c>
      <c r="S230" s="223">
        <v>0</v>
      </c>
    </row>
    <row r="231" spans="1:21" outlineLevel="1">
      <c r="D231" s="178" t="s">
        <v>207</v>
      </c>
      <c r="E231" s="178" t="s">
        <v>149</v>
      </c>
      <c r="F231" s="223">
        <v>0</v>
      </c>
      <c r="G231" s="223">
        <v>0</v>
      </c>
      <c r="H231" s="223">
        <v>0</v>
      </c>
      <c r="I231" s="223">
        <v>0</v>
      </c>
      <c r="J231" s="223">
        <v>0</v>
      </c>
      <c r="K231" s="223">
        <v>0</v>
      </c>
      <c r="N231" s="223">
        <v>0</v>
      </c>
      <c r="O231" s="223">
        <v>0</v>
      </c>
      <c r="R231" s="223">
        <v>0</v>
      </c>
      <c r="S231" s="223">
        <v>0</v>
      </c>
    </row>
    <row r="232" spans="1:21" outlineLevel="1">
      <c r="D232" s="178" t="s">
        <v>253</v>
      </c>
      <c r="E232" s="178" t="s">
        <v>149</v>
      </c>
      <c r="F232" s="223">
        <v>0</v>
      </c>
      <c r="G232" s="223">
        <v>0</v>
      </c>
      <c r="H232" s="223">
        <v>0</v>
      </c>
      <c r="I232" s="223">
        <v>0</v>
      </c>
      <c r="J232" s="223">
        <v>0</v>
      </c>
      <c r="K232" s="223">
        <v>0</v>
      </c>
      <c r="N232" s="223">
        <v>0</v>
      </c>
      <c r="O232" s="223">
        <v>0</v>
      </c>
      <c r="R232" s="223">
        <v>0</v>
      </c>
      <c r="S232" s="223">
        <v>0</v>
      </c>
    </row>
    <row r="233" spans="1:21" outlineLevel="1">
      <c r="D233" s="178" t="s">
        <v>254</v>
      </c>
      <c r="E233" s="178" t="s">
        <v>149</v>
      </c>
      <c r="F233" s="223">
        <v>0</v>
      </c>
      <c r="G233" s="223">
        <v>0</v>
      </c>
      <c r="H233" s="223">
        <v>0</v>
      </c>
      <c r="I233" s="223">
        <v>0</v>
      </c>
      <c r="J233" s="223">
        <v>0</v>
      </c>
      <c r="K233" s="223">
        <v>0</v>
      </c>
      <c r="N233" s="223">
        <v>0</v>
      </c>
      <c r="O233" s="223">
        <v>0</v>
      </c>
      <c r="R233" s="223">
        <v>0</v>
      </c>
      <c r="S233" s="223">
        <v>0</v>
      </c>
    </row>
    <row r="234" spans="1:21" outlineLevel="1">
      <c r="D234" s="178" t="s">
        <v>209</v>
      </c>
      <c r="E234" s="178" t="s">
        <v>149</v>
      </c>
      <c r="F234" s="223">
        <v>0</v>
      </c>
      <c r="G234" s="223">
        <v>0</v>
      </c>
      <c r="H234" s="223">
        <v>0</v>
      </c>
      <c r="I234" s="223">
        <v>0</v>
      </c>
      <c r="J234" s="223">
        <v>0</v>
      </c>
      <c r="K234" s="223">
        <v>0</v>
      </c>
      <c r="N234" s="223">
        <v>0</v>
      </c>
      <c r="O234" s="223">
        <v>0</v>
      </c>
      <c r="R234" s="223">
        <v>0</v>
      </c>
      <c r="S234" s="223">
        <v>0</v>
      </c>
    </row>
    <row r="235" spans="1:21" outlineLevel="1">
      <c r="D235" s="292" t="s">
        <v>255</v>
      </c>
      <c r="E235" s="283"/>
      <c r="F235" s="284"/>
      <c r="G235" s="284"/>
      <c r="H235" s="284"/>
      <c r="I235" s="284"/>
      <c r="J235" s="284"/>
      <c r="K235" s="203"/>
      <c r="L235" s="1"/>
      <c r="M235" s="1"/>
      <c r="N235" s="285"/>
      <c r="O235" s="203"/>
      <c r="P235" s="1"/>
      <c r="Q235" s="1"/>
      <c r="R235" s="285"/>
      <c r="S235" s="203"/>
    </row>
    <row r="236" spans="1:21" outlineLevel="1">
      <c r="D236" s="286"/>
      <c r="E236" s="283"/>
      <c r="F236" s="284"/>
      <c r="G236" s="284"/>
      <c r="H236" s="284"/>
      <c r="I236" s="284"/>
      <c r="J236" s="284"/>
      <c r="K236" s="203"/>
      <c r="L236" s="1"/>
      <c r="M236" s="1"/>
      <c r="N236" s="285"/>
      <c r="O236" s="203"/>
      <c r="P236" s="1"/>
      <c r="Q236" s="1"/>
      <c r="R236" s="285"/>
      <c r="S236" s="203"/>
    </row>
    <row r="237" spans="1:21" outlineLevel="1"/>
    <row r="238" spans="1:21">
      <c r="A238" s="875" t="s">
        <v>257</v>
      </c>
      <c r="C238" s="924" t="s">
        <v>722</v>
      </c>
      <c r="D238" s="305"/>
      <c r="E238" s="306"/>
      <c r="F238" s="305"/>
      <c r="G238" s="305"/>
      <c r="H238" s="305"/>
      <c r="I238" s="305"/>
      <c r="J238" s="305"/>
      <c r="K238" s="307"/>
      <c r="N238" s="294"/>
      <c r="O238" s="295"/>
      <c r="R238" s="296"/>
      <c r="S238" s="917"/>
      <c r="T238" s="187"/>
      <c r="U238" s="187"/>
    </row>
    <row r="239" spans="1:21" outlineLevel="1">
      <c r="D239" s="286" t="s">
        <v>259</v>
      </c>
      <c r="E239" s="283"/>
      <c r="F239" s="284"/>
      <c r="G239" s="284"/>
      <c r="H239" s="284"/>
      <c r="I239" s="284"/>
      <c r="J239" s="284"/>
      <c r="K239" s="203"/>
      <c r="L239" s="1"/>
      <c r="M239" s="1"/>
      <c r="N239" s="285"/>
      <c r="O239" s="203"/>
      <c r="P239" s="1"/>
      <c r="Q239" s="1"/>
      <c r="R239" s="285"/>
      <c r="S239" s="203"/>
    </row>
    <row r="240" spans="1:21" outlineLevel="1">
      <c r="D240" s="178" t="s">
        <v>260</v>
      </c>
      <c r="E240" s="178" t="s">
        <v>261</v>
      </c>
      <c r="F240" s="223">
        <v>0</v>
      </c>
      <c r="G240" s="223">
        <v>0</v>
      </c>
      <c r="H240" s="223">
        <v>0</v>
      </c>
      <c r="I240" s="223">
        <v>0</v>
      </c>
      <c r="J240" s="223">
        <v>0</v>
      </c>
      <c r="K240" s="223">
        <v>0</v>
      </c>
      <c r="N240" s="223">
        <v>0</v>
      </c>
      <c r="O240" s="223">
        <v>0</v>
      </c>
      <c r="R240" s="223">
        <v>0</v>
      </c>
      <c r="S240" s="223">
        <v>0</v>
      </c>
    </row>
    <row r="241" spans="4:19" outlineLevel="1">
      <c r="D241" s="178" t="s">
        <v>262</v>
      </c>
      <c r="E241" s="178" t="s">
        <v>263</v>
      </c>
      <c r="F241" s="223">
        <v>0</v>
      </c>
      <c r="G241" s="223">
        <v>0</v>
      </c>
      <c r="H241" s="223">
        <v>0</v>
      </c>
      <c r="I241" s="223">
        <v>0</v>
      </c>
      <c r="J241" s="223">
        <v>0</v>
      </c>
      <c r="K241" s="223">
        <v>0</v>
      </c>
      <c r="N241" s="223">
        <v>0</v>
      </c>
      <c r="O241" s="223">
        <v>0</v>
      </c>
      <c r="R241" s="223">
        <v>0</v>
      </c>
      <c r="S241" s="223">
        <v>0</v>
      </c>
    </row>
    <row r="242" spans="4:19" outlineLevel="1">
      <c r="D242" s="178" t="s">
        <v>264</v>
      </c>
      <c r="E242" s="178" t="s">
        <v>265</v>
      </c>
      <c r="F242" s="223">
        <v>0</v>
      </c>
      <c r="G242" s="223">
        <v>0</v>
      </c>
      <c r="H242" s="223">
        <v>0</v>
      </c>
      <c r="I242" s="223">
        <v>0</v>
      </c>
      <c r="J242" s="223">
        <v>0</v>
      </c>
      <c r="K242" s="223">
        <v>0</v>
      </c>
      <c r="N242" s="223">
        <v>0</v>
      </c>
      <c r="O242" s="223">
        <v>0</v>
      </c>
      <c r="R242" s="223">
        <v>0</v>
      </c>
      <c r="S242" s="223">
        <v>0</v>
      </c>
    </row>
    <row r="243" spans="4:19" outlineLevel="1">
      <c r="D243" s="178" t="s">
        <v>266</v>
      </c>
      <c r="E243" s="178" t="s">
        <v>267</v>
      </c>
      <c r="F243" s="223">
        <v>0</v>
      </c>
      <c r="G243" s="223">
        <v>0</v>
      </c>
      <c r="H243" s="223">
        <v>0</v>
      </c>
      <c r="I243" s="223">
        <v>0</v>
      </c>
      <c r="J243" s="223">
        <v>0</v>
      </c>
      <c r="K243" s="223">
        <v>0</v>
      </c>
      <c r="N243" s="223">
        <v>0</v>
      </c>
      <c r="O243" s="223">
        <v>0</v>
      </c>
      <c r="R243" s="223">
        <v>0</v>
      </c>
      <c r="S243" s="223">
        <v>0</v>
      </c>
    </row>
    <row r="244" spans="4:19" outlineLevel="1">
      <c r="D244" s="178" t="s">
        <v>268</v>
      </c>
      <c r="E244" s="178" t="s">
        <v>269</v>
      </c>
      <c r="F244" s="223">
        <v>0</v>
      </c>
      <c r="G244" s="223">
        <v>0</v>
      </c>
      <c r="H244" s="223">
        <v>0</v>
      </c>
      <c r="I244" s="223">
        <v>0</v>
      </c>
      <c r="J244" s="223">
        <v>0</v>
      </c>
      <c r="K244" s="223">
        <v>0</v>
      </c>
      <c r="N244" s="223">
        <v>0</v>
      </c>
      <c r="O244" s="223">
        <v>0</v>
      </c>
      <c r="R244" s="223">
        <v>0</v>
      </c>
      <c r="S244" s="223">
        <v>0</v>
      </c>
    </row>
    <row r="245" spans="4:19" outlineLevel="1">
      <c r="D245" s="178" t="s">
        <v>270</v>
      </c>
      <c r="E245" s="178" t="s">
        <v>271</v>
      </c>
      <c r="F245" s="223">
        <v>0</v>
      </c>
      <c r="G245" s="223">
        <v>0</v>
      </c>
      <c r="H245" s="223">
        <v>0</v>
      </c>
      <c r="I245" s="223">
        <v>0</v>
      </c>
      <c r="J245" s="223">
        <v>0</v>
      </c>
      <c r="K245" s="223">
        <v>0</v>
      </c>
      <c r="N245" s="223">
        <v>0</v>
      </c>
      <c r="O245" s="223">
        <v>0</v>
      </c>
      <c r="R245" s="223">
        <v>0</v>
      </c>
      <c r="S245" s="223">
        <v>0</v>
      </c>
    </row>
    <row r="246" spans="4:19" outlineLevel="1">
      <c r="D246" s="178" t="s">
        <v>272</v>
      </c>
      <c r="E246" s="178" t="s">
        <v>273</v>
      </c>
      <c r="F246" s="223">
        <v>0</v>
      </c>
      <c r="G246" s="223">
        <v>0</v>
      </c>
      <c r="H246" s="223">
        <v>0</v>
      </c>
      <c r="I246" s="223">
        <v>0</v>
      </c>
      <c r="J246" s="223">
        <v>0</v>
      </c>
      <c r="K246" s="223">
        <v>0</v>
      </c>
      <c r="N246" s="223">
        <v>0</v>
      </c>
      <c r="O246" s="223">
        <v>0</v>
      </c>
      <c r="R246" s="223">
        <v>0</v>
      </c>
      <c r="S246" s="223">
        <v>0</v>
      </c>
    </row>
    <row r="247" spans="4:19" outlineLevel="1">
      <c r="D247" s="178" t="s">
        <v>274</v>
      </c>
      <c r="E247" s="178" t="s">
        <v>275</v>
      </c>
      <c r="F247" s="223">
        <v>0</v>
      </c>
      <c r="G247" s="223">
        <v>0</v>
      </c>
      <c r="H247" s="223">
        <v>0</v>
      </c>
      <c r="I247" s="223">
        <v>0</v>
      </c>
      <c r="J247" s="223">
        <v>0</v>
      </c>
      <c r="K247" s="223">
        <v>0</v>
      </c>
      <c r="N247" s="223">
        <v>0</v>
      </c>
      <c r="O247" s="223">
        <v>0</v>
      </c>
      <c r="R247" s="223">
        <v>0</v>
      </c>
      <c r="S247" s="223">
        <v>0</v>
      </c>
    </row>
    <row r="248" spans="4:19" outlineLevel="1">
      <c r="D248" s="178" t="s">
        <v>276</v>
      </c>
      <c r="E248" s="178" t="s">
        <v>277</v>
      </c>
      <c r="F248" s="223">
        <v>0</v>
      </c>
      <c r="G248" s="223">
        <v>0</v>
      </c>
      <c r="H248" s="223">
        <v>0</v>
      </c>
      <c r="I248" s="223">
        <v>0</v>
      </c>
      <c r="J248" s="223">
        <v>0</v>
      </c>
      <c r="K248" s="223">
        <v>0</v>
      </c>
      <c r="N248" s="223">
        <v>0</v>
      </c>
      <c r="O248" s="223">
        <v>0</v>
      </c>
      <c r="R248" s="223">
        <v>0</v>
      </c>
      <c r="S248" s="223">
        <v>0</v>
      </c>
    </row>
    <row r="249" spans="4:19" outlineLevel="1">
      <c r="D249" s="178" t="s">
        <v>278</v>
      </c>
      <c r="E249" s="178" t="s">
        <v>279</v>
      </c>
      <c r="F249" s="223">
        <v>0</v>
      </c>
      <c r="G249" s="223">
        <v>0</v>
      </c>
      <c r="H249" s="223">
        <v>0</v>
      </c>
      <c r="I249" s="223">
        <v>0</v>
      </c>
      <c r="J249" s="223">
        <v>0</v>
      </c>
      <c r="K249" s="223">
        <v>0</v>
      </c>
      <c r="N249" s="223">
        <v>0</v>
      </c>
      <c r="O249" s="223">
        <v>0</v>
      </c>
      <c r="R249" s="223">
        <v>0</v>
      </c>
      <c r="S249" s="223">
        <v>0</v>
      </c>
    </row>
    <row r="250" spans="4:19" outlineLevel="1">
      <c r="D250" s="178" t="s">
        <v>280</v>
      </c>
      <c r="E250" s="178" t="s">
        <v>281</v>
      </c>
      <c r="F250" s="223">
        <v>0</v>
      </c>
      <c r="G250" s="223">
        <v>0</v>
      </c>
      <c r="H250" s="223">
        <v>0</v>
      </c>
      <c r="I250" s="223">
        <v>0</v>
      </c>
      <c r="J250" s="223">
        <v>0</v>
      </c>
      <c r="K250" s="223">
        <v>0</v>
      </c>
      <c r="N250" s="223">
        <v>0</v>
      </c>
      <c r="O250" s="223">
        <v>0</v>
      </c>
      <c r="R250" s="223">
        <v>0</v>
      </c>
      <c r="S250" s="223">
        <v>0</v>
      </c>
    </row>
    <row r="251" spans="4:19" outlineLevel="1">
      <c r="D251" s="286" t="s">
        <v>282</v>
      </c>
      <c r="E251" s="283"/>
      <c r="F251" s="284"/>
      <c r="G251" s="284"/>
      <c r="H251" s="284"/>
      <c r="I251" s="284"/>
      <c r="J251" s="284"/>
      <c r="K251" s="203"/>
      <c r="L251" s="1"/>
      <c r="M251" s="1"/>
      <c r="N251" s="285"/>
      <c r="O251" s="203"/>
      <c r="P251" s="1"/>
      <c r="Q251" s="1"/>
      <c r="R251" s="285"/>
      <c r="S251" s="203"/>
    </row>
    <row r="252" spans="4:19" outlineLevel="1">
      <c r="D252" s="178" t="s">
        <v>260</v>
      </c>
      <c r="E252" s="178" t="s">
        <v>261</v>
      </c>
      <c r="F252" s="223">
        <v>0</v>
      </c>
      <c r="G252" s="223"/>
      <c r="H252" s="223"/>
      <c r="I252" s="223"/>
      <c r="J252" s="223"/>
      <c r="K252" s="223"/>
      <c r="L252" s="189"/>
      <c r="M252" s="190"/>
      <c r="N252" s="223"/>
      <c r="O252" s="223"/>
      <c r="P252" s="189"/>
      <c r="Q252" s="190"/>
      <c r="R252" s="223"/>
      <c r="S252" s="223"/>
    </row>
    <row r="253" spans="4:19" outlineLevel="1">
      <c r="D253" s="178" t="s">
        <v>262</v>
      </c>
      <c r="E253" s="178" t="s">
        <v>263</v>
      </c>
      <c r="F253" s="223">
        <v>1</v>
      </c>
      <c r="G253" s="223">
        <v>1</v>
      </c>
      <c r="H253" s="223">
        <v>2</v>
      </c>
      <c r="I253" s="223">
        <v>5</v>
      </c>
      <c r="J253" s="223">
        <v>8</v>
      </c>
      <c r="K253" s="223">
        <v>8</v>
      </c>
      <c r="L253" s="189"/>
      <c r="M253" s="190"/>
      <c r="N253" s="223">
        <v>7</v>
      </c>
      <c r="O253" s="223">
        <v>7</v>
      </c>
      <c r="P253" s="189"/>
      <c r="Q253" s="190"/>
      <c r="R253" s="223">
        <v>5</v>
      </c>
      <c r="S253" s="223">
        <v>5</v>
      </c>
    </row>
    <row r="254" spans="4:19" outlineLevel="1">
      <c r="D254" s="178" t="s">
        <v>264</v>
      </c>
      <c r="E254" s="178" t="s">
        <v>265</v>
      </c>
      <c r="F254" s="223">
        <v>1</v>
      </c>
      <c r="G254" s="223">
        <v>1</v>
      </c>
      <c r="H254" s="223">
        <v>1</v>
      </c>
      <c r="I254" s="223"/>
      <c r="J254" s="223"/>
      <c r="K254" s="223"/>
      <c r="L254" s="189"/>
      <c r="M254" s="190"/>
      <c r="N254" s="223"/>
      <c r="O254" s="223"/>
      <c r="P254" s="189"/>
      <c r="Q254" s="190"/>
      <c r="R254" s="223"/>
      <c r="S254" s="223"/>
    </row>
    <row r="255" spans="4:19" outlineLevel="1">
      <c r="D255" s="178" t="s">
        <v>266</v>
      </c>
      <c r="E255" s="178" t="s">
        <v>267</v>
      </c>
      <c r="F255" s="223">
        <v>0</v>
      </c>
      <c r="G255" s="223"/>
      <c r="H255" s="223"/>
      <c r="I255" s="223">
        <v>1</v>
      </c>
      <c r="J255" s="223">
        <v>1</v>
      </c>
      <c r="K255" s="223">
        <v>1</v>
      </c>
      <c r="L255" s="189"/>
      <c r="M255" s="190"/>
      <c r="N255" s="223">
        <v>1</v>
      </c>
      <c r="O255" s="223">
        <v>1</v>
      </c>
      <c r="P255" s="189"/>
      <c r="Q255" s="190"/>
      <c r="R255" s="223">
        <v>2</v>
      </c>
      <c r="S255" s="223">
        <v>2</v>
      </c>
    </row>
    <row r="256" spans="4:19" outlineLevel="1">
      <c r="D256" s="178" t="s">
        <v>268</v>
      </c>
      <c r="E256" s="178" t="s">
        <v>269</v>
      </c>
      <c r="F256" s="223">
        <v>0</v>
      </c>
      <c r="G256" s="223">
        <v>1</v>
      </c>
      <c r="H256" s="223">
        <v>3</v>
      </c>
      <c r="I256" s="223">
        <v>5</v>
      </c>
      <c r="J256" s="223">
        <v>7</v>
      </c>
      <c r="K256" s="223">
        <v>7</v>
      </c>
      <c r="L256" s="189"/>
      <c r="M256" s="190"/>
      <c r="N256" s="223">
        <v>7</v>
      </c>
      <c r="O256" s="223">
        <v>7</v>
      </c>
      <c r="P256" s="189"/>
      <c r="Q256" s="190"/>
      <c r="R256" s="223">
        <v>6</v>
      </c>
      <c r="S256" s="223">
        <v>6</v>
      </c>
    </row>
    <row r="257" spans="1:21" outlineLevel="1">
      <c r="D257" s="178" t="s">
        <v>270</v>
      </c>
      <c r="E257" s="178" t="s">
        <v>271</v>
      </c>
      <c r="F257" s="223">
        <v>0</v>
      </c>
      <c r="G257" s="223"/>
      <c r="H257" s="223"/>
      <c r="I257" s="223"/>
      <c r="J257" s="223"/>
      <c r="K257" s="223"/>
      <c r="L257" s="189"/>
      <c r="M257" s="190"/>
      <c r="N257" s="223"/>
      <c r="O257" s="223"/>
      <c r="P257" s="189"/>
      <c r="Q257" s="190"/>
      <c r="R257" s="223"/>
      <c r="S257" s="223"/>
    </row>
    <row r="258" spans="1:21" outlineLevel="1">
      <c r="D258" s="178" t="s">
        <v>272</v>
      </c>
      <c r="E258" s="178" t="s">
        <v>273</v>
      </c>
      <c r="F258" s="223">
        <v>0</v>
      </c>
      <c r="G258" s="223">
        <v>1</v>
      </c>
      <c r="H258" s="223">
        <v>2</v>
      </c>
      <c r="I258" s="223">
        <v>5</v>
      </c>
      <c r="J258" s="223">
        <v>6</v>
      </c>
      <c r="K258" s="223">
        <v>6</v>
      </c>
      <c r="L258" s="189"/>
      <c r="M258" s="190"/>
      <c r="N258" s="223">
        <v>7</v>
      </c>
      <c r="O258" s="223">
        <v>7</v>
      </c>
      <c r="P258" s="189"/>
      <c r="Q258" s="190"/>
      <c r="R258" s="223">
        <v>9</v>
      </c>
      <c r="S258" s="223">
        <v>9</v>
      </c>
    </row>
    <row r="259" spans="1:21" outlineLevel="1">
      <c r="D259" s="178" t="s">
        <v>274</v>
      </c>
      <c r="E259" s="178" t="s">
        <v>275</v>
      </c>
      <c r="F259" s="223">
        <v>0</v>
      </c>
      <c r="G259" s="223"/>
      <c r="H259" s="223"/>
      <c r="I259" s="223"/>
      <c r="J259" s="223"/>
      <c r="K259" s="223"/>
      <c r="L259" s="189"/>
      <c r="M259" s="190"/>
      <c r="N259" s="223"/>
      <c r="O259" s="223"/>
      <c r="P259" s="189"/>
      <c r="Q259" s="190"/>
      <c r="R259" s="223"/>
      <c r="S259" s="223"/>
    </row>
    <row r="260" spans="1:21" outlineLevel="1">
      <c r="D260" s="178" t="s">
        <v>276</v>
      </c>
      <c r="E260" s="178" t="s">
        <v>277</v>
      </c>
      <c r="F260" s="223">
        <v>0</v>
      </c>
      <c r="G260" s="223"/>
      <c r="H260" s="223"/>
      <c r="I260" s="223"/>
      <c r="J260" s="223">
        <v>1</v>
      </c>
      <c r="K260" s="223">
        <v>1</v>
      </c>
      <c r="L260" s="189"/>
      <c r="M260" s="190"/>
      <c r="N260" s="223">
        <v>1</v>
      </c>
      <c r="O260" s="223">
        <v>1</v>
      </c>
      <c r="P260" s="189"/>
      <c r="Q260" s="190"/>
      <c r="R260" s="223">
        <v>1</v>
      </c>
      <c r="S260" s="223">
        <v>1</v>
      </c>
    </row>
    <row r="261" spans="1:21" outlineLevel="1">
      <c r="D261" s="178" t="s">
        <v>278</v>
      </c>
      <c r="E261" s="178" t="s">
        <v>279</v>
      </c>
      <c r="F261" s="223">
        <v>0</v>
      </c>
      <c r="G261" s="223"/>
      <c r="H261" s="223"/>
      <c r="I261" s="223"/>
      <c r="J261" s="223"/>
      <c r="K261" s="223"/>
      <c r="L261" s="189"/>
      <c r="M261" s="190"/>
      <c r="N261" s="223"/>
      <c r="O261" s="223"/>
      <c r="P261" s="189"/>
      <c r="Q261" s="190"/>
      <c r="R261" s="223"/>
      <c r="S261" s="223"/>
    </row>
    <row r="262" spans="1:21" outlineLevel="1">
      <c r="D262" s="178" t="s">
        <v>280</v>
      </c>
      <c r="E262" s="178" t="s">
        <v>281</v>
      </c>
      <c r="F262" s="223">
        <v>0</v>
      </c>
      <c r="G262" s="223"/>
      <c r="H262" s="223"/>
      <c r="I262" s="223"/>
      <c r="J262" s="223"/>
      <c r="K262" s="223"/>
      <c r="L262" s="189"/>
      <c r="M262" s="190"/>
      <c r="N262" s="223"/>
      <c r="O262" s="223"/>
      <c r="P262" s="189"/>
      <c r="Q262" s="190"/>
      <c r="R262" s="223"/>
      <c r="S262" s="223"/>
    </row>
    <row r="263" spans="1:21" outlineLevel="1">
      <c r="D263" s="286"/>
      <c r="E263" s="283"/>
      <c r="F263" s="284"/>
      <c r="G263" s="284"/>
      <c r="H263" s="284"/>
      <c r="I263" s="284"/>
      <c r="J263" s="284"/>
      <c r="K263" s="203"/>
      <c r="L263" s="1"/>
      <c r="M263" s="1"/>
      <c r="N263" s="285"/>
      <c r="O263" s="203"/>
      <c r="P263" s="1"/>
      <c r="Q263" s="1"/>
      <c r="R263" s="285"/>
      <c r="S263" s="203"/>
    </row>
    <row r="264" spans="1:21" outlineLevel="1">
      <c r="D264" s="711"/>
      <c r="E264" s="353"/>
      <c r="F264" s="191"/>
      <c r="G264" s="191"/>
      <c r="H264" s="191"/>
      <c r="I264" s="191"/>
      <c r="J264" s="191"/>
      <c r="K264" s="191"/>
      <c r="N264" s="191"/>
      <c r="O264" s="191"/>
      <c r="R264" s="191"/>
      <c r="S264" s="191"/>
    </row>
    <row r="265" spans="1:21">
      <c r="C265" s="924" t="s">
        <v>283</v>
      </c>
      <c r="D265" s="305"/>
      <c r="E265" s="306"/>
      <c r="F265" s="305"/>
      <c r="G265" s="305"/>
      <c r="H265" s="305"/>
      <c r="I265" s="305"/>
      <c r="J265" s="305"/>
      <c r="K265" s="307"/>
      <c r="N265" s="294"/>
      <c r="O265" s="295"/>
      <c r="R265" s="296"/>
      <c r="S265" s="917"/>
      <c r="T265" s="187"/>
      <c r="U265" s="187"/>
    </row>
    <row r="266" spans="1:21" outlineLevel="1">
      <c r="A266" s="875" t="s">
        <v>284</v>
      </c>
      <c r="D266" s="286" t="s">
        <v>285</v>
      </c>
      <c r="E266" s="283"/>
      <c r="F266" s="284"/>
      <c r="G266" s="284"/>
      <c r="H266" s="284"/>
      <c r="I266" s="284"/>
      <c r="J266" s="284"/>
      <c r="K266" s="203"/>
      <c r="L266" s="1"/>
      <c r="M266" s="1"/>
      <c r="N266" s="285"/>
      <c r="O266" s="203"/>
      <c r="P266" s="1"/>
      <c r="Q266" s="1"/>
      <c r="R266" s="285"/>
      <c r="S266" s="203"/>
    </row>
    <row r="267" spans="1:21" outlineLevel="1">
      <c r="D267" s="178" t="s">
        <v>286</v>
      </c>
      <c r="E267" s="178" t="s">
        <v>215</v>
      </c>
      <c r="F267" s="223">
        <v>1487</v>
      </c>
      <c r="G267" s="223">
        <v>1487</v>
      </c>
      <c r="H267" s="223">
        <v>1487</v>
      </c>
      <c r="I267" s="223">
        <v>1487</v>
      </c>
      <c r="J267" s="223">
        <v>1487</v>
      </c>
      <c r="K267" s="223">
        <v>1487</v>
      </c>
      <c r="N267" s="223">
        <v>1487</v>
      </c>
      <c r="O267" s="223">
        <v>1487</v>
      </c>
      <c r="R267" s="223">
        <v>1487</v>
      </c>
      <c r="S267" s="223">
        <v>1487</v>
      </c>
    </row>
    <row r="268" spans="1:21" outlineLevel="1">
      <c r="D268" s="178" t="s">
        <v>287</v>
      </c>
      <c r="E268" s="178" t="s">
        <v>215</v>
      </c>
      <c r="F268" s="223">
        <v>17</v>
      </c>
      <c r="G268" s="223">
        <v>17</v>
      </c>
      <c r="H268" s="223">
        <v>17</v>
      </c>
      <c r="I268" s="223">
        <v>17</v>
      </c>
      <c r="J268" s="223">
        <v>17</v>
      </c>
      <c r="K268" s="223">
        <v>17</v>
      </c>
      <c r="N268" s="223">
        <v>17</v>
      </c>
      <c r="O268" s="223">
        <v>17</v>
      </c>
      <c r="R268" s="223">
        <v>17</v>
      </c>
      <c r="S268" s="223">
        <v>17</v>
      </c>
    </row>
    <row r="269" spans="1:21" outlineLevel="1">
      <c r="D269" s="178" t="s">
        <v>288</v>
      </c>
      <c r="E269" s="178" t="s">
        <v>215</v>
      </c>
      <c r="F269" s="223">
        <v>0</v>
      </c>
      <c r="G269" s="223">
        <v>0</v>
      </c>
      <c r="H269" s="223">
        <v>0</v>
      </c>
      <c r="I269" s="223">
        <v>0</v>
      </c>
      <c r="J269" s="223">
        <v>0</v>
      </c>
      <c r="K269" s="223">
        <v>0</v>
      </c>
      <c r="N269" s="223">
        <v>0</v>
      </c>
      <c r="O269" s="223">
        <v>0</v>
      </c>
      <c r="R269" s="223">
        <v>0</v>
      </c>
      <c r="S269" s="223">
        <v>0</v>
      </c>
    </row>
    <row r="270" spans="1:21" outlineLevel="1">
      <c r="A270" s="875" t="s">
        <v>289</v>
      </c>
      <c r="D270" s="286" t="s">
        <v>290</v>
      </c>
      <c r="E270" s="283"/>
      <c r="F270" s="284"/>
      <c r="G270" s="284"/>
      <c r="H270" s="284"/>
      <c r="I270" s="284"/>
      <c r="J270" s="284"/>
      <c r="K270" s="203"/>
      <c r="L270" s="1"/>
      <c r="M270" s="1"/>
      <c r="N270" s="285"/>
      <c r="O270" s="203"/>
      <c r="P270" s="1"/>
      <c r="Q270" s="1"/>
      <c r="R270" s="285"/>
      <c r="S270" s="203"/>
    </row>
    <row r="271" spans="1:21" outlineLevel="1">
      <c r="D271" s="178" t="s">
        <v>291</v>
      </c>
      <c r="E271" s="178" t="s">
        <v>215</v>
      </c>
      <c r="F271" s="223">
        <v>0</v>
      </c>
      <c r="G271" s="223">
        <v>0</v>
      </c>
      <c r="H271" s="223">
        <v>0</v>
      </c>
      <c r="I271" s="223">
        <v>0</v>
      </c>
      <c r="J271" s="223">
        <v>0</v>
      </c>
      <c r="K271" s="223">
        <v>0</v>
      </c>
      <c r="N271" s="223">
        <v>0</v>
      </c>
      <c r="O271" s="223">
        <v>0</v>
      </c>
      <c r="R271" s="223">
        <v>0</v>
      </c>
      <c r="S271" s="223">
        <v>0</v>
      </c>
    </row>
    <row r="272" spans="1:21" outlineLevel="1">
      <c r="D272" s="178" t="s">
        <v>292</v>
      </c>
      <c r="E272" s="178" t="s">
        <v>215</v>
      </c>
      <c r="F272" s="223">
        <v>0</v>
      </c>
      <c r="G272" s="223">
        <v>0</v>
      </c>
      <c r="H272" s="223">
        <v>0</v>
      </c>
      <c r="I272" s="223">
        <v>0</v>
      </c>
      <c r="J272" s="223">
        <v>0</v>
      </c>
      <c r="K272" s="223">
        <v>0</v>
      </c>
      <c r="N272" s="223">
        <v>0</v>
      </c>
      <c r="O272" s="223">
        <v>0</v>
      </c>
      <c r="R272" s="223">
        <v>0</v>
      </c>
      <c r="S272" s="223">
        <v>0</v>
      </c>
    </row>
    <row r="273" spans="4:19" outlineLevel="1">
      <c r="D273" s="178" t="s">
        <v>293</v>
      </c>
      <c r="E273" s="178" t="s">
        <v>215</v>
      </c>
      <c r="F273" s="223">
        <v>0</v>
      </c>
      <c r="G273" s="223">
        <v>0</v>
      </c>
      <c r="H273" s="223">
        <v>0</v>
      </c>
      <c r="I273" s="223">
        <v>0</v>
      </c>
      <c r="J273" s="223">
        <v>0</v>
      </c>
      <c r="K273" s="223">
        <v>0</v>
      </c>
      <c r="N273" s="223">
        <v>0</v>
      </c>
      <c r="O273" s="223">
        <v>0</v>
      </c>
      <c r="R273" s="223">
        <v>0</v>
      </c>
      <c r="S273" s="223">
        <v>0</v>
      </c>
    </row>
    <row r="274" spans="4:19" outlineLevel="1">
      <c r="D274" s="178" t="s">
        <v>294</v>
      </c>
      <c r="E274" s="178" t="s">
        <v>215</v>
      </c>
      <c r="F274" s="223">
        <v>0</v>
      </c>
      <c r="G274" s="223">
        <v>0</v>
      </c>
      <c r="H274" s="223">
        <v>0</v>
      </c>
      <c r="I274" s="223">
        <v>0</v>
      </c>
      <c r="J274" s="223">
        <v>0</v>
      </c>
      <c r="K274" s="223">
        <v>0</v>
      </c>
      <c r="N274" s="223">
        <v>0</v>
      </c>
      <c r="O274" s="223">
        <v>0</v>
      </c>
      <c r="R274" s="223">
        <v>0</v>
      </c>
      <c r="S274" s="223">
        <v>0</v>
      </c>
    </row>
    <row r="275" spans="4:19" outlineLevel="1">
      <c r="D275" s="178" t="s">
        <v>295</v>
      </c>
      <c r="E275" s="178" t="s">
        <v>215</v>
      </c>
      <c r="F275" s="223">
        <v>0</v>
      </c>
      <c r="G275" s="223">
        <v>0</v>
      </c>
      <c r="H275" s="223">
        <v>0</v>
      </c>
      <c r="I275" s="223">
        <v>0</v>
      </c>
      <c r="J275" s="223">
        <v>0</v>
      </c>
      <c r="K275" s="223">
        <v>0</v>
      </c>
      <c r="N275" s="223">
        <v>0</v>
      </c>
      <c r="O275" s="223">
        <v>0</v>
      </c>
      <c r="R275" s="223">
        <v>0</v>
      </c>
      <c r="S275" s="223">
        <v>0</v>
      </c>
    </row>
    <row r="276" spans="4:19" outlineLevel="1">
      <c r="D276" s="178" t="s">
        <v>296</v>
      </c>
      <c r="E276" s="178" t="s">
        <v>215</v>
      </c>
      <c r="F276" s="223">
        <v>0</v>
      </c>
      <c r="G276" s="223">
        <v>0</v>
      </c>
      <c r="H276" s="223">
        <v>0</v>
      </c>
      <c r="I276" s="223">
        <v>0</v>
      </c>
      <c r="J276" s="223">
        <v>0</v>
      </c>
      <c r="K276" s="223">
        <v>0</v>
      </c>
      <c r="N276" s="223">
        <v>0</v>
      </c>
      <c r="O276" s="223">
        <v>0</v>
      </c>
      <c r="R276" s="223">
        <v>0</v>
      </c>
      <c r="S276" s="223">
        <v>0</v>
      </c>
    </row>
    <row r="277" spans="4:19" outlineLevel="1">
      <c r="D277" s="178" t="s">
        <v>297</v>
      </c>
      <c r="E277" s="178" t="s">
        <v>215</v>
      </c>
      <c r="F277" s="223">
        <v>0</v>
      </c>
      <c r="G277" s="223">
        <v>0</v>
      </c>
      <c r="H277" s="223">
        <v>0</v>
      </c>
      <c r="I277" s="223">
        <v>0</v>
      </c>
      <c r="J277" s="223">
        <v>0</v>
      </c>
      <c r="K277" s="223">
        <v>0</v>
      </c>
      <c r="N277" s="223">
        <v>0</v>
      </c>
      <c r="O277" s="223">
        <v>0</v>
      </c>
      <c r="R277" s="223">
        <v>0</v>
      </c>
      <c r="S277" s="223">
        <v>0</v>
      </c>
    </row>
    <row r="278" spans="4:19" outlineLevel="1">
      <c r="D278" s="178" t="s">
        <v>298</v>
      </c>
      <c r="E278" s="178" t="s">
        <v>215</v>
      </c>
      <c r="F278" s="223">
        <v>0</v>
      </c>
      <c r="G278" s="223">
        <v>0</v>
      </c>
      <c r="H278" s="223">
        <v>0</v>
      </c>
      <c r="I278" s="223">
        <v>0</v>
      </c>
      <c r="J278" s="223">
        <v>0</v>
      </c>
      <c r="K278" s="223">
        <v>0</v>
      </c>
      <c r="N278" s="223">
        <v>0</v>
      </c>
      <c r="O278" s="223">
        <v>0</v>
      </c>
      <c r="R278" s="223">
        <v>0</v>
      </c>
      <c r="S278" s="223">
        <v>0</v>
      </c>
    </row>
    <row r="279" spans="4:19" outlineLevel="1">
      <c r="D279" s="178" t="s">
        <v>299</v>
      </c>
      <c r="E279" s="178" t="s">
        <v>215</v>
      </c>
      <c r="F279" s="223">
        <v>0</v>
      </c>
      <c r="G279" s="223">
        <v>0</v>
      </c>
      <c r="H279" s="223">
        <v>0</v>
      </c>
      <c r="I279" s="223">
        <v>0</v>
      </c>
      <c r="J279" s="223">
        <v>0</v>
      </c>
      <c r="K279" s="223">
        <v>0</v>
      </c>
      <c r="N279" s="223">
        <v>0</v>
      </c>
      <c r="O279" s="223">
        <v>0</v>
      </c>
      <c r="R279" s="223">
        <v>0</v>
      </c>
      <c r="S279" s="223">
        <v>0</v>
      </c>
    </row>
    <row r="280" spans="4:19" outlineLevel="1">
      <c r="D280" s="178" t="s">
        <v>300</v>
      </c>
      <c r="E280" s="178" t="s">
        <v>215</v>
      </c>
      <c r="F280" s="223">
        <v>0</v>
      </c>
      <c r="G280" s="223">
        <v>0</v>
      </c>
      <c r="H280" s="223">
        <v>0</v>
      </c>
      <c r="I280" s="223">
        <v>0</v>
      </c>
      <c r="J280" s="223">
        <v>0</v>
      </c>
      <c r="K280" s="223">
        <v>0</v>
      </c>
      <c r="N280" s="223">
        <v>0</v>
      </c>
      <c r="O280" s="223">
        <v>0</v>
      </c>
      <c r="R280" s="223">
        <v>0</v>
      </c>
      <c r="S280" s="223">
        <v>0</v>
      </c>
    </row>
    <row r="281" spans="4:19" outlineLevel="1">
      <c r="D281" s="178" t="s">
        <v>301</v>
      </c>
      <c r="E281" s="178" t="s">
        <v>215</v>
      </c>
      <c r="F281" s="223">
        <v>0</v>
      </c>
      <c r="G281" s="223">
        <v>0</v>
      </c>
      <c r="H281" s="223">
        <v>0</v>
      </c>
      <c r="I281" s="223">
        <v>0</v>
      </c>
      <c r="J281" s="223">
        <v>0</v>
      </c>
      <c r="K281" s="223">
        <v>0</v>
      </c>
      <c r="N281" s="223">
        <v>0</v>
      </c>
      <c r="O281" s="223">
        <v>0</v>
      </c>
      <c r="R281" s="223">
        <v>0</v>
      </c>
      <c r="S281" s="223">
        <v>0</v>
      </c>
    </row>
    <row r="282" spans="4:19" outlineLevel="1">
      <c r="D282" s="178" t="s">
        <v>302</v>
      </c>
      <c r="E282" s="178" t="s">
        <v>215</v>
      </c>
      <c r="F282" s="223">
        <v>0</v>
      </c>
      <c r="G282" s="223">
        <v>0</v>
      </c>
      <c r="H282" s="223">
        <v>0</v>
      </c>
      <c r="I282" s="223">
        <v>0</v>
      </c>
      <c r="J282" s="223">
        <v>0</v>
      </c>
      <c r="K282" s="223">
        <v>0</v>
      </c>
      <c r="N282" s="223">
        <v>0</v>
      </c>
      <c r="O282" s="223">
        <v>0</v>
      </c>
      <c r="R282" s="223">
        <v>0</v>
      </c>
      <c r="S282" s="223">
        <v>0</v>
      </c>
    </row>
    <row r="283" spans="4:19" outlineLevel="1">
      <c r="D283" s="178" t="s">
        <v>303</v>
      </c>
      <c r="E283" s="178" t="s">
        <v>215</v>
      </c>
      <c r="F283" s="223">
        <v>93</v>
      </c>
      <c r="G283" s="223">
        <v>93</v>
      </c>
      <c r="H283" s="223">
        <v>93</v>
      </c>
      <c r="I283" s="223">
        <v>93</v>
      </c>
      <c r="J283" s="223">
        <v>93</v>
      </c>
      <c r="K283" s="223">
        <v>93</v>
      </c>
      <c r="N283" s="223">
        <v>93</v>
      </c>
      <c r="O283" s="223">
        <v>93</v>
      </c>
      <c r="R283" s="223">
        <v>93</v>
      </c>
      <c r="S283" s="223">
        <v>93</v>
      </c>
    </row>
    <row r="284" spans="4:19" outlineLevel="1">
      <c r="D284" s="178" t="s">
        <v>304</v>
      </c>
      <c r="E284" s="178" t="s">
        <v>215</v>
      </c>
      <c r="F284" s="223">
        <v>0</v>
      </c>
      <c r="G284" s="223">
        <v>0</v>
      </c>
      <c r="H284" s="223">
        <v>0</v>
      </c>
      <c r="I284" s="223">
        <v>0</v>
      </c>
      <c r="J284" s="223">
        <v>0</v>
      </c>
      <c r="K284" s="223">
        <v>0</v>
      </c>
      <c r="N284" s="223">
        <v>0</v>
      </c>
      <c r="O284" s="223">
        <v>0</v>
      </c>
      <c r="R284" s="223">
        <v>0</v>
      </c>
      <c r="S284" s="223">
        <v>0</v>
      </c>
    </row>
    <row r="285" spans="4:19" outlineLevel="1">
      <c r="D285" s="178" t="s">
        <v>305</v>
      </c>
      <c r="E285" s="178" t="s">
        <v>215</v>
      </c>
      <c r="F285" s="223">
        <v>0</v>
      </c>
      <c r="G285" s="223">
        <v>0</v>
      </c>
      <c r="H285" s="223">
        <v>0</v>
      </c>
      <c r="I285" s="223">
        <v>0</v>
      </c>
      <c r="J285" s="223">
        <v>0</v>
      </c>
      <c r="K285" s="223">
        <v>0</v>
      </c>
      <c r="N285" s="223">
        <v>0</v>
      </c>
      <c r="O285" s="223">
        <v>0</v>
      </c>
      <c r="R285" s="223">
        <v>0</v>
      </c>
      <c r="S285" s="223">
        <v>0</v>
      </c>
    </row>
    <row r="286" spans="4:19" outlineLevel="1">
      <c r="D286" s="178" t="s">
        <v>306</v>
      </c>
      <c r="E286" s="178" t="s">
        <v>215</v>
      </c>
      <c r="F286" s="223">
        <v>0</v>
      </c>
      <c r="G286" s="223">
        <v>0</v>
      </c>
      <c r="H286" s="223">
        <v>0</v>
      </c>
      <c r="I286" s="223">
        <v>0</v>
      </c>
      <c r="J286" s="223">
        <v>0</v>
      </c>
      <c r="K286" s="223">
        <v>0</v>
      </c>
      <c r="N286" s="223">
        <v>0</v>
      </c>
      <c r="O286" s="223">
        <v>0</v>
      </c>
      <c r="R286" s="223">
        <v>0</v>
      </c>
      <c r="S286" s="223">
        <v>0</v>
      </c>
    </row>
    <row r="287" spans="4:19" outlineLevel="1">
      <c r="D287" s="178" t="s">
        <v>307</v>
      </c>
      <c r="E287" s="178" t="s">
        <v>215</v>
      </c>
      <c r="F287" s="223">
        <v>0</v>
      </c>
      <c r="G287" s="223">
        <v>0</v>
      </c>
      <c r="H287" s="223">
        <v>0</v>
      </c>
      <c r="I287" s="223">
        <v>0</v>
      </c>
      <c r="J287" s="223">
        <v>0</v>
      </c>
      <c r="K287" s="223">
        <v>0</v>
      </c>
      <c r="N287" s="223">
        <v>0</v>
      </c>
      <c r="O287" s="223">
        <v>0</v>
      </c>
      <c r="R287" s="223">
        <v>0</v>
      </c>
      <c r="S287" s="223">
        <v>0</v>
      </c>
    </row>
    <row r="288" spans="4:19" outlineLevel="1">
      <c r="D288" s="178" t="s">
        <v>308</v>
      </c>
      <c r="E288" s="178" t="s">
        <v>215</v>
      </c>
      <c r="F288" s="223">
        <v>20</v>
      </c>
      <c r="G288" s="223">
        <v>20</v>
      </c>
      <c r="H288" s="223">
        <v>20</v>
      </c>
      <c r="I288" s="223">
        <v>20</v>
      </c>
      <c r="J288" s="223">
        <v>20</v>
      </c>
      <c r="K288" s="223">
        <v>20</v>
      </c>
      <c r="N288" s="223">
        <v>20</v>
      </c>
      <c r="O288" s="223">
        <v>20</v>
      </c>
      <c r="R288" s="223">
        <v>20</v>
      </c>
      <c r="S288" s="223">
        <v>20</v>
      </c>
    </row>
    <row r="289" spans="1:21" outlineLevel="1">
      <c r="D289" s="178" t="s">
        <v>309</v>
      </c>
      <c r="E289" s="178" t="s">
        <v>215</v>
      </c>
      <c r="F289" s="223">
        <v>0</v>
      </c>
      <c r="G289" s="223">
        <v>0</v>
      </c>
      <c r="H289" s="223">
        <v>0</v>
      </c>
      <c r="I289" s="223">
        <v>0</v>
      </c>
      <c r="J289" s="223">
        <v>0</v>
      </c>
      <c r="K289" s="223">
        <v>0</v>
      </c>
      <c r="N289" s="223">
        <v>0</v>
      </c>
      <c r="O289" s="223">
        <v>0</v>
      </c>
      <c r="R289" s="223">
        <v>0</v>
      </c>
      <c r="S289" s="223">
        <v>0</v>
      </c>
    </row>
    <row r="290" spans="1:21" outlineLevel="1">
      <c r="D290" s="178" t="s">
        <v>310</v>
      </c>
      <c r="E290" s="178" t="s">
        <v>215</v>
      </c>
      <c r="F290" s="223">
        <v>6</v>
      </c>
      <c r="G290" s="223">
        <v>6</v>
      </c>
      <c r="H290" s="223">
        <v>6</v>
      </c>
      <c r="I290" s="223">
        <v>6</v>
      </c>
      <c r="J290" s="223">
        <v>6</v>
      </c>
      <c r="K290" s="223">
        <v>6</v>
      </c>
      <c r="N290" s="223">
        <v>6</v>
      </c>
      <c r="O290" s="223">
        <v>6</v>
      </c>
      <c r="R290" s="223">
        <v>6</v>
      </c>
      <c r="S290" s="223">
        <v>6</v>
      </c>
    </row>
    <row r="291" spans="1:21" outlineLevel="1">
      <c r="D291" s="178" t="s">
        <v>311</v>
      </c>
      <c r="E291" s="178" t="s">
        <v>215</v>
      </c>
      <c r="F291" s="223">
        <v>4</v>
      </c>
      <c r="G291" s="223">
        <v>4</v>
      </c>
      <c r="H291" s="223">
        <v>4</v>
      </c>
      <c r="I291" s="223">
        <v>4</v>
      </c>
      <c r="J291" s="223">
        <v>4</v>
      </c>
      <c r="K291" s="223">
        <v>4</v>
      </c>
      <c r="N291" s="223">
        <v>4</v>
      </c>
      <c r="O291" s="223">
        <v>4</v>
      </c>
      <c r="R291" s="223">
        <v>4</v>
      </c>
      <c r="S291" s="223">
        <v>4</v>
      </c>
    </row>
    <row r="292" spans="1:21" outlineLevel="1">
      <c r="D292" s="178" t="s">
        <v>312</v>
      </c>
      <c r="E292" s="178" t="s">
        <v>215</v>
      </c>
      <c r="F292" s="223">
        <v>0</v>
      </c>
      <c r="G292" s="223">
        <v>0</v>
      </c>
      <c r="H292" s="223">
        <v>0</v>
      </c>
      <c r="I292" s="223">
        <v>0</v>
      </c>
      <c r="J292" s="223">
        <v>0</v>
      </c>
      <c r="K292" s="223">
        <v>0</v>
      </c>
      <c r="N292" s="223">
        <v>0</v>
      </c>
      <c r="O292" s="223">
        <v>0</v>
      </c>
      <c r="R292" s="223">
        <v>0</v>
      </c>
      <c r="S292" s="223">
        <v>0</v>
      </c>
    </row>
    <row r="293" spans="1:21" outlineLevel="1">
      <c r="D293" s="178" t="s">
        <v>313</v>
      </c>
      <c r="E293" s="178" t="s">
        <v>215</v>
      </c>
      <c r="F293" s="223">
        <v>0</v>
      </c>
      <c r="G293" s="223">
        <v>0</v>
      </c>
      <c r="H293" s="223">
        <v>0</v>
      </c>
      <c r="I293" s="223">
        <v>0</v>
      </c>
      <c r="J293" s="223">
        <v>0</v>
      </c>
      <c r="K293" s="223">
        <v>0</v>
      </c>
      <c r="N293" s="223">
        <v>0</v>
      </c>
      <c r="O293" s="223">
        <v>0</v>
      </c>
      <c r="R293" s="223">
        <v>0</v>
      </c>
      <c r="S293" s="223">
        <v>0</v>
      </c>
    </row>
    <row r="294" spans="1:21" outlineLevel="1">
      <c r="D294" s="178" t="s">
        <v>314</v>
      </c>
      <c r="E294" s="178" t="s">
        <v>215</v>
      </c>
      <c r="F294" s="223">
        <v>0</v>
      </c>
      <c r="G294" s="223">
        <v>0</v>
      </c>
      <c r="H294" s="223">
        <v>0</v>
      </c>
      <c r="I294" s="223">
        <v>0</v>
      </c>
      <c r="J294" s="223">
        <v>0</v>
      </c>
      <c r="K294" s="223">
        <v>0</v>
      </c>
      <c r="N294" s="223">
        <v>0</v>
      </c>
      <c r="O294" s="223">
        <v>0</v>
      </c>
      <c r="R294" s="223">
        <v>0</v>
      </c>
      <c r="S294" s="223">
        <v>0</v>
      </c>
    </row>
    <row r="295" spans="1:21" outlineLevel="1">
      <c r="D295" s="178" t="s">
        <v>315</v>
      </c>
      <c r="E295" s="178" t="s">
        <v>215</v>
      </c>
      <c r="F295" s="223">
        <v>0</v>
      </c>
      <c r="G295" s="223">
        <v>0</v>
      </c>
      <c r="H295" s="223">
        <v>0</v>
      </c>
      <c r="I295" s="223">
        <v>0</v>
      </c>
      <c r="J295" s="223">
        <v>0</v>
      </c>
      <c r="K295" s="223">
        <v>0</v>
      </c>
      <c r="N295" s="223">
        <v>0</v>
      </c>
      <c r="O295" s="223">
        <v>0</v>
      </c>
      <c r="R295" s="223">
        <v>0</v>
      </c>
      <c r="S295" s="223">
        <v>0</v>
      </c>
    </row>
    <row r="296" spans="1:21" outlineLevel="1">
      <c r="D296" s="178" t="s">
        <v>316</v>
      </c>
      <c r="E296" s="178" t="s">
        <v>215</v>
      </c>
      <c r="F296" s="223">
        <v>0</v>
      </c>
      <c r="G296" s="223">
        <v>0</v>
      </c>
      <c r="H296" s="223">
        <v>0</v>
      </c>
      <c r="I296" s="223">
        <v>0</v>
      </c>
      <c r="J296" s="223">
        <v>0</v>
      </c>
      <c r="K296" s="223">
        <v>0</v>
      </c>
      <c r="N296" s="223">
        <v>0</v>
      </c>
      <c r="O296" s="223">
        <v>0</v>
      </c>
      <c r="R296" s="223">
        <v>0</v>
      </c>
      <c r="S296" s="223">
        <v>0</v>
      </c>
    </row>
    <row r="297" spans="1:21" outlineLevel="1">
      <c r="D297" s="178" t="s">
        <v>317</v>
      </c>
      <c r="E297" s="178" t="s">
        <v>215</v>
      </c>
      <c r="F297" s="223">
        <v>0</v>
      </c>
      <c r="G297" s="223">
        <v>0</v>
      </c>
      <c r="H297" s="223">
        <v>0</v>
      </c>
      <c r="I297" s="223">
        <v>0</v>
      </c>
      <c r="J297" s="223">
        <v>0</v>
      </c>
      <c r="K297" s="223">
        <v>0</v>
      </c>
      <c r="N297" s="223">
        <v>0</v>
      </c>
      <c r="O297" s="223">
        <v>0</v>
      </c>
      <c r="R297" s="223">
        <v>0</v>
      </c>
      <c r="S297" s="223">
        <v>0</v>
      </c>
    </row>
    <row r="298" spans="1:21" outlineLevel="1">
      <c r="D298" s="178" t="s">
        <v>318</v>
      </c>
      <c r="E298" s="178" t="s">
        <v>215</v>
      </c>
      <c r="F298" s="223">
        <v>10</v>
      </c>
      <c r="G298" s="223">
        <v>10</v>
      </c>
      <c r="H298" s="223">
        <v>10</v>
      </c>
      <c r="I298" s="223">
        <v>10</v>
      </c>
      <c r="J298" s="223">
        <v>10</v>
      </c>
      <c r="K298" s="223">
        <v>10</v>
      </c>
      <c r="N298" s="223">
        <v>10</v>
      </c>
      <c r="O298" s="223">
        <v>10</v>
      </c>
      <c r="R298" s="223">
        <v>10</v>
      </c>
      <c r="S298" s="223">
        <v>10</v>
      </c>
    </row>
    <row r="299" spans="1:21" outlineLevel="1">
      <c r="A299" s="878"/>
      <c r="C299" s="1"/>
      <c r="D299" s="292" t="s">
        <v>319</v>
      </c>
      <c r="E299" s="283"/>
      <c r="F299" s="284"/>
      <c r="G299" s="284"/>
      <c r="H299" s="284"/>
      <c r="I299" s="284"/>
      <c r="J299" s="284"/>
      <c r="K299" s="203"/>
      <c r="L299" s="1"/>
      <c r="M299" s="1"/>
      <c r="N299" s="285"/>
      <c r="O299" s="203"/>
      <c r="P299" s="1"/>
      <c r="Q299" s="1"/>
      <c r="R299" s="285"/>
      <c r="S299" s="203"/>
    </row>
    <row r="300" spans="1:21" outlineLevel="1">
      <c r="A300" s="878"/>
      <c r="C300" s="1"/>
      <c r="D300" s="292"/>
      <c r="E300" s="283"/>
      <c r="F300" s="284"/>
      <c r="G300" s="284"/>
      <c r="H300" s="284"/>
      <c r="I300" s="284"/>
      <c r="J300" s="284"/>
      <c r="K300" s="203"/>
      <c r="L300" s="1"/>
      <c r="M300" s="1"/>
      <c r="N300" s="285"/>
      <c r="O300" s="203"/>
      <c r="P300" s="1"/>
      <c r="Q300" s="1"/>
      <c r="R300" s="285"/>
      <c r="S300" s="203"/>
    </row>
    <row r="301" spans="1:21" outlineLevel="1">
      <c r="D301" s="286"/>
      <c r="E301" s="283"/>
      <c r="F301" s="284"/>
      <c r="G301" s="284"/>
      <c r="H301" s="284"/>
      <c r="I301" s="284"/>
      <c r="J301" s="284"/>
      <c r="K301" s="203"/>
      <c r="L301" s="1"/>
      <c r="M301" s="1"/>
      <c r="N301" s="285"/>
      <c r="O301" s="203"/>
      <c r="P301" s="1"/>
      <c r="Q301" s="1"/>
      <c r="R301" s="285"/>
      <c r="S301" s="203"/>
    </row>
    <row r="302" spans="1:21" outlineLevel="1">
      <c r="D302" s="711"/>
      <c r="E302" s="353"/>
      <c r="F302" s="191"/>
      <c r="G302" s="191"/>
      <c r="H302" s="191"/>
      <c r="I302" s="191"/>
      <c r="J302" s="191"/>
      <c r="K302" s="191"/>
      <c r="N302" s="191"/>
      <c r="O302" s="191"/>
      <c r="R302" s="191"/>
      <c r="S302" s="191"/>
    </row>
    <row r="303" spans="1:21">
      <c r="C303" s="924" t="s">
        <v>724</v>
      </c>
      <c r="D303" s="305"/>
      <c r="E303" s="306"/>
      <c r="F303" s="305"/>
      <c r="G303" s="305"/>
      <c r="H303" s="305"/>
      <c r="I303" s="305"/>
      <c r="J303" s="305"/>
      <c r="K303" s="307"/>
      <c r="N303" s="294"/>
      <c r="O303" s="295"/>
      <c r="R303" s="296"/>
      <c r="S303" s="917"/>
      <c r="T303" s="187"/>
      <c r="U303" s="187"/>
    </row>
    <row r="304" spans="1:21" outlineLevel="1">
      <c r="A304" s="875" t="s">
        <v>322</v>
      </c>
      <c r="D304" s="286" t="s">
        <v>323</v>
      </c>
      <c r="E304" s="283"/>
      <c r="F304" s="284"/>
      <c r="G304" s="284"/>
      <c r="H304" s="284"/>
      <c r="I304" s="284"/>
      <c r="J304" s="284"/>
      <c r="K304" s="203"/>
      <c r="L304" s="1"/>
      <c r="M304" s="1"/>
      <c r="N304" s="285"/>
      <c r="O304" s="203"/>
      <c r="P304" s="1"/>
      <c r="Q304" s="1"/>
      <c r="R304" s="285"/>
      <c r="S304" s="203"/>
    </row>
    <row r="305" spans="1:19" outlineLevel="1">
      <c r="D305" s="175" t="s">
        <v>324</v>
      </c>
      <c r="E305" s="570" t="s">
        <v>149</v>
      </c>
      <c r="F305" s="131">
        <v>0</v>
      </c>
      <c r="G305" s="223">
        <v>0</v>
      </c>
      <c r="H305" s="223">
        <v>0</v>
      </c>
      <c r="I305" s="223">
        <v>0</v>
      </c>
      <c r="J305" s="223">
        <v>0</v>
      </c>
      <c r="K305" s="223">
        <v>0</v>
      </c>
      <c r="N305" s="223">
        <v>0</v>
      </c>
      <c r="O305" s="223">
        <v>0</v>
      </c>
      <c r="R305" s="223">
        <v>0</v>
      </c>
      <c r="S305" s="223">
        <v>0</v>
      </c>
    </row>
    <row r="306" spans="1:19" outlineLevel="1">
      <c r="D306" s="178" t="s">
        <v>325</v>
      </c>
      <c r="E306" s="570" t="s">
        <v>326</v>
      </c>
      <c r="F306" s="131">
        <v>0</v>
      </c>
      <c r="G306" s="223">
        <v>0</v>
      </c>
      <c r="H306" s="223">
        <v>0</v>
      </c>
      <c r="I306" s="223">
        <v>0</v>
      </c>
      <c r="J306" s="223">
        <v>0</v>
      </c>
      <c r="K306" s="223">
        <v>0</v>
      </c>
      <c r="N306" s="223">
        <v>0</v>
      </c>
      <c r="O306" s="223">
        <v>0</v>
      </c>
      <c r="R306" s="223">
        <v>0</v>
      </c>
      <c r="S306" s="223">
        <v>0</v>
      </c>
    </row>
    <row r="307" spans="1:19" outlineLevel="1">
      <c r="A307" s="875" t="s">
        <v>327</v>
      </c>
      <c r="D307" s="286" t="s">
        <v>328</v>
      </c>
      <c r="E307" s="283"/>
      <c r="F307" s="284"/>
      <c r="G307" s="284"/>
      <c r="H307" s="284"/>
      <c r="I307" s="284"/>
      <c r="J307" s="284"/>
      <c r="K307" s="203"/>
      <c r="L307" s="1"/>
      <c r="M307" s="1"/>
      <c r="N307" s="285"/>
      <c r="O307" s="203"/>
      <c r="P307" s="1"/>
      <c r="Q307" s="1"/>
      <c r="R307" s="285"/>
      <c r="S307" s="203"/>
    </row>
    <row r="308" spans="1:19" outlineLevel="1">
      <c r="D308" s="178" t="s">
        <v>329</v>
      </c>
      <c r="E308" s="570" t="s">
        <v>326</v>
      </c>
      <c r="F308" s="131">
        <v>12</v>
      </c>
      <c r="G308" s="223">
        <v>12</v>
      </c>
      <c r="H308" s="223">
        <v>12</v>
      </c>
      <c r="I308" s="223">
        <v>12</v>
      </c>
      <c r="J308" s="223">
        <v>12</v>
      </c>
      <c r="K308" s="223">
        <v>12</v>
      </c>
      <c r="N308" s="223">
        <v>12</v>
      </c>
      <c r="O308" s="223">
        <v>12</v>
      </c>
      <c r="R308" s="223">
        <v>12</v>
      </c>
      <c r="S308" s="223">
        <v>12</v>
      </c>
    </row>
    <row r="309" spans="1:19" outlineLevel="1">
      <c r="D309" s="178" t="s">
        <v>330</v>
      </c>
      <c r="E309" s="570" t="s">
        <v>326</v>
      </c>
      <c r="F309" s="131">
        <v>9</v>
      </c>
      <c r="G309" s="223">
        <v>9</v>
      </c>
      <c r="H309" s="223">
        <v>9</v>
      </c>
      <c r="I309" s="223">
        <v>9</v>
      </c>
      <c r="J309" s="223">
        <v>9</v>
      </c>
      <c r="K309" s="223">
        <v>9</v>
      </c>
      <c r="N309" s="223">
        <v>9</v>
      </c>
      <c r="O309" s="223">
        <v>9</v>
      </c>
      <c r="R309" s="223">
        <v>9</v>
      </c>
      <c r="S309" s="223">
        <v>9</v>
      </c>
    </row>
    <row r="310" spans="1:19" outlineLevel="1">
      <c r="A310" s="875" t="s">
        <v>331</v>
      </c>
      <c r="D310" s="286" t="s">
        <v>332</v>
      </c>
      <c r="E310" s="283"/>
      <c r="F310" s="284"/>
      <c r="G310" s="284"/>
      <c r="H310" s="284"/>
      <c r="I310" s="284"/>
      <c r="J310" s="284"/>
      <c r="K310" s="203"/>
      <c r="L310" s="1"/>
      <c r="M310" s="1"/>
      <c r="N310" s="285"/>
      <c r="O310" s="203"/>
      <c r="P310" s="1"/>
      <c r="Q310" s="1"/>
      <c r="R310" s="285"/>
      <c r="S310" s="203"/>
    </row>
    <row r="311" spans="1:19" outlineLevel="1">
      <c r="D311" s="178" t="s">
        <v>333</v>
      </c>
      <c r="E311" s="570" t="s">
        <v>215</v>
      </c>
      <c r="F311" s="131">
        <v>23</v>
      </c>
      <c r="G311" s="223">
        <v>23</v>
      </c>
      <c r="H311" s="223">
        <v>23</v>
      </c>
      <c r="I311" s="223">
        <v>23</v>
      </c>
      <c r="J311" s="223">
        <v>23</v>
      </c>
      <c r="K311" s="223">
        <v>23</v>
      </c>
      <c r="N311" s="223">
        <v>23</v>
      </c>
      <c r="O311" s="223">
        <v>23</v>
      </c>
      <c r="R311" s="223">
        <v>23</v>
      </c>
      <c r="S311" s="223">
        <v>23</v>
      </c>
    </row>
    <row r="312" spans="1:19" outlineLevel="1">
      <c r="D312" s="178" t="s">
        <v>335</v>
      </c>
      <c r="E312" s="570" t="s">
        <v>215</v>
      </c>
      <c r="F312" s="131">
        <v>53</v>
      </c>
      <c r="G312" s="223">
        <v>53</v>
      </c>
      <c r="H312" s="223">
        <v>53</v>
      </c>
      <c r="I312" s="223">
        <v>53</v>
      </c>
      <c r="J312" s="223">
        <v>53</v>
      </c>
      <c r="K312" s="223">
        <v>53</v>
      </c>
      <c r="N312" s="223">
        <v>53</v>
      </c>
      <c r="O312" s="223">
        <v>53</v>
      </c>
      <c r="R312" s="223">
        <v>53</v>
      </c>
      <c r="S312" s="223">
        <v>53</v>
      </c>
    </row>
    <row r="313" spans="1:19" outlineLevel="1">
      <c r="A313" s="875" t="s">
        <v>336</v>
      </c>
      <c r="D313" s="286" t="s">
        <v>337</v>
      </c>
      <c r="E313" s="283"/>
      <c r="F313" s="284"/>
      <c r="G313" s="284"/>
      <c r="H313" s="284"/>
      <c r="I313" s="284"/>
      <c r="J313" s="284"/>
      <c r="K313" s="203"/>
      <c r="L313" s="1"/>
      <c r="M313" s="1"/>
      <c r="N313" s="285"/>
      <c r="O313" s="203"/>
      <c r="P313" s="1"/>
      <c r="Q313" s="1"/>
      <c r="R313" s="285"/>
      <c r="S313" s="203"/>
    </row>
    <row r="314" spans="1:19" outlineLevel="1">
      <c r="D314" s="178" t="s">
        <v>338</v>
      </c>
      <c r="E314" s="570" t="s">
        <v>149</v>
      </c>
      <c r="F314" s="131">
        <v>0</v>
      </c>
      <c r="G314" s="223">
        <v>0</v>
      </c>
      <c r="H314" s="223">
        <v>0</v>
      </c>
      <c r="I314" s="223">
        <v>0</v>
      </c>
      <c r="J314" s="223">
        <v>0</v>
      </c>
      <c r="K314" s="223">
        <v>0</v>
      </c>
      <c r="N314" s="223">
        <v>0</v>
      </c>
      <c r="O314" s="223">
        <v>0</v>
      </c>
      <c r="R314" s="223">
        <v>0</v>
      </c>
      <c r="S314" s="223">
        <v>0</v>
      </c>
    </row>
    <row r="315" spans="1:19" outlineLevel="1">
      <c r="D315" s="178" t="s">
        <v>339</v>
      </c>
      <c r="E315" s="570" t="s">
        <v>149</v>
      </c>
      <c r="F315" s="131">
        <v>10</v>
      </c>
      <c r="G315" s="223">
        <v>10</v>
      </c>
      <c r="H315" s="223">
        <v>10</v>
      </c>
      <c r="I315" s="223">
        <v>10</v>
      </c>
      <c r="J315" s="223">
        <v>10</v>
      </c>
      <c r="K315" s="223">
        <v>10</v>
      </c>
      <c r="N315" s="223">
        <v>10</v>
      </c>
      <c r="O315" s="223">
        <v>10</v>
      </c>
      <c r="R315" s="223">
        <v>10</v>
      </c>
      <c r="S315" s="223">
        <v>10</v>
      </c>
    </row>
    <row r="316" spans="1:19" outlineLevel="1">
      <c r="D316" s="178" t="s">
        <v>340</v>
      </c>
      <c r="E316" s="570" t="s">
        <v>735</v>
      </c>
      <c r="F316" s="131">
        <v>2</v>
      </c>
      <c r="G316" s="223">
        <v>2</v>
      </c>
      <c r="H316" s="223">
        <v>2</v>
      </c>
      <c r="I316" s="223">
        <v>2</v>
      </c>
      <c r="J316" s="223">
        <v>2</v>
      </c>
      <c r="K316" s="223">
        <v>2</v>
      </c>
      <c r="N316" s="223">
        <v>2</v>
      </c>
      <c r="O316" s="223">
        <v>2</v>
      </c>
      <c r="R316" s="223">
        <v>2</v>
      </c>
      <c r="S316" s="223">
        <v>2</v>
      </c>
    </row>
    <row r="317" spans="1:19" outlineLevel="1">
      <c r="D317" s="178" t="s">
        <v>341</v>
      </c>
      <c r="E317" s="570" t="s">
        <v>149</v>
      </c>
      <c r="F317" s="131">
        <v>0</v>
      </c>
      <c r="G317" s="223">
        <v>0</v>
      </c>
      <c r="H317" s="223">
        <v>0</v>
      </c>
      <c r="I317" s="223">
        <v>0</v>
      </c>
      <c r="J317" s="223">
        <v>0</v>
      </c>
      <c r="K317" s="223">
        <v>0</v>
      </c>
      <c r="N317" s="223">
        <v>0</v>
      </c>
      <c r="O317" s="223">
        <v>0</v>
      </c>
      <c r="R317" s="223">
        <v>0</v>
      </c>
      <c r="S317" s="223">
        <v>0</v>
      </c>
    </row>
    <row r="318" spans="1:19" outlineLevel="1">
      <c r="D318" s="178" t="s">
        <v>342</v>
      </c>
      <c r="E318" s="570" t="s">
        <v>149</v>
      </c>
      <c r="F318" s="131">
        <v>8</v>
      </c>
      <c r="G318" s="223">
        <v>8</v>
      </c>
      <c r="H318" s="223">
        <v>8</v>
      </c>
      <c r="I318" s="223">
        <v>8</v>
      </c>
      <c r="J318" s="223">
        <v>8</v>
      </c>
      <c r="K318" s="223">
        <v>8</v>
      </c>
      <c r="N318" s="223">
        <v>8</v>
      </c>
      <c r="O318" s="223">
        <v>8</v>
      </c>
      <c r="R318" s="223">
        <v>8</v>
      </c>
      <c r="S318" s="223">
        <v>8</v>
      </c>
    </row>
    <row r="319" spans="1:19" outlineLevel="1">
      <c r="D319" s="178" t="s">
        <v>343</v>
      </c>
      <c r="E319" s="570" t="s">
        <v>149</v>
      </c>
      <c r="F319" s="131">
        <v>0</v>
      </c>
      <c r="G319" s="223">
        <v>0</v>
      </c>
      <c r="H319" s="223">
        <v>0</v>
      </c>
      <c r="I319" s="223">
        <v>0</v>
      </c>
      <c r="J319" s="223">
        <v>0</v>
      </c>
      <c r="K319" s="223">
        <v>0</v>
      </c>
      <c r="N319" s="223">
        <v>0</v>
      </c>
      <c r="O319" s="223">
        <v>0</v>
      </c>
      <c r="R319" s="223">
        <v>0</v>
      </c>
      <c r="S319" s="223">
        <v>0</v>
      </c>
    </row>
    <row r="320" spans="1:19" outlineLevel="1">
      <c r="D320" s="178" t="s">
        <v>344</v>
      </c>
      <c r="E320" s="570" t="s">
        <v>149</v>
      </c>
      <c r="F320" s="131">
        <v>0</v>
      </c>
      <c r="G320" s="223">
        <v>0</v>
      </c>
      <c r="H320" s="223">
        <v>0</v>
      </c>
      <c r="I320" s="223">
        <v>0</v>
      </c>
      <c r="J320" s="223">
        <v>0</v>
      </c>
      <c r="K320" s="223">
        <v>0</v>
      </c>
      <c r="N320" s="223">
        <v>0</v>
      </c>
      <c r="O320" s="223">
        <v>0</v>
      </c>
      <c r="R320" s="223">
        <v>0</v>
      </c>
      <c r="S320" s="223">
        <v>0</v>
      </c>
    </row>
    <row r="321" spans="1:21" outlineLevel="1">
      <c r="D321" s="178" t="s">
        <v>345</v>
      </c>
      <c r="E321" s="570" t="s">
        <v>149</v>
      </c>
      <c r="F321" s="131">
        <v>4</v>
      </c>
      <c r="G321" s="223">
        <v>4</v>
      </c>
      <c r="H321" s="223">
        <v>4</v>
      </c>
      <c r="I321" s="223">
        <v>4</v>
      </c>
      <c r="J321" s="223">
        <v>4</v>
      </c>
      <c r="K321" s="223">
        <v>4</v>
      </c>
      <c r="N321" s="223">
        <v>4</v>
      </c>
      <c r="O321" s="223">
        <v>4</v>
      </c>
      <c r="R321" s="223">
        <v>4</v>
      </c>
      <c r="S321" s="223">
        <v>4</v>
      </c>
    </row>
    <row r="322" spans="1:21" outlineLevel="1">
      <c r="D322" s="178" t="s">
        <v>346</v>
      </c>
      <c r="E322" s="570" t="s">
        <v>149</v>
      </c>
      <c r="F322" s="131">
        <v>0</v>
      </c>
      <c r="G322" s="223">
        <v>0</v>
      </c>
      <c r="H322" s="223">
        <v>0</v>
      </c>
      <c r="I322" s="223">
        <v>0</v>
      </c>
      <c r="J322" s="223">
        <v>0</v>
      </c>
      <c r="K322" s="223">
        <v>0</v>
      </c>
      <c r="N322" s="223">
        <v>0</v>
      </c>
      <c r="O322" s="223">
        <v>0</v>
      </c>
      <c r="R322" s="223">
        <v>0</v>
      </c>
      <c r="S322" s="223">
        <v>0</v>
      </c>
    </row>
    <row r="323" spans="1:21" outlineLevel="1">
      <c r="D323" s="178" t="s">
        <v>347</v>
      </c>
      <c r="E323" s="570" t="s">
        <v>149</v>
      </c>
      <c r="F323" s="131">
        <v>10</v>
      </c>
      <c r="G323" s="223">
        <v>10</v>
      </c>
      <c r="H323" s="223">
        <v>10</v>
      </c>
      <c r="I323" s="223">
        <v>10</v>
      </c>
      <c r="J323" s="223">
        <v>10</v>
      </c>
      <c r="K323" s="223">
        <v>10</v>
      </c>
      <c r="N323" s="223">
        <v>10</v>
      </c>
      <c r="O323" s="223">
        <v>10</v>
      </c>
      <c r="R323" s="223">
        <v>10</v>
      </c>
      <c r="S323" s="223">
        <v>10</v>
      </c>
    </row>
    <row r="324" spans="1:21" outlineLevel="1">
      <c r="D324" s="178" t="s">
        <v>348</v>
      </c>
      <c r="E324" s="570" t="s">
        <v>149</v>
      </c>
      <c r="F324" s="131">
        <v>6</v>
      </c>
      <c r="G324" s="223">
        <v>6</v>
      </c>
      <c r="H324" s="223">
        <v>6</v>
      </c>
      <c r="I324" s="223">
        <v>6</v>
      </c>
      <c r="J324" s="223">
        <v>6</v>
      </c>
      <c r="K324" s="223">
        <v>6</v>
      </c>
      <c r="N324" s="223">
        <v>6</v>
      </c>
      <c r="O324" s="223">
        <v>6</v>
      </c>
      <c r="R324" s="223">
        <v>6</v>
      </c>
      <c r="S324" s="223">
        <v>6</v>
      </c>
    </row>
    <row r="325" spans="1:21" outlineLevel="1">
      <c r="D325" s="178" t="s">
        <v>349</v>
      </c>
      <c r="E325" s="570" t="s">
        <v>149</v>
      </c>
      <c r="F325" s="131">
        <v>6</v>
      </c>
      <c r="G325" s="223">
        <v>6</v>
      </c>
      <c r="H325" s="223">
        <v>6</v>
      </c>
      <c r="I325" s="223">
        <v>6</v>
      </c>
      <c r="J325" s="223">
        <v>6</v>
      </c>
      <c r="K325" s="223">
        <v>6</v>
      </c>
      <c r="N325" s="223">
        <v>6</v>
      </c>
      <c r="O325" s="223">
        <v>6</v>
      </c>
      <c r="R325" s="223">
        <v>6</v>
      </c>
      <c r="S325" s="223">
        <v>6</v>
      </c>
    </row>
    <row r="326" spans="1:21" outlineLevel="1">
      <c r="D326" s="178" t="s">
        <v>350</v>
      </c>
      <c r="E326" s="570" t="s">
        <v>149</v>
      </c>
      <c r="F326" s="131">
        <v>0</v>
      </c>
      <c r="G326" s="223">
        <v>0</v>
      </c>
      <c r="H326" s="223">
        <v>0</v>
      </c>
      <c r="I326" s="223">
        <v>0</v>
      </c>
      <c r="J326" s="223">
        <v>0</v>
      </c>
      <c r="K326" s="223">
        <v>0</v>
      </c>
      <c r="N326" s="223">
        <v>0</v>
      </c>
      <c r="O326" s="223">
        <v>0</v>
      </c>
      <c r="R326" s="223">
        <v>0</v>
      </c>
      <c r="S326" s="223">
        <v>0</v>
      </c>
    </row>
    <row r="327" spans="1:21" outlineLevel="1">
      <c r="D327" s="178" t="s">
        <v>351</v>
      </c>
      <c r="E327" s="570" t="s">
        <v>149</v>
      </c>
      <c r="F327" s="131">
        <v>0</v>
      </c>
      <c r="G327" s="223">
        <v>0</v>
      </c>
      <c r="H327" s="223">
        <v>0</v>
      </c>
      <c r="I327" s="223">
        <v>0</v>
      </c>
      <c r="J327" s="223">
        <v>0</v>
      </c>
      <c r="K327" s="223">
        <v>0</v>
      </c>
      <c r="N327" s="223">
        <v>0</v>
      </c>
      <c r="O327" s="223">
        <v>0</v>
      </c>
      <c r="R327" s="223">
        <v>0</v>
      </c>
      <c r="S327" s="223">
        <v>0</v>
      </c>
    </row>
    <row r="328" spans="1:21" outlineLevel="1">
      <c r="D328" s="178" t="s">
        <v>352</v>
      </c>
      <c r="E328" s="570" t="s">
        <v>149</v>
      </c>
      <c r="F328" s="131">
        <v>6</v>
      </c>
      <c r="G328" s="223">
        <v>6</v>
      </c>
      <c r="H328" s="223">
        <v>6</v>
      </c>
      <c r="I328" s="223">
        <v>6</v>
      </c>
      <c r="J328" s="223">
        <v>6</v>
      </c>
      <c r="K328" s="223">
        <v>6</v>
      </c>
      <c r="N328" s="223">
        <v>6</v>
      </c>
      <c r="O328" s="223">
        <v>6</v>
      </c>
      <c r="R328" s="223">
        <v>6</v>
      </c>
      <c r="S328" s="223">
        <v>6</v>
      </c>
    </row>
    <row r="329" spans="1:21" outlineLevel="1">
      <c r="D329" s="178" t="s">
        <v>353</v>
      </c>
      <c r="E329" s="570" t="s">
        <v>215</v>
      </c>
      <c r="F329" s="131">
        <v>0</v>
      </c>
      <c r="G329" s="223">
        <v>0</v>
      </c>
      <c r="H329" s="223">
        <v>0</v>
      </c>
      <c r="I329" s="223">
        <v>0</v>
      </c>
      <c r="J329" s="223">
        <v>0</v>
      </c>
      <c r="K329" s="223">
        <v>0</v>
      </c>
      <c r="N329" s="223">
        <v>0</v>
      </c>
      <c r="O329" s="223">
        <v>0</v>
      </c>
      <c r="R329" s="223">
        <v>0</v>
      </c>
      <c r="S329" s="223">
        <v>0</v>
      </c>
    </row>
    <row r="330" spans="1:21" outlineLevel="1">
      <c r="D330" s="178" t="s">
        <v>354</v>
      </c>
      <c r="E330" s="570" t="s">
        <v>215</v>
      </c>
      <c r="F330" s="131">
        <v>0</v>
      </c>
      <c r="G330" s="223">
        <v>0</v>
      </c>
      <c r="H330" s="223">
        <v>0</v>
      </c>
      <c r="I330" s="223">
        <v>0</v>
      </c>
      <c r="J330" s="223">
        <v>0</v>
      </c>
      <c r="K330" s="223">
        <v>0</v>
      </c>
      <c r="N330" s="223">
        <v>0</v>
      </c>
      <c r="O330" s="223">
        <v>0</v>
      </c>
      <c r="R330" s="223">
        <v>0</v>
      </c>
      <c r="S330" s="223">
        <v>0</v>
      </c>
    </row>
    <row r="331" spans="1:21" ht="13.2" customHeight="1" outlineLevel="1">
      <c r="A331" s="875" t="s">
        <v>355</v>
      </c>
      <c r="B331" s="1"/>
      <c r="C331" s="310" t="s">
        <v>356</v>
      </c>
      <c r="D331" s="305"/>
      <c r="E331" s="306"/>
      <c r="F331" s="402"/>
      <c r="G331" s="402"/>
      <c r="H331" s="402"/>
      <c r="I331" s="402"/>
      <c r="J331" s="401"/>
      <c r="K331" s="916"/>
      <c r="L331" s="394"/>
      <c r="M331" s="394"/>
      <c r="N331" s="395"/>
      <c r="O331" s="396"/>
      <c r="P331" s="394"/>
      <c r="Q331" s="394"/>
      <c r="R331" s="395"/>
      <c r="S331" s="396"/>
      <c r="T331" s="1"/>
      <c r="U331" s="1"/>
    </row>
    <row r="332" spans="1:21" ht="13.2" customHeight="1" outlineLevel="1">
      <c r="B332" s="1"/>
      <c r="C332" s="1"/>
      <c r="D332" s="286" t="s">
        <v>357</v>
      </c>
      <c r="E332" s="283"/>
      <c r="F332" s="284"/>
      <c r="G332" s="284"/>
      <c r="H332" s="284"/>
      <c r="I332" s="284"/>
      <c r="J332" s="284"/>
      <c r="K332" s="203"/>
      <c r="L332" s="1"/>
      <c r="M332" s="1"/>
      <c r="N332" s="285"/>
      <c r="O332" s="203"/>
      <c r="P332" s="1"/>
      <c r="Q332" s="1"/>
      <c r="R332" s="285"/>
      <c r="S332" s="203"/>
      <c r="T332" s="1"/>
      <c r="U332" s="1"/>
    </row>
    <row r="333" spans="1:21" ht="13.2" customHeight="1" outlineLevel="1">
      <c r="B333" s="1"/>
      <c r="C333" s="1"/>
      <c r="D333" s="178" t="s">
        <v>358</v>
      </c>
      <c r="E333" s="570" t="s">
        <v>326</v>
      </c>
      <c r="F333" s="131">
        <v>0</v>
      </c>
      <c r="G333" s="223">
        <v>0</v>
      </c>
      <c r="H333" s="223">
        <v>0</v>
      </c>
      <c r="I333" s="223">
        <v>0</v>
      </c>
      <c r="J333" s="223">
        <v>0</v>
      </c>
      <c r="K333" s="223">
        <v>0</v>
      </c>
      <c r="N333" s="223">
        <v>0</v>
      </c>
      <c r="O333" s="223">
        <v>0</v>
      </c>
      <c r="R333" s="223">
        <v>0</v>
      </c>
      <c r="S333" s="223">
        <v>0</v>
      </c>
      <c r="T333" s="1"/>
      <c r="U333" s="1"/>
    </row>
    <row r="334" spans="1:21" ht="13.2" customHeight="1" outlineLevel="1">
      <c r="B334" s="1"/>
      <c r="C334" s="1"/>
      <c r="D334" s="286" t="s">
        <v>359</v>
      </c>
      <c r="E334" s="283"/>
      <c r="F334" s="284"/>
      <c r="G334" s="284"/>
      <c r="H334" s="284"/>
      <c r="I334" s="284"/>
      <c r="J334" s="284"/>
      <c r="K334" s="203"/>
      <c r="L334" s="1"/>
      <c r="M334" s="1"/>
      <c r="N334" s="285"/>
      <c r="O334" s="203"/>
      <c r="P334" s="1"/>
      <c r="Q334" s="1"/>
      <c r="R334" s="285"/>
      <c r="S334" s="203"/>
      <c r="T334" s="1"/>
      <c r="U334" s="1"/>
    </row>
    <row r="335" spans="1:21" ht="13.2" customHeight="1" outlineLevel="1">
      <c r="B335" s="1"/>
      <c r="C335" s="1"/>
      <c r="D335" s="178" t="s">
        <v>358</v>
      </c>
      <c r="E335" s="570" t="s">
        <v>326</v>
      </c>
      <c r="F335" s="131">
        <v>0</v>
      </c>
      <c r="G335" s="223">
        <v>0</v>
      </c>
      <c r="H335" s="223">
        <v>0</v>
      </c>
      <c r="I335" s="223">
        <v>0</v>
      </c>
      <c r="J335" s="223">
        <v>0</v>
      </c>
      <c r="K335" s="223">
        <v>0</v>
      </c>
      <c r="N335" s="223">
        <v>0</v>
      </c>
      <c r="O335" s="223">
        <v>0</v>
      </c>
      <c r="R335" s="223">
        <v>0</v>
      </c>
      <c r="S335" s="223">
        <v>0</v>
      </c>
      <c r="T335" s="1"/>
      <c r="U335" s="1"/>
    </row>
    <row r="336" spans="1:21" ht="13.2" customHeight="1" outlineLevel="1">
      <c r="B336" s="1"/>
      <c r="C336" s="1"/>
      <c r="D336" s="286" t="s">
        <v>360</v>
      </c>
      <c r="E336" s="283"/>
      <c r="F336" s="284"/>
      <c r="G336" s="284"/>
      <c r="H336" s="284"/>
      <c r="I336" s="284"/>
      <c r="J336" s="284"/>
      <c r="K336" s="203"/>
      <c r="L336" s="1"/>
      <c r="M336" s="1"/>
      <c r="N336" s="285"/>
      <c r="O336" s="203"/>
      <c r="P336" s="1"/>
      <c r="Q336" s="1"/>
      <c r="R336" s="285"/>
      <c r="S336" s="203"/>
      <c r="T336" s="1"/>
      <c r="U336" s="1"/>
    </row>
    <row r="337" spans="2:21" ht="13.2" customHeight="1" outlineLevel="1">
      <c r="B337" s="1"/>
      <c r="C337" s="1"/>
      <c r="D337" s="178" t="s">
        <v>361</v>
      </c>
      <c r="E337" s="570" t="s">
        <v>334</v>
      </c>
      <c r="F337" s="131">
        <v>0</v>
      </c>
      <c r="G337" s="223">
        <v>0</v>
      </c>
      <c r="H337" s="223">
        <v>0</v>
      </c>
      <c r="I337" s="223">
        <v>0</v>
      </c>
      <c r="J337" s="223">
        <v>0</v>
      </c>
      <c r="K337" s="223">
        <v>0</v>
      </c>
      <c r="N337" s="223">
        <v>0</v>
      </c>
      <c r="O337" s="223">
        <v>0</v>
      </c>
      <c r="R337" s="223">
        <v>0</v>
      </c>
      <c r="S337" s="223">
        <v>0</v>
      </c>
      <c r="T337" s="1"/>
      <c r="U337" s="1"/>
    </row>
    <row r="338" spans="2:21" ht="13.2" customHeight="1" outlineLevel="1">
      <c r="B338" s="1"/>
      <c r="C338" s="1"/>
      <c r="D338" s="286" t="s">
        <v>362</v>
      </c>
      <c r="E338" s="283"/>
      <c r="F338" s="284"/>
      <c r="G338" s="284"/>
      <c r="H338" s="284"/>
      <c r="I338" s="284"/>
      <c r="J338" s="284"/>
      <c r="K338" s="203"/>
      <c r="L338" s="1"/>
      <c r="M338" s="1"/>
      <c r="N338" s="285"/>
      <c r="O338" s="203"/>
      <c r="P338" s="1"/>
      <c r="Q338" s="1"/>
      <c r="R338" s="285"/>
      <c r="S338" s="203"/>
      <c r="T338" s="1"/>
      <c r="U338" s="1"/>
    </row>
    <row r="339" spans="2:21" ht="13.2" customHeight="1" outlineLevel="1">
      <c r="B339" s="1"/>
      <c r="C339" s="1"/>
      <c r="D339" s="178" t="s">
        <v>363</v>
      </c>
      <c r="E339" s="570" t="s">
        <v>364</v>
      </c>
      <c r="F339" s="131">
        <v>0</v>
      </c>
      <c r="G339" s="223">
        <v>0</v>
      </c>
      <c r="H339" s="223">
        <v>0</v>
      </c>
      <c r="I339" s="223">
        <v>0</v>
      </c>
      <c r="J339" s="223">
        <v>0</v>
      </c>
      <c r="K339" s="223">
        <v>0</v>
      </c>
      <c r="N339" s="223">
        <v>0</v>
      </c>
      <c r="O339" s="223">
        <v>0</v>
      </c>
      <c r="R339" s="223">
        <v>0</v>
      </c>
      <c r="S339" s="223">
        <v>0</v>
      </c>
      <c r="T339" s="1"/>
      <c r="U339" s="1"/>
    </row>
    <row r="340" spans="2:21" ht="13.2" customHeight="1" outlineLevel="1">
      <c r="B340" s="1"/>
      <c r="C340" s="1"/>
      <c r="D340" s="178" t="s">
        <v>365</v>
      </c>
      <c r="E340" s="570" t="s">
        <v>364</v>
      </c>
      <c r="F340" s="131">
        <v>0</v>
      </c>
      <c r="G340" s="223">
        <v>0</v>
      </c>
      <c r="H340" s="223">
        <v>0</v>
      </c>
      <c r="I340" s="223">
        <v>0</v>
      </c>
      <c r="J340" s="223">
        <v>0</v>
      </c>
      <c r="K340" s="223">
        <v>0</v>
      </c>
      <c r="N340" s="223">
        <v>0</v>
      </c>
      <c r="O340" s="223">
        <v>0</v>
      </c>
      <c r="R340" s="223">
        <v>0</v>
      </c>
      <c r="S340" s="223">
        <v>0</v>
      </c>
      <c r="T340" s="1"/>
      <c r="U340" s="1"/>
    </row>
    <row r="341" spans="2:21" ht="13.2" customHeight="1" outlineLevel="1">
      <c r="B341" s="1"/>
      <c r="C341" s="1"/>
      <c r="D341" s="178" t="s">
        <v>366</v>
      </c>
      <c r="E341" s="570" t="s">
        <v>364</v>
      </c>
      <c r="F341" s="131">
        <v>0</v>
      </c>
      <c r="G341" s="223">
        <v>0</v>
      </c>
      <c r="H341" s="223">
        <v>0</v>
      </c>
      <c r="I341" s="223">
        <v>0</v>
      </c>
      <c r="J341" s="223">
        <v>0</v>
      </c>
      <c r="K341" s="223">
        <v>0</v>
      </c>
      <c r="N341" s="223">
        <v>0</v>
      </c>
      <c r="O341" s="223">
        <v>0</v>
      </c>
      <c r="R341" s="223">
        <v>0</v>
      </c>
      <c r="S341" s="223">
        <v>0</v>
      </c>
      <c r="T341" s="1"/>
      <c r="U341" s="1"/>
    </row>
    <row r="342" spans="2:21" ht="13.2" customHeight="1" outlineLevel="1">
      <c r="B342" s="1"/>
      <c r="C342" s="1"/>
      <c r="D342" s="178" t="s">
        <v>367</v>
      </c>
      <c r="E342" s="570" t="s">
        <v>364</v>
      </c>
      <c r="F342" s="131">
        <v>0</v>
      </c>
      <c r="G342" s="223">
        <v>0</v>
      </c>
      <c r="H342" s="223">
        <v>0</v>
      </c>
      <c r="I342" s="223">
        <v>0</v>
      </c>
      <c r="J342" s="223">
        <v>0</v>
      </c>
      <c r="K342" s="223">
        <v>0</v>
      </c>
      <c r="N342" s="223">
        <v>0</v>
      </c>
      <c r="O342" s="223">
        <v>0</v>
      </c>
      <c r="R342" s="223">
        <v>0</v>
      </c>
      <c r="S342" s="223">
        <v>0</v>
      </c>
      <c r="T342" s="1"/>
      <c r="U342" s="1"/>
    </row>
    <row r="343" spans="2:21" ht="13.2" customHeight="1" outlineLevel="1">
      <c r="B343" s="1"/>
      <c r="C343" s="1"/>
      <c r="D343" s="178" t="s">
        <v>368</v>
      </c>
      <c r="E343" s="570" t="s">
        <v>364</v>
      </c>
      <c r="F343" s="131">
        <v>0</v>
      </c>
      <c r="G343" s="223">
        <v>0</v>
      </c>
      <c r="H343" s="223">
        <v>0</v>
      </c>
      <c r="I343" s="223">
        <v>0</v>
      </c>
      <c r="J343" s="223">
        <v>0</v>
      </c>
      <c r="K343" s="223">
        <v>0</v>
      </c>
      <c r="N343" s="223">
        <v>0</v>
      </c>
      <c r="O343" s="223">
        <v>0</v>
      </c>
      <c r="R343" s="223">
        <v>0</v>
      </c>
      <c r="S343" s="223">
        <v>0</v>
      </c>
      <c r="T343" s="1"/>
      <c r="U343" s="1"/>
    </row>
    <row r="344" spans="2:21" ht="13.2" customHeight="1" outlineLevel="1">
      <c r="B344" s="1"/>
      <c r="C344" s="1"/>
      <c r="D344" s="178" t="s">
        <v>369</v>
      </c>
      <c r="E344" s="570" t="s">
        <v>364</v>
      </c>
      <c r="F344" s="131">
        <v>0</v>
      </c>
      <c r="G344" s="223">
        <v>0</v>
      </c>
      <c r="H344" s="223">
        <v>0</v>
      </c>
      <c r="I344" s="223">
        <v>0</v>
      </c>
      <c r="J344" s="223">
        <v>0</v>
      </c>
      <c r="K344" s="223">
        <v>0</v>
      </c>
      <c r="N344" s="223">
        <v>0</v>
      </c>
      <c r="O344" s="223">
        <v>0</v>
      </c>
      <c r="R344" s="223">
        <v>0</v>
      </c>
      <c r="S344" s="223">
        <v>0</v>
      </c>
      <c r="T344" s="1"/>
      <c r="U344" s="1"/>
    </row>
    <row r="345" spans="2:21" ht="13.2" customHeight="1" outlineLevel="1">
      <c r="B345" s="1"/>
      <c r="C345" s="1"/>
      <c r="D345" s="178" t="s">
        <v>370</v>
      </c>
      <c r="E345" s="570" t="s">
        <v>364</v>
      </c>
      <c r="F345" s="131">
        <v>0</v>
      </c>
      <c r="G345" s="223">
        <v>0</v>
      </c>
      <c r="H345" s="223">
        <v>0</v>
      </c>
      <c r="I345" s="223">
        <v>0</v>
      </c>
      <c r="J345" s="223">
        <v>0</v>
      </c>
      <c r="K345" s="223">
        <v>0</v>
      </c>
      <c r="N345" s="223">
        <v>0</v>
      </c>
      <c r="O345" s="223">
        <v>0</v>
      </c>
      <c r="R345" s="223">
        <v>0</v>
      </c>
      <c r="S345" s="223">
        <v>0</v>
      </c>
      <c r="T345" s="1"/>
      <c r="U345" s="1"/>
    </row>
    <row r="346" spans="2:21" ht="13.2" customHeight="1" outlineLevel="1">
      <c r="B346" s="1"/>
      <c r="C346" s="1"/>
      <c r="D346" s="178" t="s">
        <v>371</v>
      </c>
      <c r="E346" s="570" t="s">
        <v>364</v>
      </c>
      <c r="F346" s="131">
        <v>0</v>
      </c>
      <c r="G346" s="223">
        <v>0</v>
      </c>
      <c r="H346" s="223">
        <v>0</v>
      </c>
      <c r="I346" s="223">
        <v>0</v>
      </c>
      <c r="J346" s="223">
        <v>0</v>
      </c>
      <c r="K346" s="223">
        <v>0</v>
      </c>
      <c r="N346" s="223">
        <v>0</v>
      </c>
      <c r="O346" s="223">
        <v>0</v>
      </c>
      <c r="R346" s="223">
        <v>0</v>
      </c>
      <c r="S346" s="223">
        <v>0</v>
      </c>
      <c r="T346" s="1"/>
      <c r="U346" s="1"/>
    </row>
    <row r="347" spans="2:21" ht="13.2" customHeight="1" outlineLevel="1">
      <c r="B347" s="1"/>
      <c r="C347" s="1"/>
      <c r="D347" s="178" t="s">
        <v>372</v>
      </c>
      <c r="E347" s="570" t="s">
        <v>364</v>
      </c>
      <c r="F347" s="131">
        <v>0</v>
      </c>
      <c r="G347" s="223">
        <v>0</v>
      </c>
      <c r="H347" s="223">
        <v>0</v>
      </c>
      <c r="I347" s="223">
        <v>0</v>
      </c>
      <c r="J347" s="223">
        <v>0</v>
      </c>
      <c r="K347" s="223">
        <v>0</v>
      </c>
      <c r="N347" s="223">
        <v>0</v>
      </c>
      <c r="O347" s="223">
        <v>0</v>
      </c>
      <c r="R347" s="223">
        <v>0</v>
      </c>
      <c r="S347" s="223">
        <v>0</v>
      </c>
      <c r="T347" s="1"/>
      <c r="U347" s="1"/>
    </row>
    <row r="348" spans="2:21" ht="13.2" customHeight="1" outlineLevel="1">
      <c r="B348" s="1"/>
      <c r="C348" s="1"/>
      <c r="D348" s="178" t="s">
        <v>373</v>
      </c>
      <c r="E348" s="570" t="s">
        <v>364</v>
      </c>
      <c r="F348" s="131">
        <v>0</v>
      </c>
      <c r="G348" s="223">
        <v>0</v>
      </c>
      <c r="H348" s="223">
        <v>0</v>
      </c>
      <c r="I348" s="223">
        <v>0</v>
      </c>
      <c r="J348" s="223">
        <v>0</v>
      </c>
      <c r="K348" s="223">
        <v>0</v>
      </c>
      <c r="N348" s="223">
        <v>0</v>
      </c>
      <c r="O348" s="223">
        <v>0</v>
      </c>
      <c r="R348" s="223">
        <v>0</v>
      </c>
      <c r="S348" s="223">
        <v>0</v>
      </c>
      <c r="T348" s="1"/>
      <c r="U348" s="1"/>
    </row>
    <row r="349" spans="2:21" ht="13.2" customHeight="1" outlineLevel="1">
      <c r="B349" s="1"/>
      <c r="C349" s="1"/>
      <c r="D349" s="178" t="s">
        <v>374</v>
      </c>
      <c r="E349" s="570" t="s">
        <v>364</v>
      </c>
      <c r="F349" s="131">
        <v>0</v>
      </c>
      <c r="G349" s="223">
        <v>0</v>
      </c>
      <c r="H349" s="223">
        <v>0</v>
      </c>
      <c r="I349" s="223">
        <v>0</v>
      </c>
      <c r="J349" s="223">
        <v>0</v>
      </c>
      <c r="K349" s="223">
        <v>0</v>
      </c>
      <c r="N349" s="223">
        <v>0</v>
      </c>
      <c r="O349" s="223">
        <v>0</v>
      </c>
      <c r="R349" s="223">
        <v>0</v>
      </c>
      <c r="S349" s="223">
        <v>0</v>
      </c>
      <c r="T349" s="1"/>
      <c r="U349" s="1"/>
    </row>
    <row r="350" spans="2:21" ht="13.2" customHeight="1" outlineLevel="1">
      <c r="B350" s="1"/>
      <c r="C350" s="1"/>
      <c r="D350" s="178" t="s">
        <v>375</v>
      </c>
      <c r="E350" s="570" t="s">
        <v>364</v>
      </c>
      <c r="F350" s="131">
        <v>0</v>
      </c>
      <c r="G350" s="223">
        <v>0</v>
      </c>
      <c r="H350" s="223">
        <v>0</v>
      </c>
      <c r="I350" s="223">
        <v>0</v>
      </c>
      <c r="J350" s="223">
        <v>0</v>
      </c>
      <c r="K350" s="223">
        <v>0</v>
      </c>
      <c r="N350" s="223">
        <v>0</v>
      </c>
      <c r="O350" s="223">
        <v>0</v>
      </c>
      <c r="R350" s="223">
        <v>0</v>
      </c>
      <c r="S350" s="223">
        <v>0</v>
      </c>
      <c r="T350" s="1"/>
      <c r="U350" s="1"/>
    </row>
    <row r="351" spans="2:21" ht="13.2" customHeight="1" outlineLevel="1">
      <c r="B351" s="1"/>
      <c r="C351" s="1"/>
      <c r="D351" s="178" t="s">
        <v>376</v>
      </c>
      <c r="E351" s="570" t="s">
        <v>364</v>
      </c>
      <c r="F351" s="131">
        <v>0</v>
      </c>
      <c r="G351" s="223">
        <v>0</v>
      </c>
      <c r="H351" s="223">
        <v>0</v>
      </c>
      <c r="I351" s="223">
        <v>0</v>
      </c>
      <c r="J351" s="223">
        <v>0</v>
      </c>
      <c r="K351" s="223">
        <v>0</v>
      </c>
      <c r="N351" s="223">
        <v>0</v>
      </c>
      <c r="O351" s="223">
        <v>0</v>
      </c>
      <c r="R351" s="223">
        <v>0</v>
      </c>
      <c r="S351" s="223">
        <v>0</v>
      </c>
      <c r="T351" s="1"/>
      <c r="U351" s="1"/>
    </row>
    <row r="352" spans="2:21" ht="13.2" customHeight="1" outlineLevel="1">
      <c r="B352" s="1"/>
      <c r="C352" s="1"/>
      <c r="D352" s="178" t="s">
        <v>377</v>
      </c>
      <c r="E352" s="570" t="s">
        <v>364</v>
      </c>
      <c r="F352" s="131">
        <v>0</v>
      </c>
      <c r="G352" s="223">
        <v>0</v>
      </c>
      <c r="H352" s="223">
        <v>0</v>
      </c>
      <c r="I352" s="223">
        <v>0</v>
      </c>
      <c r="J352" s="223">
        <v>0</v>
      </c>
      <c r="K352" s="223">
        <v>0</v>
      </c>
      <c r="N352" s="223">
        <v>0</v>
      </c>
      <c r="O352" s="223">
        <v>0</v>
      </c>
      <c r="R352" s="223">
        <v>0</v>
      </c>
      <c r="S352" s="223">
        <v>0</v>
      </c>
      <c r="T352" s="1"/>
      <c r="U352" s="1"/>
    </row>
    <row r="353" spans="2:21" ht="13.2" customHeight="1" outlineLevel="1">
      <c r="B353" s="1"/>
      <c r="C353" s="1"/>
      <c r="D353" s="178" t="s">
        <v>378</v>
      </c>
      <c r="E353" s="570" t="s">
        <v>364</v>
      </c>
      <c r="F353" s="131">
        <v>0</v>
      </c>
      <c r="G353" s="223">
        <v>0</v>
      </c>
      <c r="H353" s="223">
        <v>0</v>
      </c>
      <c r="I353" s="223">
        <v>0</v>
      </c>
      <c r="J353" s="223">
        <v>0</v>
      </c>
      <c r="K353" s="223">
        <v>0</v>
      </c>
      <c r="N353" s="223">
        <v>0</v>
      </c>
      <c r="O353" s="223">
        <v>0</v>
      </c>
      <c r="R353" s="223">
        <v>0</v>
      </c>
      <c r="S353" s="223">
        <v>0</v>
      </c>
      <c r="T353" s="1"/>
      <c r="U353" s="1"/>
    </row>
    <row r="354" spans="2:21" ht="13.2" customHeight="1" outlineLevel="1">
      <c r="B354" s="1"/>
      <c r="C354" s="1"/>
      <c r="D354" s="178" t="s">
        <v>379</v>
      </c>
      <c r="E354" s="570" t="s">
        <v>364</v>
      </c>
      <c r="F354" s="131">
        <v>0</v>
      </c>
      <c r="G354" s="223">
        <v>0</v>
      </c>
      <c r="H354" s="223">
        <v>0</v>
      </c>
      <c r="I354" s="223">
        <v>0</v>
      </c>
      <c r="J354" s="223">
        <v>0</v>
      </c>
      <c r="K354" s="223">
        <v>0</v>
      </c>
      <c r="N354" s="223">
        <v>0</v>
      </c>
      <c r="O354" s="223">
        <v>0</v>
      </c>
      <c r="R354" s="223">
        <v>0</v>
      </c>
      <c r="S354" s="223">
        <v>0</v>
      </c>
      <c r="T354" s="1"/>
      <c r="U354" s="1"/>
    </row>
    <row r="355" spans="2:21" ht="13.2" customHeight="1" outlineLevel="1">
      <c r="B355" s="1"/>
      <c r="C355" s="1"/>
      <c r="D355" s="178" t="s">
        <v>380</v>
      </c>
      <c r="E355" s="570" t="s">
        <v>364</v>
      </c>
      <c r="F355" s="131">
        <v>0</v>
      </c>
      <c r="G355" s="223">
        <v>0</v>
      </c>
      <c r="H355" s="223">
        <v>0</v>
      </c>
      <c r="I355" s="223">
        <v>0</v>
      </c>
      <c r="J355" s="223">
        <v>0</v>
      </c>
      <c r="K355" s="223">
        <v>0</v>
      </c>
      <c r="N355" s="223">
        <v>0</v>
      </c>
      <c r="O355" s="223">
        <v>0</v>
      </c>
      <c r="R355" s="223">
        <v>0</v>
      </c>
      <c r="S355" s="223">
        <v>0</v>
      </c>
      <c r="T355" s="1"/>
      <c r="U355" s="1"/>
    </row>
    <row r="356" spans="2:21" ht="13.2" customHeight="1" outlineLevel="1">
      <c r="B356" s="1"/>
      <c r="C356" s="1"/>
      <c r="D356" s="178" t="s">
        <v>381</v>
      </c>
      <c r="E356" s="570" t="s">
        <v>364</v>
      </c>
      <c r="F356" s="131">
        <v>0</v>
      </c>
      <c r="G356" s="223">
        <v>0</v>
      </c>
      <c r="H356" s="223">
        <v>0</v>
      </c>
      <c r="I356" s="223">
        <v>0</v>
      </c>
      <c r="J356" s="223">
        <v>0</v>
      </c>
      <c r="K356" s="223">
        <v>0</v>
      </c>
      <c r="N356" s="223">
        <v>0</v>
      </c>
      <c r="O356" s="223">
        <v>0</v>
      </c>
      <c r="R356" s="223">
        <v>0</v>
      </c>
      <c r="S356" s="223">
        <v>0</v>
      </c>
      <c r="T356" s="1"/>
      <c r="U356" s="1"/>
    </row>
    <row r="357" spans="2:21" ht="13.2" customHeight="1" outlineLevel="1">
      <c r="B357" s="1"/>
      <c r="C357" s="1"/>
      <c r="D357" s="178" t="s">
        <v>382</v>
      </c>
      <c r="E357" s="570" t="s">
        <v>364</v>
      </c>
      <c r="F357" s="131">
        <v>0</v>
      </c>
      <c r="G357" s="223">
        <v>0</v>
      </c>
      <c r="H357" s="223">
        <v>0</v>
      </c>
      <c r="I357" s="223">
        <v>0</v>
      </c>
      <c r="J357" s="223">
        <v>0</v>
      </c>
      <c r="K357" s="223">
        <v>0</v>
      </c>
      <c r="N357" s="223">
        <v>0</v>
      </c>
      <c r="O357" s="223">
        <v>0</v>
      </c>
      <c r="R357" s="223">
        <v>0</v>
      </c>
      <c r="S357" s="223">
        <v>0</v>
      </c>
      <c r="T357" s="1"/>
      <c r="U357" s="1"/>
    </row>
    <row r="358" spans="2:21" ht="13.2" customHeight="1" outlineLevel="1">
      <c r="B358" s="1"/>
      <c r="C358" s="1"/>
      <c r="D358" s="178" t="s">
        <v>383</v>
      </c>
      <c r="E358" s="570" t="s">
        <v>364</v>
      </c>
      <c r="F358" s="131">
        <v>0</v>
      </c>
      <c r="G358" s="223">
        <v>0</v>
      </c>
      <c r="H358" s="223">
        <v>0</v>
      </c>
      <c r="I358" s="223">
        <v>0</v>
      </c>
      <c r="J358" s="223">
        <v>0</v>
      </c>
      <c r="K358" s="223">
        <v>0</v>
      </c>
      <c r="N358" s="223">
        <v>0</v>
      </c>
      <c r="O358" s="223">
        <v>0</v>
      </c>
      <c r="R358" s="223">
        <v>0</v>
      </c>
      <c r="S358" s="223">
        <v>0</v>
      </c>
      <c r="T358" s="1"/>
      <c r="U358" s="1"/>
    </row>
    <row r="359" spans="2:21" ht="13.2" customHeight="1" outlineLevel="1">
      <c r="B359" s="1"/>
      <c r="C359" s="1"/>
      <c r="D359" s="178" t="s">
        <v>384</v>
      </c>
      <c r="E359" s="570" t="s">
        <v>364</v>
      </c>
      <c r="F359" s="131">
        <v>0</v>
      </c>
      <c r="G359" s="223">
        <v>0</v>
      </c>
      <c r="H359" s="223">
        <v>0</v>
      </c>
      <c r="I359" s="223">
        <v>0</v>
      </c>
      <c r="J359" s="223">
        <v>0</v>
      </c>
      <c r="K359" s="223">
        <v>0</v>
      </c>
      <c r="N359" s="223">
        <v>0</v>
      </c>
      <c r="O359" s="223">
        <v>0</v>
      </c>
      <c r="R359" s="223">
        <v>0</v>
      </c>
      <c r="S359" s="223">
        <v>0</v>
      </c>
      <c r="T359" s="1"/>
      <c r="U359" s="1"/>
    </row>
    <row r="360" spans="2:21" ht="13.2" customHeight="1" outlineLevel="1">
      <c r="B360" s="1"/>
      <c r="C360" s="1"/>
      <c r="D360" s="178" t="s">
        <v>385</v>
      </c>
      <c r="E360" s="570" t="s">
        <v>364</v>
      </c>
      <c r="F360" s="131">
        <v>0</v>
      </c>
      <c r="G360" s="223">
        <v>0</v>
      </c>
      <c r="H360" s="223">
        <v>0</v>
      </c>
      <c r="I360" s="223">
        <v>0</v>
      </c>
      <c r="J360" s="223">
        <v>0</v>
      </c>
      <c r="K360" s="223">
        <v>0</v>
      </c>
      <c r="N360" s="223">
        <v>0</v>
      </c>
      <c r="O360" s="223">
        <v>0</v>
      </c>
      <c r="R360" s="223">
        <v>0</v>
      </c>
      <c r="S360" s="223">
        <v>0</v>
      </c>
      <c r="T360" s="1"/>
      <c r="U360" s="1"/>
    </row>
    <row r="361" spans="2:21" ht="13.2" customHeight="1" outlineLevel="1">
      <c r="B361" s="1"/>
      <c r="C361" s="1"/>
      <c r="D361" s="178" t="s">
        <v>386</v>
      </c>
      <c r="E361" s="570" t="s">
        <v>364</v>
      </c>
      <c r="F361" s="131">
        <v>0</v>
      </c>
      <c r="G361" s="223">
        <v>0</v>
      </c>
      <c r="H361" s="223">
        <v>0</v>
      </c>
      <c r="I361" s="223">
        <v>0</v>
      </c>
      <c r="J361" s="223">
        <v>0</v>
      </c>
      <c r="K361" s="223">
        <v>0</v>
      </c>
      <c r="N361" s="223">
        <v>0</v>
      </c>
      <c r="O361" s="223">
        <v>0</v>
      </c>
      <c r="R361" s="223">
        <v>0</v>
      </c>
      <c r="S361" s="223">
        <v>0</v>
      </c>
      <c r="T361" s="1"/>
      <c r="U361" s="1"/>
    </row>
    <row r="362" spans="2:21" ht="13.2" customHeight="1" outlineLevel="1">
      <c r="B362" s="1"/>
      <c r="C362" s="1"/>
      <c r="D362" s="178" t="s">
        <v>387</v>
      </c>
      <c r="E362" s="570" t="s">
        <v>364</v>
      </c>
      <c r="F362" s="131">
        <v>0</v>
      </c>
      <c r="G362" s="223">
        <v>0</v>
      </c>
      <c r="H362" s="223">
        <v>0</v>
      </c>
      <c r="I362" s="223">
        <v>0</v>
      </c>
      <c r="J362" s="223">
        <v>0</v>
      </c>
      <c r="K362" s="223">
        <v>0</v>
      </c>
      <c r="N362" s="223">
        <v>0</v>
      </c>
      <c r="O362" s="223">
        <v>0</v>
      </c>
      <c r="R362" s="223">
        <v>0</v>
      </c>
      <c r="S362" s="223">
        <v>0</v>
      </c>
      <c r="T362" s="1"/>
      <c r="U362" s="1"/>
    </row>
    <row r="363" spans="2:21" ht="13.2" customHeight="1" outlineLevel="1">
      <c r="B363" s="1"/>
      <c r="C363" s="1"/>
      <c r="D363" s="178" t="s">
        <v>388</v>
      </c>
      <c r="E363" s="570" t="s">
        <v>364</v>
      </c>
      <c r="F363" s="131">
        <v>0</v>
      </c>
      <c r="G363" s="223">
        <v>0</v>
      </c>
      <c r="H363" s="223">
        <v>0</v>
      </c>
      <c r="I363" s="223">
        <v>0</v>
      </c>
      <c r="J363" s="223">
        <v>0</v>
      </c>
      <c r="K363" s="223">
        <v>0</v>
      </c>
      <c r="N363" s="223">
        <v>0</v>
      </c>
      <c r="O363" s="223">
        <v>0</v>
      </c>
      <c r="R363" s="223">
        <v>0</v>
      </c>
      <c r="S363" s="223">
        <v>0</v>
      </c>
      <c r="T363" s="1"/>
      <c r="U363" s="1"/>
    </row>
    <row r="364" spans="2:21" ht="13.2" customHeight="1" outlineLevel="1">
      <c r="B364" s="1"/>
      <c r="C364" s="1"/>
      <c r="D364" s="178" t="s">
        <v>389</v>
      </c>
      <c r="E364" s="570" t="s">
        <v>364</v>
      </c>
      <c r="F364" s="131">
        <v>0</v>
      </c>
      <c r="G364" s="223">
        <v>0</v>
      </c>
      <c r="H364" s="223">
        <v>0</v>
      </c>
      <c r="I364" s="223">
        <v>0</v>
      </c>
      <c r="J364" s="223">
        <v>0</v>
      </c>
      <c r="K364" s="223">
        <v>0</v>
      </c>
      <c r="N364" s="223">
        <v>0</v>
      </c>
      <c r="O364" s="223">
        <v>0</v>
      </c>
      <c r="R364" s="223">
        <v>0</v>
      </c>
      <c r="S364" s="223">
        <v>0</v>
      </c>
      <c r="T364" s="1"/>
      <c r="U364" s="1"/>
    </row>
    <row r="365" spans="2:21" ht="13.2" customHeight="1" outlineLevel="1">
      <c r="B365" s="1"/>
      <c r="C365" s="1"/>
      <c r="D365" s="286" t="s">
        <v>390</v>
      </c>
      <c r="E365" s="283"/>
      <c r="F365" s="284"/>
      <c r="G365" s="284"/>
      <c r="H365" s="284"/>
      <c r="I365" s="284"/>
      <c r="J365" s="284"/>
      <c r="K365" s="203"/>
      <c r="L365" s="1"/>
      <c r="M365" s="1"/>
      <c r="N365" s="285"/>
      <c r="O365" s="203"/>
      <c r="P365" s="1"/>
      <c r="Q365" s="1"/>
      <c r="R365" s="285"/>
      <c r="S365" s="203"/>
      <c r="T365" s="1"/>
      <c r="U365" s="1"/>
    </row>
    <row r="366" spans="2:21" ht="13.2" customHeight="1" outlineLevel="1">
      <c r="B366" s="1"/>
      <c r="C366" s="1"/>
      <c r="D366" s="178" t="s">
        <v>366</v>
      </c>
      <c r="E366" s="570" t="s">
        <v>364</v>
      </c>
      <c r="F366" s="131">
        <v>0</v>
      </c>
      <c r="G366" s="223">
        <v>0</v>
      </c>
      <c r="H366" s="223">
        <v>0</v>
      </c>
      <c r="I366" s="223">
        <v>0</v>
      </c>
      <c r="J366" s="223">
        <v>0</v>
      </c>
      <c r="K366" s="223">
        <v>0</v>
      </c>
      <c r="N366" s="223">
        <v>0</v>
      </c>
      <c r="O366" s="223">
        <v>0</v>
      </c>
      <c r="R366" s="223">
        <v>0</v>
      </c>
      <c r="S366" s="223">
        <v>0</v>
      </c>
      <c r="T366" s="1"/>
      <c r="U366" s="1"/>
    </row>
    <row r="367" spans="2:21" ht="13.2" customHeight="1" outlineLevel="1">
      <c r="B367" s="1"/>
      <c r="C367" s="1"/>
      <c r="D367" s="178" t="s">
        <v>367</v>
      </c>
      <c r="E367" s="570" t="s">
        <v>364</v>
      </c>
      <c r="F367" s="131">
        <v>0</v>
      </c>
      <c r="G367" s="223">
        <v>0</v>
      </c>
      <c r="H367" s="223">
        <v>0</v>
      </c>
      <c r="I367" s="223">
        <v>0</v>
      </c>
      <c r="J367" s="223">
        <v>0</v>
      </c>
      <c r="K367" s="223">
        <v>0</v>
      </c>
      <c r="N367" s="223">
        <v>0</v>
      </c>
      <c r="O367" s="223">
        <v>0</v>
      </c>
      <c r="R367" s="223">
        <v>0</v>
      </c>
      <c r="S367" s="223">
        <v>0</v>
      </c>
      <c r="T367" s="1"/>
      <c r="U367" s="1"/>
    </row>
    <row r="368" spans="2:21" ht="13.2" customHeight="1" outlineLevel="1">
      <c r="B368" s="1"/>
      <c r="C368" s="1"/>
      <c r="D368" s="178" t="s">
        <v>391</v>
      </c>
      <c r="E368" s="570" t="s">
        <v>364</v>
      </c>
      <c r="F368" s="131">
        <v>0</v>
      </c>
      <c r="G368" s="223">
        <v>0</v>
      </c>
      <c r="H368" s="223">
        <v>0</v>
      </c>
      <c r="I368" s="223">
        <v>0</v>
      </c>
      <c r="J368" s="223">
        <v>0</v>
      </c>
      <c r="K368" s="223">
        <v>0</v>
      </c>
      <c r="N368" s="223">
        <v>0</v>
      </c>
      <c r="O368" s="223">
        <v>0</v>
      </c>
      <c r="R368" s="223">
        <v>0</v>
      </c>
      <c r="S368" s="223">
        <v>0</v>
      </c>
      <c r="T368" s="1"/>
      <c r="U368" s="1"/>
    </row>
    <row r="369" spans="1:21" ht="13.2" customHeight="1" outlineLevel="1">
      <c r="B369" s="1"/>
      <c r="C369" s="1"/>
      <c r="D369" s="178" t="s">
        <v>373</v>
      </c>
      <c r="E369" s="570" t="s">
        <v>364</v>
      </c>
      <c r="F369" s="131">
        <v>0</v>
      </c>
      <c r="G369" s="223">
        <v>0</v>
      </c>
      <c r="H369" s="223">
        <v>0</v>
      </c>
      <c r="I369" s="223">
        <v>0</v>
      </c>
      <c r="J369" s="223">
        <v>0</v>
      </c>
      <c r="K369" s="223">
        <v>0</v>
      </c>
      <c r="N369" s="223">
        <v>0</v>
      </c>
      <c r="O369" s="223">
        <v>0</v>
      </c>
      <c r="R369" s="223">
        <v>0</v>
      </c>
      <c r="S369" s="223">
        <v>0</v>
      </c>
      <c r="T369" s="1"/>
      <c r="U369" s="1"/>
    </row>
    <row r="370" spans="1:21" ht="13.2" customHeight="1" outlineLevel="1">
      <c r="B370" s="1"/>
      <c r="C370" s="1"/>
      <c r="D370" s="178" t="s">
        <v>374</v>
      </c>
      <c r="E370" s="570" t="s">
        <v>364</v>
      </c>
      <c r="F370" s="131">
        <v>0</v>
      </c>
      <c r="G370" s="223">
        <v>0</v>
      </c>
      <c r="H370" s="223">
        <v>0</v>
      </c>
      <c r="I370" s="223">
        <v>0</v>
      </c>
      <c r="J370" s="223">
        <v>0</v>
      </c>
      <c r="K370" s="223">
        <v>0</v>
      </c>
      <c r="N370" s="223">
        <v>0</v>
      </c>
      <c r="O370" s="223">
        <v>0</v>
      </c>
      <c r="R370" s="223">
        <v>0</v>
      </c>
      <c r="S370" s="223">
        <v>0</v>
      </c>
      <c r="T370" s="1"/>
      <c r="U370" s="1"/>
    </row>
    <row r="371" spans="1:21" ht="13.2" customHeight="1" outlineLevel="1">
      <c r="B371" s="1"/>
      <c r="C371" s="1"/>
      <c r="D371" s="178" t="s">
        <v>375</v>
      </c>
      <c r="E371" s="570" t="s">
        <v>364</v>
      </c>
      <c r="F371" s="131">
        <v>0</v>
      </c>
      <c r="G371" s="223">
        <v>0</v>
      </c>
      <c r="H371" s="223">
        <v>0</v>
      </c>
      <c r="I371" s="223">
        <v>0</v>
      </c>
      <c r="J371" s="223">
        <v>0</v>
      </c>
      <c r="K371" s="223">
        <v>0</v>
      </c>
      <c r="N371" s="223">
        <v>0</v>
      </c>
      <c r="O371" s="223">
        <v>0</v>
      </c>
      <c r="R371" s="223">
        <v>0</v>
      </c>
      <c r="S371" s="223">
        <v>0</v>
      </c>
      <c r="T371" s="1"/>
      <c r="U371" s="1"/>
    </row>
    <row r="372" spans="1:21" ht="12.6" customHeight="1" outlineLevel="1">
      <c r="B372" s="1"/>
      <c r="C372" s="1"/>
      <c r="D372" s="178" t="s">
        <v>376</v>
      </c>
      <c r="E372" s="570" t="s">
        <v>364</v>
      </c>
      <c r="F372" s="131">
        <v>0</v>
      </c>
      <c r="G372" s="223">
        <v>0</v>
      </c>
      <c r="H372" s="223">
        <v>0</v>
      </c>
      <c r="I372" s="223">
        <v>0</v>
      </c>
      <c r="J372" s="223">
        <v>0</v>
      </c>
      <c r="K372" s="223">
        <v>0</v>
      </c>
      <c r="N372" s="223">
        <v>0</v>
      </c>
      <c r="O372" s="223">
        <v>0</v>
      </c>
      <c r="R372" s="223">
        <v>0</v>
      </c>
      <c r="S372" s="223">
        <v>0</v>
      </c>
      <c r="T372" s="1"/>
      <c r="U372" s="1"/>
    </row>
    <row r="373" spans="1:21" ht="13.2" customHeight="1" outlineLevel="1">
      <c r="B373" s="1"/>
      <c r="C373" s="1"/>
      <c r="D373" s="178" t="s">
        <v>386</v>
      </c>
      <c r="E373" s="570" t="s">
        <v>364</v>
      </c>
      <c r="F373" s="131">
        <v>0</v>
      </c>
      <c r="G373" s="223">
        <v>0</v>
      </c>
      <c r="H373" s="223">
        <v>0</v>
      </c>
      <c r="I373" s="223">
        <v>0</v>
      </c>
      <c r="J373" s="223">
        <v>0</v>
      </c>
      <c r="K373" s="223">
        <v>0</v>
      </c>
      <c r="N373" s="223">
        <v>0</v>
      </c>
      <c r="O373" s="223">
        <v>0</v>
      </c>
      <c r="R373" s="223">
        <v>0</v>
      </c>
      <c r="S373" s="223">
        <v>0</v>
      </c>
      <c r="T373" s="1"/>
      <c r="U373" s="1"/>
    </row>
    <row r="374" spans="1:21" ht="13.2" customHeight="1" outlineLevel="1">
      <c r="B374" s="1"/>
      <c r="C374" s="1"/>
      <c r="D374" s="178" t="s">
        <v>387</v>
      </c>
      <c r="E374" s="570" t="s">
        <v>364</v>
      </c>
      <c r="F374" s="131">
        <v>0</v>
      </c>
      <c r="G374" s="223">
        <v>0</v>
      </c>
      <c r="H374" s="223">
        <v>0</v>
      </c>
      <c r="I374" s="223">
        <v>0</v>
      </c>
      <c r="J374" s="223">
        <v>0</v>
      </c>
      <c r="K374" s="223">
        <v>0</v>
      </c>
      <c r="N374" s="223">
        <v>0</v>
      </c>
      <c r="O374" s="223">
        <v>0</v>
      </c>
      <c r="R374" s="223">
        <v>0</v>
      </c>
      <c r="S374" s="223">
        <v>0</v>
      </c>
      <c r="T374" s="1"/>
      <c r="U374" s="1"/>
    </row>
    <row r="375" spans="1:21" ht="13.2" customHeight="1" outlineLevel="1">
      <c r="B375" s="1"/>
      <c r="C375" s="1"/>
      <c r="D375" s="178" t="s">
        <v>392</v>
      </c>
      <c r="E375" s="570" t="s">
        <v>364</v>
      </c>
      <c r="F375" s="131">
        <v>0</v>
      </c>
      <c r="G375" s="223">
        <v>0</v>
      </c>
      <c r="H375" s="223">
        <v>0</v>
      </c>
      <c r="I375" s="223">
        <v>0</v>
      </c>
      <c r="J375" s="223">
        <v>0</v>
      </c>
      <c r="K375" s="223">
        <v>0</v>
      </c>
      <c r="N375" s="223">
        <v>0</v>
      </c>
      <c r="O375" s="223">
        <v>0</v>
      </c>
      <c r="R375" s="223">
        <v>0</v>
      </c>
      <c r="S375" s="223">
        <v>0</v>
      </c>
      <c r="T375" s="1"/>
      <c r="U375" s="1"/>
    </row>
    <row r="376" spans="1:21" ht="13.2" customHeight="1" outlineLevel="1">
      <c r="B376" s="1"/>
      <c r="C376" s="1"/>
      <c r="D376" s="178" t="s">
        <v>389</v>
      </c>
      <c r="E376" s="570" t="s">
        <v>364</v>
      </c>
      <c r="F376" s="131">
        <v>0</v>
      </c>
      <c r="G376" s="223">
        <v>0</v>
      </c>
      <c r="H376" s="223">
        <v>0</v>
      </c>
      <c r="I376" s="223">
        <v>0</v>
      </c>
      <c r="J376" s="223">
        <v>0</v>
      </c>
      <c r="K376" s="223">
        <v>0</v>
      </c>
      <c r="N376" s="223">
        <v>0</v>
      </c>
      <c r="O376" s="223">
        <v>0</v>
      </c>
      <c r="R376" s="223">
        <v>0</v>
      </c>
      <c r="S376" s="223">
        <v>0</v>
      </c>
      <c r="T376" s="1"/>
      <c r="U376" s="1"/>
    </row>
    <row r="377" spans="1:21" outlineLevel="1">
      <c r="D377" s="286"/>
      <c r="E377" s="283"/>
      <c r="F377" s="284"/>
      <c r="G377" s="284"/>
      <c r="H377" s="284"/>
      <c r="I377" s="284"/>
      <c r="J377" s="284"/>
      <c r="K377" s="203"/>
      <c r="L377" s="1"/>
      <c r="M377" s="1"/>
      <c r="N377" s="285"/>
      <c r="O377" s="203"/>
      <c r="P377" s="1"/>
      <c r="Q377" s="1"/>
      <c r="R377" s="285"/>
      <c r="S377" s="203"/>
    </row>
    <row r="378" spans="1:21" outlineLevel="1">
      <c r="D378" s="179"/>
      <c r="F378" s="188"/>
      <c r="G378" s="188"/>
      <c r="H378" s="188"/>
      <c r="I378" s="188"/>
      <c r="J378" s="188"/>
      <c r="K378" s="188"/>
      <c r="N378" s="188"/>
      <c r="O378" s="188"/>
      <c r="R378" s="188"/>
      <c r="S378" s="188"/>
    </row>
    <row r="379" spans="1:21" s="17" customFormat="1" ht="13.35" customHeight="1">
      <c r="A379" s="876" t="s">
        <v>393</v>
      </c>
      <c r="C379" s="754" t="s">
        <v>394</v>
      </c>
      <c r="D379" s="755"/>
      <c r="E379" s="740"/>
      <c r="F379" s="741"/>
      <c r="G379" s="741"/>
      <c r="H379" s="741"/>
      <c r="I379" s="741"/>
      <c r="J379" s="742"/>
      <c r="K379" s="743"/>
      <c r="L379" s="739"/>
      <c r="M379" s="739"/>
      <c r="N379" s="744"/>
      <c r="O379" s="745"/>
      <c r="P379" s="739"/>
      <c r="Q379" s="739"/>
      <c r="R379" s="744"/>
      <c r="S379" s="745"/>
    </row>
    <row r="380" spans="1:21" s="17" customFormat="1" ht="13.35" customHeight="1">
      <c r="A380" s="876"/>
      <c r="C380" s="746"/>
      <c r="D380" s="736"/>
      <c r="E380" s="747"/>
      <c r="F380" s="748"/>
      <c r="G380" s="748"/>
      <c r="H380" s="748"/>
      <c r="I380" s="748"/>
      <c r="J380" s="748"/>
      <c r="K380" s="748"/>
      <c r="L380" s="739"/>
      <c r="M380" s="739"/>
      <c r="N380" s="749"/>
      <c r="O380" s="749"/>
      <c r="P380" s="739"/>
      <c r="Q380" s="739"/>
      <c r="R380" s="749"/>
      <c r="S380" s="749"/>
    </row>
    <row r="381" spans="1:21" s="17" customFormat="1" ht="13.35" customHeight="1">
      <c r="A381" s="876"/>
      <c r="C381" s="137"/>
      <c r="D381" s="775" t="s">
        <v>395</v>
      </c>
      <c r="E381" s="695"/>
      <c r="F381" s="763"/>
      <c r="G381" s="763"/>
      <c r="H381" s="763"/>
      <c r="I381" s="763"/>
      <c r="J381" s="776"/>
      <c r="K381" s="765"/>
      <c r="L381" s="389"/>
      <c r="M381" s="389"/>
      <c r="N381" s="758"/>
      <c r="O381" s="759"/>
      <c r="P381" s="389"/>
      <c r="Q381" s="389"/>
      <c r="R381" s="758"/>
      <c r="S381" s="759"/>
    </row>
    <row r="382" spans="1:21" s="17" customFormat="1" ht="13.35" customHeight="1">
      <c r="A382" s="876"/>
      <c r="C382" s="137"/>
      <c r="D382" s="180" t="s">
        <v>396</v>
      </c>
      <c r="E382" s="180" t="s">
        <v>215</v>
      </c>
      <c r="F382" s="131">
        <v>0</v>
      </c>
      <c r="G382" s="223">
        <v>0</v>
      </c>
      <c r="H382" s="223">
        <v>0</v>
      </c>
      <c r="I382" s="223">
        <v>0</v>
      </c>
      <c r="J382" s="223">
        <v>0</v>
      </c>
      <c r="K382" s="223">
        <v>0</v>
      </c>
      <c r="L382" s="389"/>
      <c r="M382" s="389"/>
      <c r="N382" s="223">
        <v>0</v>
      </c>
      <c r="O382" s="223">
        <v>0</v>
      </c>
      <c r="P382" s="389"/>
      <c r="Q382" s="389"/>
      <c r="R382" s="223">
        <v>0</v>
      </c>
      <c r="S382" s="223">
        <v>0</v>
      </c>
    </row>
    <row r="383" spans="1:21" s="17" customFormat="1" ht="13.35" customHeight="1">
      <c r="A383" s="876"/>
      <c r="C383" s="137"/>
      <c r="D383" s="180" t="s">
        <v>397</v>
      </c>
      <c r="E383" s="180" t="s">
        <v>215</v>
      </c>
      <c r="F383" s="131">
        <v>0</v>
      </c>
      <c r="G383" s="223">
        <v>0</v>
      </c>
      <c r="H383" s="223">
        <v>0</v>
      </c>
      <c r="I383" s="223">
        <v>0</v>
      </c>
      <c r="J383" s="223">
        <v>0</v>
      </c>
      <c r="K383" s="223">
        <v>0</v>
      </c>
      <c r="L383" s="389"/>
      <c r="M383" s="389"/>
      <c r="N383" s="223">
        <v>0</v>
      </c>
      <c r="O383" s="223">
        <v>0</v>
      </c>
      <c r="P383" s="389"/>
      <c r="Q383" s="389"/>
      <c r="R383" s="223">
        <v>0</v>
      </c>
      <c r="S383" s="223">
        <v>0</v>
      </c>
    </row>
    <row r="384" spans="1:21" s="17" customFormat="1" ht="13.35" customHeight="1">
      <c r="A384" s="876"/>
      <c r="C384" s="137"/>
      <c r="D384" s="180" t="s">
        <v>398</v>
      </c>
      <c r="E384" s="180" t="s">
        <v>215</v>
      </c>
      <c r="F384" s="131">
        <v>0</v>
      </c>
      <c r="G384" s="223">
        <v>0</v>
      </c>
      <c r="H384" s="223">
        <v>0</v>
      </c>
      <c r="I384" s="223">
        <v>0</v>
      </c>
      <c r="J384" s="223">
        <v>0</v>
      </c>
      <c r="K384" s="223">
        <v>0</v>
      </c>
      <c r="L384" s="389"/>
      <c r="M384" s="389"/>
      <c r="N384" s="223">
        <v>0</v>
      </c>
      <c r="O384" s="223">
        <v>0</v>
      </c>
      <c r="P384" s="389"/>
      <c r="Q384" s="389"/>
      <c r="R384" s="223">
        <v>0</v>
      </c>
      <c r="S384" s="223">
        <v>0</v>
      </c>
    </row>
    <row r="385" spans="1:21" s="17" customFormat="1" ht="13.35" customHeight="1">
      <c r="A385" s="876"/>
      <c r="C385" s="137"/>
      <c r="D385" s="775" t="s">
        <v>399</v>
      </c>
      <c r="E385" s="756"/>
      <c r="F385" s="756"/>
      <c r="G385" s="756"/>
      <c r="H385" s="756"/>
      <c r="I385" s="756"/>
      <c r="J385" s="756"/>
      <c r="K385" s="756"/>
      <c r="L385" s="389"/>
      <c r="M385" s="389"/>
      <c r="N385" s="764" t="s">
        <v>400</v>
      </c>
      <c r="O385" s="765" t="s">
        <v>400</v>
      </c>
      <c r="P385" s="389"/>
      <c r="Q385" s="389"/>
      <c r="R385" s="764" t="s">
        <v>400</v>
      </c>
      <c r="S385" s="765" t="s">
        <v>400</v>
      </c>
    </row>
    <row r="386" spans="1:21" s="17" customFormat="1" ht="13.35" customHeight="1">
      <c r="A386" s="876"/>
      <c r="C386" s="137"/>
      <c r="D386" s="180" t="s">
        <v>401</v>
      </c>
      <c r="E386" s="180" t="s">
        <v>402</v>
      </c>
      <c r="F386" s="131">
        <v>0</v>
      </c>
      <c r="G386" s="223">
        <v>0</v>
      </c>
      <c r="H386" s="223">
        <v>0</v>
      </c>
      <c r="I386" s="223">
        <v>0</v>
      </c>
      <c r="J386" s="223">
        <v>0</v>
      </c>
      <c r="K386" s="223">
        <v>0</v>
      </c>
      <c r="L386" s="389"/>
      <c r="M386" s="389"/>
      <c r="N386" s="223">
        <v>0</v>
      </c>
      <c r="O386" s="223">
        <v>0</v>
      </c>
      <c r="P386" s="389"/>
      <c r="Q386" s="389"/>
      <c r="R386" s="223">
        <v>0</v>
      </c>
      <c r="S386" s="223">
        <v>0</v>
      </c>
    </row>
    <row r="387" spans="1:21" s="17" customFormat="1" ht="13.35" customHeight="1">
      <c r="A387" s="876"/>
      <c r="C387" s="137"/>
      <c r="D387" s="180" t="s">
        <v>403</v>
      </c>
      <c r="E387" s="180" t="s">
        <v>402</v>
      </c>
      <c r="F387" s="131">
        <v>0</v>
      </c>
      <c r="G387" s="223">
        <v>0</v>
      </c>
      <c r="H387" s="223">
        <v>0</v>
      </c>
      <c r="I387" s="223">
        <v>0</v>
      </c>
      <c r="J387" s="223">
        <v>0</v>
      </c>
      <c r="K387" s="223">
        <v>0</v>
      </c>
      <c r="L387" s="389"/>
      <c r="M387" s="389"/>
      <c r="N387" s="223">
        <v>0</v>
      </c>
      <c r="O387" s="223">
        <v>0</v>
      </c>
      <c r="P387" s="389"/>
      <c r="Q387" s="389"/>
      <c r="R387" s="223">
        <v>0</v>
      </c>
      <c r="S387" s="223">
        <v>0</v>
      </c>
    </row>
    <row r="388" spans="1:21" s="17" customFormat="1" ht="13.35" customHeight="1">
      <c r="A388" s="876"/>
      <c r="C388" s="137"/>
      <c r="D388" s="180" t="s">
        <v>404</v>
      </c>
      <c r="E388" s="180" t="s">
        <v>402</v>
      </c>
      <c r="F388" s="131">
        <v>0</v>
      </c>
      <c r="G388" s="223">
        <v>0</v>
      </c>
      <c r="H388" s="223">
        <v>0</v>
      </c>
      <c r="I388" s="223">
        <v>0</v>
      </c>
      <c r="J388" s="223">
        <v>0</v>
      </c>
      <c r="K388" s="223">
        <v>0</v>
      </c>
      <c r="L388" s="389"/>
      <c r="M388" s="389"/>
      <c r="N388" s="223">
        <v>0</v>
      </c>
      <c r="O388" s="223">
        <v>0</v>
      </c>
      <c r="P388" s="389"/>
      <c r="Q388" s="389"/>
      <c r="R388" s="223">
        <v>0</v>
      </c>
      <c r="S388" s="223">
        <v>0</v>
      </c>
    </row>
    <row r="389" spans="1:21" s="17" customFormat="1" ht="13.35" customHeight="1">
      <c r="A389" s="876"/>
      <c r="C389" s="137"/>
      <c r="D389" s="898"/>
      <c r="E389" s="898"/>
      <c r="F389" s="900"/>
      <c r="G389" s="192"/>
      <c r="H389" s="192"/>
      <c r="I389" s="192"/>
      <c r="J389" s="192"/>
      <c r="K389" s="678"/>
      <c r="L389" s="389"/>
      <c r="M389" s="389"/>
      <c r="N389" s="901"/>
      <c r="O389" s="678"/>
      <c r="P389" s="389"/>
      <c r="Q389" s="389"/>
      <c r="R389" s="901"/>
      <c r="S389" s="678"/>
    </row>
    <row r="390" spans="1:21" s="17" customFormat="1" ht="13.35" customHeight="1">
      <c r="A390" s="64" t="s">
        <v>406</v>
      </c>
      <c r="C390" s="754" t="s">
        <v>407</v>
      </c>
      <c r="D390" s="755"/>
      <c r="E390" s="740"/>
      <c r="F390" s="741"/>
      <c r="G390" s="741"/>
      <c r="H390" s="741"/>
      <c r="I390" s="741"/>
      <c r="J390" s="742"/>
      <c r="K390" s="743"/>
      <c r="L390" s="739"/>
      <c r="M390" s="739"/>
      <c r="N390" s="744"/>
      <c r="O390" s="745"/>
      <c r="P390" s="739"/>
      <c r="Q390" s="739"/>
      <c r="R390" s="744"/>
      <c r="S390" s="745"/>
    </row>
    <row r="391" spans="1:21" s="17" customFormat="1" ht="13.35" customHeight="1">
      <c r="A391" s="64"/>
      <c r="C391" s="746"/>
      <c r="D391" s="902"/>
      <c r="E391" s="903"/>
      <c r="F391" s="785"/>
      <c r="G391" s="785"/>
      <c r="H391" s="785"/>
      <c r="I391" s="785"/>
      <c r="J391" s="785"/>
      <c r="K391" s="785"/>
      <c r="L391" s="739"/>
      <c r="M391" s="739"/>
      <c r="N391" s="904"/>
      <c r="O391" s="904"/>
      <c r="P391" s="739"/>
      <c r="Q391" s="739"/>
      <c r="R391" s="904"/>
      <c r="S391" s="904"/>
    </row>
    <row r="392" spans="1:21" s="17" customFormat="1" ht="13.35" customHeight="1">
      <c r="A392" s="64"/>
      <c r="C392" s="137"/>
      <c r="D392" s="775" t="s">
        <v>408</v>
      </c>
      <c r="E392" s="695"/>
      <c r="F392" s="763"/>
      <c r="G392" s="763"/>
      <c r="H392" s="763"/>
      <c r="I392" s="763"/>
      <c r="J392" s="776"/>
      <c r="K392" s="765"/>
      <c r="L392" s="389"/>
      <c r="M392" s="389"/>
      <c r="N392" s="758"/>
      <c r="O392" s="759"/>
      <c r="P392" s="389"/>
      <c r="Q392" s="389"/>
      <c r="R392" s="758"/>
      <c r="S392" s="759"/>
    </row>
    <row r="393" spans="1:21" s="17" customFormat="1" ht="13.35" customHeight="1">
      <c r="A393" s="64"/>
      <c r="C393" s="137"/>
      <c r="D393" s="180" t="s">
        <v>409</v>
      </c>
      <c r="E393" s="180" t="s">
        <v>215</v>
      </c>
      <c r="F393" s="131">
        <v>0</v>
      </c>
      <c r="G393" s="131">
        <v>0</v>
      </c>
      <c r="H393" s="131">
        <v>0</v>
      </c>
      <c r="I393" s="131">
        <v>0</v>
      </c>
      <c r="J393" s="131">
        <v>0</v>
      </c>
      <c r="K393" s="131">
        <v>0</v>
      </c>
      <c r="L393" s="389"/>
      <c r="M393" s="389"/>
      <c r="N393" s="131">
        <v>0</v>
      </c>
      <c r="O393" s="131">
        <v>0</v>
      </c>
      <c r="P393" s="389"/>
      <c r="Q393" s="389"/>
      <c r="R393" s="131">
        <v>0</v>
      </c>
      <c r="S393" s="131">
        <v>0</v>
      </c>
    </row>
    <row r="394" spans="1:21" s="17" customFormat="1" ht="13.35" customHeight="1">
      <c r="A394" s="64"/>
      <c r="C394" s="137"/>
      <c r="D394" s="180" t="s">
        <v>410</v>
      </c>
      <c r="E394" s="180" t="s">
        <v>215</v>
      </c>
      <c r="F394" s="131">
        <v>0</v>
      </c>
      <c r="G394" s="131">
        <v>0</v>
      </c>
      <c r="H394" s="131">
        <v>0</v>
      </c>
      <c r="I394" s="131">
        <v>0</v>
      </c>
      <c r="J394" s="131">
        <v>0</v>
      </c>
      <c r="K394" s="131">
        <v>0</v>
      </c>
      <c r="L394" s="389"/>
      <c r="M394" s="389"/>
      <c r="N394" s="131">
        <v>0</v>
      </c>
      <c r="O394" s="131">
        <v>0</v>
      </c>
      <c r="P394" s="389"/>
      <c r="Q394" s="389"/>
      <c r="R394" s="131">
        <v>0</v>
      </c>
      <c r="S394" s="131">
        <v>0</v>
      </c>
    </row>
    <row r="395" spans="1:21" s="17" customFormat="1" ht="13.35" customHeight="1">
      <c r="A395" s="64"/>
      <c r="C395" s="137"/>
      <c r="D395" s="775" t="s">
        <v>411</v>
      </c>
      <c r="E395" s="756"/>
      <c r="F395" s="756"/>
      <c r="G395" s="756"/>
      <c r="H395" s="756"/>
      <c r="I395" s="756"/>
      <c r="J395" s="756"/>
      <c r="K395" s="757"/>
      <c r="L395" s="389"/>
      <c r="M395" s="389"/>
      <c r="N395" s="764" t="s">
        <v>400</v>
      </c>
      <c r="O395" s="765" t="s">
        <v>400</v>
      </c>
      <c r="P395" s="389"/>
      <c r="Q395" s="389"/>
      <c r="R395" s="764" t="s">
        <v>400</v>
      </c>
      <c r="S395" s="765" t="s">
        <v>400</v>
      </c>
    </row>
    <row r="396" spans="1:21" outlineLevel="1">
      <c r="D396" s="179"/>
      <c r="F396" s="188"/>
      <c r="G396" s="188"/>
      <c r="H396" s="188"/>
      <c r="I396" s="188"/>
      <c r="J396" s="188"/>
      <c r="K396" s="188"/>
      <c r="N396" s="188"/>
      <c r="O396" s="188"/>
      <c r="R396" s="188"/>
      <c r="S396" s="188"/>
    </row>
    <row r="397" spans="1:21" ht="13.8" outlineLevel="1" thickBot="1">
      <c r="D397" s="179"/>
      <c r="F397" s="188"/>
      <c r="G397" s="188"/>
      <c r="H397" s="188"/>
      <c r="I397" s="188"/>
      <c r="J397" s="188"/>
      <c r="K397" s="188"/>
      <c r="N397" s="188"/>
      <c r="O397" s="188"/>
      <c r="R397" s="188"/>
      <c r="S397" s="188"/>
    </row>
    <row r="398" spans="1:21">
      <c r="A398" s="875">
        <v>2.4</v>
      </c>
      <c r="B398" s="479" t="s">
        <v>414</v>
      </c>
      <c r="C398" s="712"/>
      <c r="D398" s="713"/>
      <c r="E398" s="714"/>
      <c r="F398" s="715"/>
      <c r="G398" s="715"/>
      <c r="H398" s="715"/>
      <c r="I398" s="715"/>
      <c r="J398" s="715"/>
      <c r="K398" s="716"/>
      <c r="N398" s="717"/>
      <c r="O398" s="718"/>
      <c r="R398" s="717"/>
      <c r="S398" s="718"/>
    </row>
    <row r="399" spans="1:21">
      <c r="C399" s="924" t="s">
        <v>415</v>
      </c>
      <c r="D399" s="305"/>
      <c r="E399" s="306"/>
      <c r="F399" s="305"/>
      <c r="G399" s="305"/>
      <c r="H399" s="305"/>
      <c r="I399" s="305"/>
      <c r="J399" s="305"/>
      <c r="K399" s="307"/>
      <c r="N399" s="294"/>
      <c r="O399" s="295"/>
      <c r="R399" s="296"/>
      <c r="S399" s="917"/>
      <c r="T399" s="187"/>
      <c r="U399" s="187"/>
    </row>
    <row r="400" spans="1:21" outlineLevel="1">
      <c r="A400" s="875" t="s">
        <v>416</v>
      </c>
      <c r="D400" s="178" t="s">
        <v>417</v>
      </c>
      <c r="E400" s="178" t="s">
        <v>70</v>
      </c>
      <c r="F400" s="300">
        <v>0</v>
      </c>
      <c r="G400" s="223">
        <v>0</v>
      </c>
      <c r="H400" s="223">
        <v>0</v>
      </c>
      <c r="I400" s="223">
        <v>0</v>
      </c>
      <c r="J400" s="223">
        <v>0</v>
      </c>
      <c r="K400" s="223">
        <v>0</v>
      </c>
      <c r="N400" s="223">
        <v>0</v>
      </c>
      <c r="O400" s="223">
        <v>0</v>
      </c>
      <c r="R400" s="223">
        <v>0</v>
      </c>
      <c r="S400" s="223">
        <v>0</v>
      </c>
    </row>
    <row r="401" spans="1:21" outlineLevel="1">
      <c r="A401" s="875" t="s">
        <v>418</v>
      </c>
      <c r="D401" s="286" t="s">
        <v>415</v>
      </c>
      <c r="E401" s="283"/>
      <c r="F401" s="284"/>
      <c r="G401" s="284"/>
      <c r="H401" s="284"/>
      <c r="I401" s="284"/>
      <c r="J401" s="284"/>
      <c r="K401" s="203"/>
      <c r="L401" s="1"/>
      <c r="M401" s="1"/>
      <c r="N401" s="285"/>
      <c r="O401" s="203"/>
      <c r="P401" s="1"/>
      <c r="Q401" s="1"/>
      <c r="R401" s="285"/>
      <c r="S401" s="203"/>
    </row>
    <row r="402" spans="1:21" outlineLevel="1">
      <c r="D402" s="178" t="s">
        <v>419</v>
      </c>
      <c r="E402" s="178" t="s">
        <v>70</v>
      </c>
      <c r="F402" s="300">
        <v>418</v>
      </c>
      <c r="G402" s="223">
        <v>418</v>
      </c>
      <c r="H402" s="223">
        <v>418</v>
      </c>
      <c r="I402" s="223">
        <v>418</v>
      </c>
      <c r="J402" s="223">
        <v>418</v>
      </c>
      <c r="K402" s="223">
        <v>418</v>
      </c>
      <c r="N402" s="223">
        <v>418</v>
      </c>
      <c r="O402" s="223">
        <v>418</v>
      </c>
      <c r="R402" s="223">
        <v>418</v>
      </c>
      <c r="S402" s="223">
        <v>418</v>
      </c>
    </row>
    <row r="403" spans="1:21" outlineLevel="1">
      <c r="D403" s="178" t="s">
        <v>420</v>
      </c>
      <c r="E403" s="178" t="s">
        <v>70</v>
      </c>
      <c r="F403" s="300">
        <v>1060</v>
      </c>
      <c r="G403" s="223">
        <v>1060</v>
      </c>
      <c r="H403" s="223">
        <v>1060</v>
      </c>
      <c r="I403" s="223">
        <v>1060</v>
      </c>
      <c r="J403" s="223">
        <v>1060</v>
      </c>
      <c r="K403" s="223">
        <v>1060</v>
      </c>
      <c r="N403" s="223">
        <v>1060</v>
      </c>
      <c r="O403" s="223">
        <v>1060</v>
      </c>
      <c r="R403" s="223">
        <v>1060</v>
      </c>
      <c r="S403" s="223">
        <v>1060</v>
      </c>
    </row>
    <row r="404" spans="1:21" outlineLevel="1">
      <c r="D404" s="178" t="s">
        <v>421</v>
      </c>
      <c r="E404" s="178" t="s">
        <v>70</v>
      </c>
      <c r="F404" s="300">
        <v>7</v>
      </c>
      <c r="G404" s="223">
        <v>7</v>
      </c>
      <c r="H404" s="223">
        <v>7</v>
      </c>
      <c r="I404" s="223">
        <v>7</v>
      </c>
      <c r="J404" s="223">
        <v>7</v>
      </c>
      <c r="K404" s="223">
        <v>7</v>
      </c>
      <c r="N404" s="223">
        <v>7</v>
      </c>
      <c r="O404" s="223">
        <v>7</v>
      </c>
      <c r="R404" s="223">
        <v>7</v>
      </c>
      <c r="S404" s="223">
        <v>7</v>
      </c>
    </row>
    <row r="405" spans="1:21" outlineLevel="1">
      <c r="D405" s="178" t="s">
        <v>422</v>
      </c>
      <c r="E405" s="178" t="s">
        <v>70</v>
      </c>
      <c r="F405" s="131">
        <v>33</v>
      </c>
      <c r="G405" s="223">
        <v>33</v>
      </c>
      <c r="H405" s="223">
        <v>33</v>
      </c>
      <c r="I405" s="223">
        <v>33</v>
      </c>
      <c r="J405" s="223">
        <v>33</v>
      </c>
      <c r="K405" s="223">
        <v>33</v>
      </c>
      <c r="N405" s="223">
        <v>33</v>
      </c>
      <c r="O405" s="223">
        <v>33</v>
      </c>
      <c r="R405" s="223">
        <v>33</v>
      </c>
      <c r="S405" s="223">
        <v>33</v>
      </c>
    </row>
    <row r="406" spans="1:21" outlineLevel="1">
      <c r="D406" s="178" t="s">
        <v>423</v>
      </c>
      <c r="E406" s="178" t="s">
        <v>70</v>
      </c>
      <c r="F406" s="300">
        <v>0</v>
      </c>
      <c r="G406" s="223">
        <v>0</v>
      </c>
      <c r="H406" s="223">
        <v>0</v>
      </c>
      <c r="I406" s="223">
        <v>0</v>
      </c>
      <c r="J406" s="223">
        <v>0</v>
      </c>
      <c r="K406" s="223">
        <v>0</v>
      </c>
      <c r="N406" s="223">
        <v>0</v>
      </c>
      <c r="O406" s="223">
        <v>0</v>
      </c>
      <c r="R406" s="223">
        <v>0</v>
      </c>
      <c r="S406" s="223">
        <v>0</v>
      </c>
    </row>
    <row r="407" spans="1:21" outlineLevel="1">
      <c r="D407" s="286"/>
      <c r="E407" s="283"/>
      <c r="F407" s="284"/>
      <c r="G407" s="284"/>
      <c r="H407" s="284"/>
      <c r="I407" s="284"/>
      <c r="J407" s="284"/>
      <c r="K407" s="203"/>
      <c r="L407" s="1"/>
      <c r="M407" s="1"/>
      <c r="N407" s="285"/>
      <c r="O407" s="203"/>
      <c r="P407" s="1"/>
      <c r="Q407" s="1"/>
      <c r="R407" s="285"/>
      <c r="S407" s="203"/>
    </row>
    <row r="408" spans="1:21" outlineLevel="1">
      <c r="D408" s="185"/>
      <c r="E408" s="185"/>
      <c r="F408" s="192"/>
      <c r="G408" s="192"/>
      <c r="H408" s="192"/>
      <c r="I408" s="192"/>
      <c r="J408" s="192"/>
      <c r="K408" s="192"/>
      <c r="N408" s="192"/>
      <c r="O408" s="192"/>
      <c r="R408" s="192"/>
      <c r="S408" s="192"/>
    </row>
    <row r="409" spans="1:21">
      <c r="C409" s="924" t="s">
        <v>424</v>
      </c>
      <c r="D409" s="305"/>
      <c r="E409" s="306"/>
      <c r="F409" s="305"/>
      <c r="G409" s="305"/>
      <c r="H409" s="305"/>
      <c r="I409" s="305"/>
      <c r="J409" s="305"/>
      <c r="K409" s="307"/>
      <c r="N409" s="294"/>
      <c r="O409" s="295"/>
      <c r="R409" s="296"/>
      <c r="S409" s="917"/>
      <c r="T409" s="187"/>
      <c r="U409" s="187"/>
    </row>
    <row r="410" spans="1:21" outlineLevel="1">
      <c r="A410" s="875" t="s">
        <v>425</v>
      </c>
      <c r="D410" s="178" t="s">
        <v>426</v>
      </c>
      <c r="E410" s="178" t="s">
        <v>70</v>
      </c>
      <c r="F410" s="300">
        <v>0</v>
      </c>
      <c r="G410" s="223">
        <v>0</v>
      </c>
      <c r="H410" s="223">
        <v>0</v>
      </c>
      <c r="I410" s="223">
        <v>0</v>
      </c>
      <c r="J410" s="223">
        <v>0</v>
      </c>
      <c r="K410" s="223">
        <v>0</v>
      </c>
      <c r="N410" s="223">
        <v>0</v>
      </c>
      <c r="O410" s="223">
        <v>0</v>
      </c>
      <c r="R410" s="223">
        <v>0</v>
      </c>
      <c r="S410" s="223">
        <v>0</v>
      </c>
    </row>
    <row r="411" spans="1:21" outlineLevel="1">
      <c r="A411" s="875" t="s">
        <v>427</v>
      </c>
      <c r="D411" s="286" t="s">
        <v>424</v>
      </c>
      <c r="E411" s="283"/>
      <c r="F411" s="284"/>
      <c r="G411" s="284"/>
      <c r="H411" s="284"/>
      <c r="I411" s="284"/>
      <c r="J411" s="284"/>
      <c r="K411" s="203"/>
      <c r="L411" s="1"/>
      <c r="M411" s="1"/>
      <c r="N411" s="285"/>
      <c r="O411" s="203"/>
      <c r="P411" s="1"/>
      <c r="Q411" s="1"/>
      <c r="R411" s="285"/>
      <c r="S411" s="203"/>
    </row>
    <row r="412" spans="1:21" outlineLevel="1">
      <c r="D412" s="178" t="s">
        <v>428</v>
      </c>
      <c r="E412" s="178" t="s">
        <v>70</v>
      </c>
      <c r="F412" s="131">
        <v>4066</v>
      </c>
      <c r="G412" s="223">
        <v>4066</v>
      </c>
      <c r="H412" s="223">
        <v>4066</v>
      </c>
      <c r="I412" s="223">
        <v>4066</v>
      </c>
      <c r="J412" s="223">
        <v>4066</v>
      </c>
      <c r="K412" s="223">
        <v>4066</v>
      </c>
      <c r="N412" s="223">
        <v>4066</v>
      </c>
      <c r="O412" s="223">
        <v>4066</v>
      </c>
      <c r="R412" s="223">
        <v>4066</v>
      </c>
      <c r="S412" s="223">
        <v>4066</v>
      </c>
    </row>
    <row r="413" spans="1:21" outlineLevel="1">
      <c r="D413" s="178" t="s">
        <v>429</v>
      </c>
      <c r="E413" s="178" t="s">
        <v>70</v>
      </c>
      <c r="F413" s="300">
        <v>117</v>
      </c>
      <c r="G413" s="223">
        <v>117</v>
      </c>
      <c r="H413" s="223">
        <v>117</v>
      </c>
      <c r="I413" s="223">
        <v>117</v>
      </c>
      <c r="J413" s="223">
        <v>117</v>
      </c>
      <c r="K413" s="223">
        <v>117</v>
      </c>
      <c r="N413" s="223">
        <v>117</v>
      </c>
      <c r="O413" s="223">
        <v>117</v>
      </c>
      <c r="R413" s="223">
        <v>117</v>
      </c>
      <c r="S413" s="223">
        <v>117</v>
      </c>
    </row>
    <row r="414" spans="1:21" outlineLevel="1">
      <c r="D414" s="178" t="s">
        <v>430</v>
      </c>
      <c r="E414" s="178" t="s">
        <v>70</v>
      </c>
      <c r="F414" s="131">
        <v>31</v>
      </c>
      <c r="G414" s="223">
        <v>31</v>
      </c>
      <c r="H414" s="223">
        <v>31</v>
      </c>
      <c r="I414" s="223">
        <v>31</v>
      </c>
      <c r="J414" s="223">
        <v>31</v>
      </c>
      <c r="K414" s="223">
        <v>31</v>
      </c>
      <c r="N414" s="223">
        <v>31</v>
      </c>
      <c r="O414" s="223">
        <v>31</v>
      </c>
      <c r="R414" s="223">
        <v>31</v>
      </c>
      <c r="S414" s="223">
        <v>31</v>
      </c>
    </row>
    <row r="415" spans="1:21" outlineLevel="1">
      <c r="D415" s="178" t="s">
        <v>431</v>
      </c>
      <c r="E415" s="178" t="s">
        <v>70</v>
      </c>
      <c r="F415" s="300">
        <v>0</v>
      </c>
      <c r="G415" s="223">
        <v>0</v>
      </c>
      <c r="H415" s="223">
        <v>0</v>
      </c>
      <c r="I415" s="223">
        <v>0</v>
      </c>
      <c r="J415" s="223">
        <v>0</v>
      </c>
      <c r="K415" s="223">
        <v>0</v>
      </c>
      <c r="N415" s="223">
        <v>0</v>
      </c>
      <c r="O415" s="223">
        <v>0</v>
      </c>
      <c r="R415" s="223">
        <v>0</v>
      </c>
      <c r="S415" s="223">
        <v>0</v>
      </c>
    </row>
    <row r="416" spans="1:21" outlineLevel="1">
      <c r="D416" s="178" t="s">
        <v>432</v>
      </c>
      <c r="E416" s="178" t="s">
        <v>70</v>
      </c>
      <c r="F416" s="300">
        <v>11</v>
      </c>
      <c r="G416" s="223">
        <v>11</v>
      </c>
      <c r="H416" s="223">
        <v>11</v>
      </c>
      <c r="I416" s="223">
        <v>11</v>
      </c>
      <c r="J416" s="223">
        <v>11</v>
      </c>
      <c r="K416" s="223">
        <v>11</v>
      </c>
      <c r="N416" s="223">
        <v>11</v>
      </c>
      <c r="O416" s="223">
        <v>11</v>
      </c>
      <c r="R416" s="223">
        <v>11</v>
      </c>
      <c r="S416" s="223">
        <v>11</v>
      </c>
    </row>
    <row r="417" spans="1:21" outlineLevel="1">
      <c r="D417" s="286"/>
      <c r="E417" s="283"/>
      <c r="F417" s="284"/>
      <c r="G417" s="284"/>
      <c r="H417" s="284"/>
      <c r="I417" s="284"/>
      <c r="J417" s="284"/>
      <c r="K417" s="203"/>
      <c r="L417" s="1"/>
      <c r="M417" s="1"/>
      <c r="N417" s="285"/>
      <c r="O417" s="203"/>
      <c r="P417" s="1"/>
      <c r="Q417" s="1"/>
      <c r="R417" s="285"/>
      <c r="S417" s="203"/>
    </row>
    <row r="418" spans="1:21" outlineLevel="1">
      <c r="D418" s="179"/>
      <c r="F418" s="188"/>
      <c r="G418" s="188"/>
      <c r="H418" s="188"/>
      <c r="I418" s="188"/>
      <c r="J418" s="188"/>
      <c r="K418" s="188"/>
      <c r="N418" s="188"/>
      <c r="O418" s="188"/>
      <c r="R418" s="188"/>
      <c r="S418" s="188"/>
    </row>
    <row r="419" spans="1:21">
      <c r="C419" s="924" t="s">
        <v>433</v>
      </c>
      <c r="D419" s="305"/>
      <c r="E419" s="306"/>
      <c r="F419" s="305"/>
      <c r="G419" s="305"/>
      <c r="H419" s="305"/>
      <c r="I419" s="305"/>
      <c r="J419" s="305"/>
      <c r="K419" s="307"/>
      <c r="N419" s="294"/>
      <c r="O419" s="295"/>
      <c r="R419" s="296"/>
      <c r="S419" s="917"/>
      <c r="T419" s="187"/>
      <c r="U419" s="187"/>
    </row>
    <row r="420" spans="1:21" outlineLevel="1">
      <c r="A420" s="875" t="s">
        <v>434</v>
      </c>
      <c r="D420" s="178" t="s">
        <v>435</v>
      </c>
      <c r="E420" s="178" t="s">
        <v>70</v>
      </c>
      <c r="F420" s="300">
        <v>0</v>
      </c>
      <c r="G420" s="223">
        <v>0</v>
      </c>
      <c r="H420" s="223">
        <v>0</v>
      </c>
      <c r="I420" s="223">
        <v>0</v>
      </c>
      <c r="J420" s="223">
        <v>0</v>
      </c>
      <c r="K420" s="223">
        <v>0</v>
      </c>
      <c r="N420" s="223">
        <v>0</v>
      </c>
      <c r="O420" s="223">
        <v>0</v>
      </c>
      <c r="R420" s="223">
        <v>0</v>
      </c>
      <c r="S420" s="223">
        <v>0</v>
      </c>
    </row>
    <row r="421" spans="1:21" outlineLevel="1">
      <c r="A421" s="875" t="s">
        <v>436</v>
      </c>
      <c r="D421" s="286" t="s">
        <v>433</v>
      </c>
      <c r="E421" s="283"/>
      <c r="F421" s="284"/>
      <c r="G421" s="284"/>
      <c r="H421" s="284"/>
      <c r="I421" s="284"/>
      <c r="J421" s="284"/>
      <c r="K421" s="203"/>
      <c r="L421" s="1"/>
      <c r="M421" s="1"/>
      <c r="N421" s="285"/>
      <c r="O421" s="203"/>
      <c r="P421" s="1"/>
      <c r="Q421" s="1"/>
      <c r="R421" s="285"/>
      <c r="S421" s="203"/>
    </row>
    <row r="422" spans="1:21" outlineLevel="1">
      <c r="D422" s="178" t="s">
        <v>437</v>
      </c>
      <c r="E422" s="178" t="s">
        <v>70</v>
      </c>
      <c r="F422" s="131">
        <v>0</v>
      </c>
      <c r="G422" s="223">
        <v>0</v>
      </c>
      <c r="H422" s="223">
        <v>0</v>
      </c>
      <c r="I422" s="223">
        <v>0</v>
      </c>
      <c r="J422" s="223">
        <v>0</v>
      </c>
      <c r="K422" s="223">
        <v>0</v>
      </c>
      <c r="N422" s="223">
        <v>0</v>
      </c>
      <c r="O422" s="223">
        <v>0</v>
      </c>
      <c r="R422" s="223">
        <v>0</v>
      </c>
      <c r="S422" s="223">
        <v>0</v>
      </c>
    </row>
    <row r="423" spans="1:21" outlineLevel="1">
      <c r="D423" s="178" t="s">
        <v>438</v>
      </c>
      <c r="E423" s="178" t="s">
        <v>70</v>
      </c>
      <c r="F423" s="131">
        <v>28</v>
      </c>
      <c r="G423" s="223">
        <v>28</v>
      </c>
      <c r="H423" s="223">
        <v>28</v>
      </c>
      <c r="I423" s="223">
        <v>28</v>
      </c>
      <c r="J423" s="223">
        <v>28</v>
      </c>
      <c r="K423" s="223">
        <v>28</v>
      </c>
      <c r="N423" s="223">
        <v>28</v>
      </c>
      <c r="O423" s="223">
        <v>28</v>
      </c>
      <c r="R423" s="223">
        <v>28</v>
      </c>
      <c r="S423" s="223">
        <v>28</v>
      </c>
    </row>
    <row r="424" spans="1:21" outlineLevel="1">
      <c r="D424" s="178" t="s">
        <v>439</v>
      </c>
      <c r="E424" s="178" t="s">
        <v>70</v>
      </c>
      <c r="F424" s="131">
        <v>0</v>
      </c>
      <c r="G424" s="223">
        <v>0</v>
      </c>
      <c r="H424" s="223">
        <v>0</v>
      </c>
      <c r="I424" s="223">
        <v>0</v>
      </c>
      <c r="J424" s="223">
        <v>0</v>
      </c>
      <c r="K424" s="223">
        <v>0</v>
      </c>
      <c r="N424" s="223">
        <v>0</v>
      </c>
      <c r="O424" s="223">
        <v>0</v>
      </c>
      <c r="R424" s="223">
        <v>0</v>
      </c>
      <c r="S424" s="223">
        <v>0</v>
      </c>
    </row>
    <row r="425" spans="1:21" outlineLevel="1">
      <c r="A425" s="875" t="s">
        <v>440</v>
      </c>
      <c r="D425" s="178" t="s">
        <v>441</v>
      </c>
      <c r="E425" s="178" t="s">
        <v>70</v>
      </c>
      <c r="F425" s="300">
        <v>1157</v>
      </c>
      <c r="G425" s="223">
        <v>1157</v>
      </c>
      <c r="H425" s="223">
        <v>1157</v>
      </c>
      <c r="I425" s="223">
        <v>1157</v>
      </c>
      <c r="J425" s="223">
        <v>1157</v>
      </c>
      <c r="K425" s="223">
        <v>1157</v>
      </c>
      <c r="N425" s="223">
        <v>1157</v>
      </c>
      <c r="O425" s="223">
        <v>1157</v>
      </c>
      <c r="R425" s="223">
        <v>1157</v>
      </c>
      <c r="S425" s="223">
        <v>1157</v>
      </c>
    </row>
    <row r="426" spans="1:21" outlineLevel="1">
      <c r="D426" s="286"/>
      <c r="E426" s="283"/>
      <c r="F426" s="284"/>
      <c r="G426" s="284"/>
      <c r="H426" s="284"/>
      <c r="I426" s="284"/>
      <c r="J426" s="203"/>
      <c r="K426" s="203"/>
      <c r="L426" s="1"/>
      <c r="M426" s="1"/>
      <c r="N426" s="285"/>
      <c r="O426" s="203"/>
      <c r="P426" s="1"/>
      <c r="Q426" s="1"/>
      <c r="R426" s="285"/>
      <c r="S426" s="203"/>
    </row>
    <row r="427" spans="1:21" outlineLevel="1"/>
    <row r="428" spans="1:21">
      <c r="C428" s="924" t="s">
        <v>442</v>
      </c>
      <c r="D428" s="305"/>
      <c r="E428" s="306"/>
      <c r="F428" s="305"/>
      <c r="G428" s="305"/>
      <c r="H428" s="305"/>
      <c r="I428" s="305"/>
      <c r="J428" s="305"/>
      <c r="K428" s="307"/>
      <c r="N428" s="294"/>
      <c r="O428" s="295"/>
      <c r="R428" s="296"/>
      <c r="S428" s="917"/>
      <c r="T428" s="187"/>
      <c r="U428" s="187"/>
    </row>
    <row r="429" spans="1:21" outlineLevel="1">
      <c r="A429" s="875" t="s">
        <v>443</v>
      </c>
      <c r="C429" s="341"/>
      <c r="D429" s="286" t="s">
        <v>444</v>
      </c>
      <c r="E429" s="306"/>
      <c r="F429" s="305"/>
      <c r="G429" s="305"/>
      <c r="H429" s="305"/>
      <c r="I429" s="305"/>
      <c r="J429" s="307"/>
      <c r="K429" s="307"/>
      <c r="N429" s="294"/>
      <c r="O429" s="295"/>
      <c r="R429" s="294"/>
      <c r="S429" s="295"/>
    </row>
    <row r="430" spans="1:21" outlineLevel="1">
      <c r="D430" s="178" t="s">
        <v>445</v>
      </c>
      <c r="E430" s="178" t="s">
        <v>215</v>
      </c>
      <c r="F430" s="223">
        <v>0</v>
      </c>
      <c r="G430" s="223">
        <v>0</v>
      </c>
      <c r="H430" s="223">
        <v>0</v>
      </c>
      <c r="I430" s="223">
        <v>0</v>
      </c>
      <c r="J430" s="223">
        <v>0</v>
      </c>
      <c r="K430" s="223">
        <v>0</v>
      </c>
      <c r="N430" s="223">
        <v>0</v>
      </c>
      <c r="O430" s="223">
        <v>0</v>
      </c>
      <c r="R430" s="223">
        <v>0</v>
      </c>
      <c r="S430" s="223">
        <v>0</v>
      </c>
    </row>
    <row r="431" spans="1:21" outlineLevel="1">
      <c r="D431" s="178" t="s">
        <v>446</v>
      </c>
      <c r="E431" s="178" t="s">
        <v>215</v>
      </c>
      <c r="F431" s="131">
        <v>0</v>
      </c>
      <c r="G431" s="223">
        <v>0</v>
      </c>
      <c r="H431" s="223">
        <v>0</v>
      </c>
      <c r="I431" s="223">
        <v>0</v>
      </c>
      <c r="J431" s="223">
        <v>0</v>
      </c>
      <c r="K431" s="223">
        <v>0</v>
      </c>
      <c r="N431" s="223">
        <v>0</v>
      </c>
      <c r="O431" s="223">
        <v>0</v>
      </c>
      <c r="R431" s="223">
        <v>0</v>
      </c>
      <c r="S431" s="223">
        <v>0</v>
      </c>
    </row>
    <row r="432" spans="1:21" outlineLevel="1">
      <c r="D432" s="178" t="s">
        <v>447</v>
      </c>
      <c r="E432" s="178" t="s">
        <v>215</v>
      </c>
      <c r="F432" s="131">
        <v>0</v>
      </c>
      <c r="G432" s="223">
        <v>0</v>
      </c>
      <c r="H432" s="223">
        <v>0</v>
      </c>
      <c r="I432" s="223">
        <v>0</v>
      </c>
      <c r="J432" s="223">
        <v>0</v>
      </c>
      <c r="K432" s="223">
        <v>0</v>
      </c>
      <c r="N432" s="223">
        <v>0</v>
      </c>
      <c r="O432" s="223">
        <v>0</v>
      </c>
      <c r="R432" s="223">
        <v>0</v>
      </c>
      <c r="S432" s="223">
        <v>0</v>
      </c>
    </row>
    <row r="433" spans="1:21" outlineLevel="1">
      <c r="D433" s="178" t="s">
        <v>448</v>
      </c>
      <c r="E433" s="178" t="s">
        <v>215</v>
      </c>
      <c r="F433" s="131">
        <v>0</v>
      </c>
      <c r="G433" s="223">
        <v>0</v>
      </c>
      <c r="H433" s="223">
        <v>0</v>
      </c>
      <c r="I433" s="223">
        <v>0</v>
      </c>
      <c r="J433" s="223">
        <v>0</v>
      </c>
      <c r="K433" s="223">
        <v>0</v>
      </c>
      <c r="N433" s="223">
        <v>0</v>
      </c>
      <c r="O433" s="223">
        <v>0</v>
      </c>
      <c r="R433" s="223">
        <v>0</v>
      </c>
      <c r="S433" s="223">
        <v>0</v>
      </c>
    </row>
    <row r="434" spans="1:21" outlineLevel="1">
      <c r="D434" s="178" t="s">
        <v>449</v>
      </c>
      <c r="E434" s="178" t="s">
        <v>215</v>
      </c>
      <c r="F434" s="131">
        <v>0</v>
      </c>
      <c r="G434" s="223">
        <v>0</v>
      </c>
      <c r="H434" s="223">
        <v>0</v>
      </c>
      <c r="I434" s="223">
        <v>0</v>
      </c>
      <c r="J434" s="223">
        <v>0</v>
      </c>
      <c r="K434" s="223">
        <v>0</v>
      </c>
      <c r="N434" s="223">
        <v>0</v>
      </c>
      <c r="O434" s="223">
        <v>0</v>
      </c>
      <c r="R434" s="223">
        <v>0</v>
      </c>
      <c r="S434" s="223">
        <v>0</v>
      </c>
    </row>
    <row r="435" spans="1:21" outlineLevel="1">
      <c r="D435" s="178" t="s">
        <v>450</v>
      </c>
      <c r="E435" s="178" t="s">
        <v>215</v>
      </c>
      <c r="F435" s="131">
        <v>1</v>
      </c>
      <c r="G435" s="223">
        <v>1</v>
      </c>
      <c r="H435" s="223">
        <v>1</v>
      </c>
      <c r="I435" s="223">
        <v>1</v>
      </c>
      <c r="J435" s="223">
        <v>1</v>
      </c>
      <c r="K435" s="223">
        <v>1</v>
      </c>
      <c r="N435" s="223">
        <v>1</v>
      </c>
      <c r="O435" s="223">
        <v>1</v>
      </c>
      <c r="R435" s="223">
        <v>1</v>
      </c>
      <c r="S435" s="223">
        <v>1</v>
      </c>
    </row>
    <row r="436" spans="1:21" outlineLevel="1">
      <c r="D436" s="178" t="s">
        <v>451</v>
      </c>
      <c r="E436" s="178" t="s">
        <v>215</v>
      </c>
      <c r="F436" s="131">
        <v>0</v>
      </c>
      <c r="G436" s="223">
        <v>0</v>
      </c>
      <c r="H436" s="223">
        <v>0</v>
      </c>
      <c r="I436" s="223">
        <v>0</v>
      </c>
      <c r="J436" s="223">
        <v>0</v>
      </c>
      <c r="K436" s="223">
        <v>0</v>
      </c>
      <c r="N436" s="223">
        <v>0</v>
      </c>
      <c r="O436" s="223">
        <v>0</v>
      </c>
      <c r="R436" s="223">
        <v>0</v>
      </c>
      <c r="S436" s="223">
        <v>0</v>
      </c>
    </row>
    <row r="437" spans="1:21" outlineLevel="1">
      <c r="D437" s="178" t="s">
        <v>452</v>
      </c>
      <c r="E437" s="178" t="s">
        <v>215</v>
      </c>
      <c r="F437" s="131">
        <v>0</v>
      </c>
      <c r="G437" s="223">
        <v>0</v>
      </c>
      <c r="H437" s="223">
        <v>0</v>
      </c>
      <c r="I437" s="223">
        <v>0</v>
      </c>
      <c r="J437" s="223">
        <v>0</v>
      </c>
      <c r="K437" s="223">
        <v>0</v>
      </c>
      <c r="N437" s="223">
        <v>0</v>
      </c>
      <c r="O437" s="223">
        <v>0</v>
      </c>
      <c r="R437" s="223">
        <v>0</v>
      </c>
      <c r="S437" s="223">
        <v>0</v>
      </c>
    </row>
    <row r="438" spans="1:21" outlineLevel="1">
      <c r="D438" s="178" t="s">
        <v>453</v>
      </c>
      <c r="E438" s="178" t="s">
        <v>215</v>
      </c>
      <c r="F438" s="131">
        <v>0</v>
      </c>
      <c r="G438" s="223">
        <v>0</v>
      </c>
      <c r="H438" s="223">
        <v>0</v>
      </c>
      <c r="I438" s="223">
        <v>0</v>
      </c>
      <c r="J438" s="223">
        <v>0</v>
      </c>
      <c r="K438" s="223">
        <v>0</v>
      </c>
      <c r="N438" s="223">
        <v>0</v>
      </c>
      <c r="O438" s="223">
        <v>0</v>
      </c>
      <c r="R438" s="223">
        <v>0</v>
      </c>
      <c r="S438" s="223">
        <v>0</v>
      </c>
    </row>
    <row r="439" spans="1:21" outlineLevel="1">
      <c r="D439" s="178" t="s">
        <v>454</v>
      </c>
      <c r="E439" s="178" t="s">
        <v>215</v>
      </c>
      <c r="F439" s="131">
        <v>1</v>
      </c>
      <c r="G439" s="223">
        <v>1</v>
      </c>
      <c r="H439" s="223">
        <v>1</v>
      </c>
      <c r="I439" s="223">
        <v>1</v>
      </c>
      <c r="J439" s="223">
        <v>1</v>
      </c>
      <c r="K439" s="223">
        <v>1</v>
      </c>
      <c r="N439" s="223">
        <v>1</v>
      </c>
      <c r="O439" s="223">
        <v>1</v>
      </c>
      <c r="R439" s="223">
        <v>1</v>
      </c>
      <c r="S439" s="223">
        <v>1</v>
      </c>
    </row>
    <row r="440" spans="1:21" outlineLevel="1">
      <c r="D440" s="178" t="s">
        <v>455</v>
      </c>
      <c r="E440" s="178" t="s">
        <v>215</v>
      </c>
      <c r="F440" s="131">
        <v>2</v>
      </c>
      <c r="G440" s="223">
        <v>2</v>
      </c>
      <c r="H440" s="223">
        <v>2</v>
      </c>
      <c r="I440" s="223">
        <v>2</v>
      </c>
      <c r="J440" s="223">
        <v>2</v>
      </c>
      <c r="K440" s="223">
        <v>2</v>
      </c>
      <c r="N440" s="223">
        <v>2</v>
      </c>
      <c r="O440" s="223">
        <v>2</v>
      </c>
      <c r="R440" s="223">
        <v>2</v>
      </c>
      <c r="S440" s="223">
        <v>2</v>
      </c>
    </row>
    <row r="441" spans="1:21" outlineLevel="1">
      <c r="D441" s="286"/>
      <c r="E441" s="283"/>
      <c r="F441" s="284"/>
      <c r="G441" s="284"/>
      <c r="H441" s="284"/>
      <c r="I441" s="284"/>
      <c r="J441" s="203"/>
      <c r="K441" s="203"/>
      <c r="L441" s="1"/>
      <c r="M441" s="1"/>
      <c r="N441" s="285"/>
      <c r="O441" s="203"/>
      <c r="P441" s="1"/>
      <c r="Q441" s="1"/>
      <c r="R441" s="285"/>
      <c r="S441" s="203"/>
    </row>
    <row r="442" spans="1:21" outlineLevel="1"/>
    <row r="443" spans="1:21">
      <c r="C443" s="924" t="s">
        <v>456</v>
      </c>
      <c r="D443" s="305"/>
      <c r="E443" s="306"/>
      <c r="F443" s="305"/>
      <c r="G443" s="305"/>
      <c r="H443" s="305"/>
      <c r="I443" s="305"/>
      <c r="J443" s="305"/>
      <c r="K443" s="307"/>
      <c r="N443" s="294"/>
      <c r="O443" s="295"/>
      <c r="R443" s="296"/>
      <c r="S443" s="917"/>
      <c r="T443" s="187"/>
      <c r="U443" s="187"/>
    </row>
    <row r="444" spans="1:21" outlineLevel="1">
      <c r="D444" s="286" t="s">
        <v>457</v>
      </c>
      <c r="E444" s="283"/>
      <c r="F444" s="284"/>
      <c r="G444" s="284"/>
      <c r="H444" s="284"/>
      <c r="I444" s="284"/>
      <c r="J444" s="284"/>
      <c r="K444" s="203"/>
      <c r="L444" s="1"/>
      <c r="M444" s="1"/>
      <c r="N444" s="285"/>
      <c r="O444" s="203"/>
      <c r="P444" s="1"/>
      <c r="Q444" s="1"/>
      <c r="R444" s="285"/>
      <c r="S444" s="203"/>
    </row>
    <row r="445" spans="1:21" outlineLevel="1">
      <c r="A445" s="875" t="s">
        <v>458</v>
      </c>
      <c r="D445" s="178" t="s">
        <v>459</v>
      </c>
      <c r="E445" s="178" t="s">
        <v>460</v>
      </c>
      <c r="F445" s="131">
        <v>421</v>
      </c>
      <c r="G445" s="223">
        <v>0</v>
      </c>
      <c r="H445" s="223">
        <v>0</v>
      </c>
      <c r="I445" s="223">
        <v>0</v>
      </c>
      <c r="J445" s="223">
        <v>0</v>
      </c>
      <c r="K445" s="223">
        <v>0</v>
      </c>
      <c r="N445" s="223">
        <v>0</v>
      </c>
      <c r="O445" s="223">
        <v>0</v>
      </c>
      <c r="R445" s="223">
        <v>0</v>
      </c>
      <c r="S445" s="223">
        <v>0</v>
      </c>
    </row>
    <row r="446" spans="1:21" outlineLevel="1">
      <c r="D446" s="286" t="s">
        <v>461</v>
      </c>
      <c r="E446" s="283"/>
      <c r="F446" s="284"/>
      <c r="G446" s="284"/>
      <c r="H446" s="284"/>
      <c r="I446" s="284"/>
      <c r="J446" s="284"/>
      <c r="K446" s="203"/>
      <c r="L446" s="1"/>
      <c r="M446" s="1"/>
      <c r="N446" s="285"/>
      <c r="O446" s="203"/>
      <c r="P446" s="1"/>
      <c r="Q446" s="1"/>
      <c r="R446" s="285"/>
      <c r="S446" s="203"/>
    </row>
    <row r="447" spans="1:21" outlineLevel="1">
      <c r="A447" s="875" t="s">
        <v>462</v>
      </c>
      <c r="D447" s="178" t="s">
        <v>463</v>
      </c>
      <c r="E447" s="178" t="s">
        <v>464</v>
      </c>
      <c r="F447" s="131"/>
      <c r="G447" s="223"/>
      <c r="H447" s="223"/>
      <c r="I447" s="223"/>
      <c r="J447" s="223"/>
      <c r="K447" s="223"/>
      <c r="N447" s="223"/>
      <c r="O447" s="223"/>
      <c r="R447" s="223"/>
      <c r="S447" s="223"/>
    </row>
    <row r="448" spans="1:21" outlineLevel="1">
      <c r="D448" s="178" t="s">
        <v>465</v>
      </c>
      <c r="E448" s="178" t="s">
        <v>464</v>
      </c>
      <c r="F448" s="131">
        <v>2</v>
      </c>
      <c r="G448" s="223">
        <v>2</v>
      </c>
      <c r="H448" s="223">
        <v>2</v>
      </c>
      <c r="I448" s="223">
        <v>2</v>
      </c>
      <c r="J448" s="223">
        <v>2</v>
      </c>
      <c r="K448" s="223">
        <v>2</v>
      </c>
      <c r="N448" s="223">
        <v>2</v>
      </c>
      <c r="O448" s="223">
        <v>2</v>
      </c>
      <c r="R448" s="223">
        <v>2</v>
      </c>
      <c r="S448" s="223">
        <v>2</v>
      </c>
    </row>
    <row r="449" spans="1:21" outlineLevel="1">
      <c r="D449" s="178" t="s">
        <v>466</v>
      </c>
      <c r="E449" s="178" t="s">
        <v>464</v>
      </c>
      <c r="F449" s="131"/>
      <c r="G449" s="223"/>
      <c r="H449" s="223"/>
      <c r="I449" s="223"/>
      <c r="J449" s="223"/>
      <c r="K449" s="223"/>
      <c r="N449" s="223"/>
      <c r="O449" s="223"/>
      <c r="R449" s="223"/>
      <c r="S449" s="223"/>
    </row>
    <row r="450" spans="1:21" outlineLevel="1">
      <c r="D450" s="178" t="s">
        <v>467</v>
      </c>
      <c r="E450" s="178" t="s">
        <v>464</v>
      </c>
      <c r="F450" s="131"/>
      <c r="G450" s="223"/>
      <c r="H450" s="223"/>
      <c r="I450" s="223"/>
      <c r="J450" s="223"/>
      <c r="K450" s="223"/>
      <c r="N450" s="223"/>
      <c r="O450" s="223"/>
      <c r="R450" s="223"/>
      <c r="S450" s="223"/>
    </row>
    <row r="451" spans="1:21" outlineLevel="1">
      <c r="D451" s="178" t="s">
        <v>468</v>
      </c>
      <c r="E451" s="178" t="s">
        <v>464</v>
      </c>
      <c r="F451" s="131"/>
      <c r="G451" s="223"/>
      <c r="H451" s="223"/>
      <c r="I451" s="223"/>
      <c r="J451" s="223"/>
      <c r="K451" s="223"/>
      <c r="N451" s="223"/>
      <c r="O451" s="223"/>
      <c r="R451" s="223"/>
      <c r="S451" s="223"/>
    </row>
    <row r="452" spans="1:21" outlineLevel="1">
      <c r="D452" s="286" t="s">
        <v>469</v>
      </c>
      <c r="E452" s="283"/>
      <c r="F452" s="284"/>
      <c r="G452" s="284"/>
      <c r="H452" s="284"/>
      <c r="I452" s="284"/>
      <c r="J452" s="284"/>
      <c r="K452" s="203"/>
      <c r="L452" s="1"/>
      <c r="M452" s="1"/>
      <c r="N452" s="285"/>
      <c r="O452" s="203"/>
      <c r="P452" s="1"/>
      <c r="Q452" s="1"/>
      <c r="R452" s="285"/>
      <c r="S452" s="203"/>
    </row>
    <row r="453" spans="1:21" outlineLevel="1">
      <c r="A453" s="875" t="s">
        <v>470</v>
      </c>
      <c r="D453" s="178" t="s">
        <v>469</v>
      </c>
      <c r="E453" s="178" t="s">
        <v>70</v>
      </c>
      <c r="F453" s="131">
        <v>421</v>
      </c>
      <c r="G453" s="223">
        <v>421</v>
      </c>
      <c r="H453" s="223">
        <v>421</v>
      </c>
      <c r="I453" s="223">
        <v>421</v>
      </c>
      <c r="J453" s="223">
        <v>421</v>
      </c>
      <c r="K453" s="223">
        <v>421</v>
      </c>
      <c r="N453" s="223">
        <v>421</v>
      </c>
      <c r="O453" s="223">
        <v>421</v>
      </c>
      <c r="R453" s="223">
        <v>421</v>
      </c>
      <c r="S453" s="223">
        <v>421</v>
      </c>
    </row>
    <row r="454" spans="1:21" outlineLevel="1">
      <c r="D454" s="286"/>
      <c r="E454" s="283"/>
      <c r="F454" s="284"/>
      <c r="G454" s="284"/>
      <c r="H454" s="284"/>
      <c r="I454" s="284"/>
      <c r="J454" s="284"/>
      <c r="K454" s="203"/>
      <c r="L454" s="1"/>
      <c r="M454" s="1"/>
      <c r="N454" s="285"/>
      <c r="O454" s="203"/>
      <c r="P454" s="1"/>
      <c r="Q454" s="1"/>
      <c r="R454" s="285"/>
      <c r="S454" s="203"/>
    </row>
    <row r="455" spans="1:21" outlineLevel="1"/>
    <row r="456" spans="1:21">
      <c r="A456" s="875" t="s">
        <v>471</v>
      </c>
      <c r="C456" s="924" t="s">
        <v>472</v>
      </c>
      <c r="D456" s="305"/>
      <c r="E456" s="306"/>
      <c r="F456" s="305"/>
      <c r="G456" s="305"/>
      <c r="H456" s="305"/>
      <c r="I456" s="305"/>
      <c r="J456" s="305"/>
      <c r="K456" s="307"/>
      <c r="N456" s="294"/>
      <c r="O456" s="295"/>
      <c r="R456" s="296"/>
      <c r="S456" s="917"/>
      <c r="T456" s="187"/>
      <c r="U456" s="187"/>
    </row>
    <row r="457" spans="1:21">
      <c r="A457" s="877"/>
      <c r="B457" s="71"/>
      <c r="D457" s="286" t="s">
        <v>473</v>
      </c>
      <c r="E457" s="283"/>
      <c r="F457" s="284"/>
      <c r="G457" s="284"/>
      <c r="H457" s="284"/>
      <c r="I457" s="284"/>
      <c r="J457" s="284"/>
      <c r="K457" s="203"/>
      <c r="L457" s="1"/>
      <c r="M457" s="1"/>
      <c r="N457" s="285"/>
      <c r="O457" s="203"/>
      <c r="P457" s="1"/>
      <c r="Q457" s="1"/>
      <c r="R457" s="285"/>
      <c r="S457" s="203"/>
    </row>
    <row r="458" spans="1:21">
      <c r="A458" s="879"/>
      <c r="B458" s="17"/>
      <c r="D458" s="178" t="s">
        <v>474</v>
      </c>
      <c r="E458" s="178" t="s">
        <v>70</v>
      </c>
      <c r="F458" s="131"/>
      <c r="G458" s="223"/>
      <c r="H458" s="223"/>
      <c r="I458" s="223"/>
      <c r="J458" s="223"/>
      <c r="K458" s="223"/>
      <c r="N458" s="223"/>
      <c r="O458" s="223"/>
      <c r="R458" s="223"/>
      <c r="S458" s="223"/>
    </row>
    <row r="459" spans="1:21">
      <c r="A459" s="879"/>
      <c r="B459" s="17"/>
      <c r="D459" s="178" t="s">
        <v>475</v>
      </c>
      <c r="E459" s="178" t="s">
        <v>70</v>
      </c>
      <c r="F459" s="131"/>
      <c r="G459" s="223"/>
      <c r="H459" s="223"/>
      <c r="I459" s="223"/>
      <c r="J459" s="223"/>
      <c r="K459" s="223"/>
      <c r="N459" s="223"/>
      <c r="O459" s="223"/>
      <c r="R459" s="223"/>
      <c r="S459" s="223"/>
    </row>
    <row r="460" spans="1:21">
      <c r="A460" s="879"/>
      <c r="B460" s="17"/>
      <c r="D460" s="178" t="s">
        <v>476</v>
      </c>
      <c r="E460" s="178" t="s">
        <v>70</v>
      </c>
      <c r="F460" s="131"/>
      <c r="G460" s="223"/>
      <c r="H460" s="223"/>
      <c r="I460" s="223"/>
      <c r="J460" s="223"/>
      <c r="K460" s="223"/>
      <c r="N460" s="223"/>
      <c r="O460" s="223"/>
      <c r="R460" s="223"/>
      <c r="S460" s="223"/>
    </row>
    <row r="461" spans="1:21" s="71" customFormat="1" outlineLevel="1">
      <c r="A461" s="179"/>
      <c r="D461" s="965" t="s">
        <v>477</v>
      </c>
      <c r="E461" s="966"/>
      <c r="F461" s="966"/>
      <c r="G461" s="966"/>
      <c r="H461" s="966"/>
      <c r="I461" s="966"/>
      <c r="J461" s="966"/>
      <c r="K461" s="967"/>
      <c r="L461" s="423"/>
      <c r="M461" s="423"/>
      <c r="N461" s="431"/>
      <c r="O461" s="430"/>
      <c r="P461" s="423"/>
      <c r="Q461" s="423"/>
      <c r="R461" s="431"/>
      <c r="S461" s="430"/>
    </row>
    <row r="462" spans="1:21">
      <c r="B462" s="1"/>
      <c r="C462" s="1"/>
      <c r="D462" s="805"/>
      <c r="E462" s="211"/>
    </row>
    <row r="463" spans="1:21" outlineLevel="1"/>
    <row r="464" spans="1:21" ht="13.8" outlineLevel="1" thickBot="1"/>
    <row r="465" spans="1:21" collapsed="1">
      <c r="A465" s="875">
        <v>2.5</v>
      </c>
      <c r="B465" s="479" t="s">
        <v>479</v>
      </c>
      <c r="C465" s="712"/>
      <c r="D465" s="713"/>
      <c r="E465" s="714"/>
      <c r="F465" s="715"/>
      <c r="G465" s="715"/>
      <c r="H465" s="715"/>
      <c r="I465" s="715"/>
      <c r="J465" s="715"/>
      <c r="K465" s="716"/>
      <c r="N465" s="717"/>
      <c r="O465" s="718"/>
      <c r="R465" s="717"/>
      <c r="S465" s="718"/>
    </row>
    <row r="466" spans="1:21">
      <c r="C466" s="924" t="s">
        <v>480</v>
      </c>
      <c r="D466" s="305"/>
      <c r="E466" s="306"/>
      <c r="F466" s="305"/>
      <c r="G466" s="305"/>
      <c r="H466" s="305"/>
      <c r="I466" s="305"/>
      <c r="J466" s="305"/>
      <c r="K466" s="307"/>
      <c r="N466" s="294"/>
      <c r="O466" s="295"/>
      <c r="R466" s="296"/>
      <c r="S466" s="917"/>
      <c r="T466" s="187"/>
      <c r="U466" s="187"/>
    </row>
    <row r="467" spans="1:21" outlineLevel="1">
      <c r="A467" s="875" t="s">
        <v>481</v>
      </c>
      <c r="D467" s="180" t="s">
        <v>482</v>
      </c>
      <c r="E467" s="175" t="s">
        <v>483</v>
      </c>
      <c r="F467" s="223">
        <v>1</v>
      </c>
      <c r="G467" s="223">
        <v>0</v>
      </c>
      <c r="H467" s="223">
        <v>0</v>
      </c>
      <c r="I467" s="223">
        <v>0</v>
      </c>
      <c r="J467" s="223">
        <v>0</v>
      </c>
      <c r="K467" s="223">
        <v>0</v>
      </c>
      <c r="N467" s="223">
        <v>0</v>
      </c>
      <c r="O467" s="223">
        <v>0</v>
      </c>
      <c r="R467" s="223">
        <v>0</v>
      </c>
      <c r="S467" s="223">
        <v>0</v>
      </c>
    </row>
    <row r="468" spans="1:21" outlineLevel="1">
      <c r="A468" s="875" t="s">
        <v>484</v>
      </c>
      <c r="D468" s="286" t="s">
        <v>485</v>
      </c>
      <c r="E468" s="283"/>
      <c r="F468" s="284"/>
      <c r="G468" s="284"/>
      <c r="H468" s="284"/>
      <c r="I468" s="284"/>
      <c r="J468" s="284"/>
      <c r="K468" s="203"/>
      <c r="L468" s="1"/>
      <c r="M468" s="1"/>
      <c r="N468" s="285"/>
      <c r="O468" s="203"/>
      <c r="P468" s="1"/>
      <c r="Q468" s="1"/>
      <c r="R468" s="285"/>
      <c r="S468" s="203"/>
    </row>
    <row r="469" spans="1:21" outlineLevel="1">
      <c r="D469" s="175" t="s">
        <v>486</v>
      </c>
      <c r="E469" s="175" t="s">
        <v>487</v>
      </c>
      <c r="F469" s="131">
        <v>0</v>
      </c>
      <c r="G469" s="223">
        <v>0</v>
      </c>
      <c r="H469" s="223">
        <v>0</v>
      </c>
      <c r="I469" s="223">
        <v>0</v>
      </c>
      <c r="J469" s="223">
        <v>0</v>
      </c>
      <c r="K469" s="223">
        <v>0</v>
      </c>
      <c r="N469" s="223">
        <v>0</v>
      </c>
      <c r="O469" s="223">
        <v>0</v>
      </c>
      <c r="R469" s="223">
        <v>0</v>
      </c>
      <c r="S469" s="223">
        <v>0</v>
      </c>
    </row>
    <row r="470" spans="1:21" outlineLevel="1">
      <c r="D470" s="175" t="s">
        <v>488</v>
      </c>
      <c r="E470" s="175" t="s">
        <v>487</v>
      </c>
      <c r="F470" s="225">
        <v>23903</v>
      </c>
      <c r="G470" s="223">
        <v>23903</v>
      </c>
      <c r="H470" s="223">
        <v>23903</v>
      </c>
      <c r="I470" s="223">
        <v>23903</v>
      </c>
      <c r="J470" s="223">
        <v>23903</v>
      </c>
      <c r="K470" s="223">
        <v>23903</v>
      </c>
      <c r="N470" s="223">
        <v>23903</v>
      </c>
      <c r="O470" s="223">
        <v>23903</v>
      </c>
      <c r="R470" s="223">
        <v>23903</v>
      </c>
      <c r="S470" s="223">
        <v>23903</v>
      </c>
    </row>
    <row r="471" spans="1:21" outlineLevel="1">
      <c r="D471" s="175" t="s">
        <v>489</v>
      </c>
      <c r="E471" s="175" t="s">
        <v>487</v>
      </c>
      <c r="F471" s="131">
        <v>0</v>
      </c>
      <c r="G471" s="223">
        <v>0</v>
      </c>
      <c r="H471" s="223">
        <v>0</v>
      </c>
      <c r="I471" s="223">
        <v>0</v>
      </c>
      <c r="J471" s="223">
        <v>0</v>
      </c>
      <c r="K471" s="223">
        <v>0</v>
      </c>
      <c r="N471" s="223">
        <v>0</v>
      </c>
      <c r="O471" s="223">
        <v>0</v>
      </c>
      <c r="R471" s="223">
        <v>0</v>
      </c>
      <c r="S471" s="223">
        <v>0</v>
      </c>
    </row>
    <row r="472" spans="1:21" outlineLevel="1">
      <c r="D472" s="175" t="s">
        <v>490</v>
      </c>
      <c r="E472" s="175" t="s">
        <v>487</v>
      </c>
      <c r="F472" s="131">
        <v>0</v>
      </c>
      <c r="G472" s="223">
        <v>0</v>
      </c>
      <c r="H472" s="223">
        <v>0</v>
      </c>
      <c r="I472" s="223">
        <v>0</v>
      </c>
      <c r="J472" s="223">
        <v>0</v>
      </c>
      <c r="K472" s="223">
        <v>0</v>
      </c>
      <c r="N472" s="223">
        <v>0</v>
      </c>
      <c r="O472" s="223">
        <v>0</v>
      </c>
      <c r="R472" s="223">
        <v>0</v>
      </c>
      <c r="S472" s="223">
        <v>0</v>
      </c>
    </row>
    <row r="473" spans="1:21" outlineLevel="1">
      <c r="D473" s="286"/>
      <c r="E473" s="283"/>
      <c r="F473" s="284"/>
      <c r="G473" s="284"/>
      <c r="H473" s="284"/>
      <c r="I473" s="284"/>
      <c r="J473" s="284"/>
      <c r="K473" s="203"/>
      <c r="L473" s="1"/>
      <c r="M473" s="1"/>
      <c r="N473" s="285"/>
      <c r="O473" s="203"/>
      <c r="P473" s="1"/>
      <c r="Q473" s="1"/>
      <c r="R473" s="285"/>
      <c r="S473" s="203"/>
    </row>
    <row r="474" spans="1:21" outlineLevel="1"/>
    <row r="475" spans="1:21">
      <c r="C475" s="924" t="s">
        <v>491</v>
      </c>
      <c r="D475" s="305"/>
      <c r="E475" s="306"/>
      <c r="F475" s="305"/>
      <c r="G475" s="305"/>
      <c r="H475" s="305"/>
      <c r="I475" s="305"/>
      <c r="J475" s="305"/>
      <c r="K475" s="307"/>
      <c r="N475" s="294"/>
      <c r="O475" s="295"/>
      <c r="R475" s="296"/>
      <c r="S475" s="917"/>
      <c r="T475" s="187"/>
      <c r="U475" s="187"/>
    </row>
    <row r="476" spans="1:21" s="71" customFormat="1" outlineLevel="1">
      <c r="A476" s="875" t="s">
        <v>492</v>
      </c>
      <c r="B476" s="182"/>
      <c r="D476" s="175" t="s">
        <v>493</v>
      </c>
      <c r="E476" s="175" t="s">
        <v>460</v>
      </c>
      <c r="F476" s="225">
        <v>0</v>
      </c>
      <c r="G476" s="225">
        <v>0</v>
      </c>
      <c r="H476" s="225">
        <v>0</v>
      </c>
      <c r="I476" s="225">
        <v>0</v>
      </c>
      <c r="J476" s="225">
        <v>0</v>
      </c>
      <c r="K476" s="225">
        <v>0</v>
      </c>
      <c r="L476" s="103"/>
      <c r="M476" s="103"/>
      <c r="N476" s="223">
        <v>0</v>
      </c>
      <c r="O476" s="223">
        <v>0</v>
      </c>
      <c r="P476" s="103"/>
      <c r="Q476" s="103"/>
      <c r="R476" s="223">
        <v>0</v>
      </c>
      <c r="S476" s="223">
        <v>0</v>
      </c>
      <c r="T476" s="571"/>
      <c r="U476" s="571"/>
    </row>
    <row r="477" spans="1:21" outlineLevel="1">
      <c r="A477" s="875" t="s">
        <v>494</v>
      </c>
      <c r="D477" s="286" t="s">
        <v>495</v>
      </c>
      <c r="E477" s="283"/>
      <c r="F477" s="284"/>
      <c r="G477" s="284"/>
      <c r="H477" s="284"/>
      <c r="I477" s="284"/>
      <c r="J477" s="284"/>
      <c r="K477" s="203"/>
      <c r="L477" s="1"/>
      <c r="M477" s="1"/>
      <c r="N477" s="285"/>
      <c r="O477" s="203"/>
      <c r="P477" s="1"/>
      <c r="Q477" s="1"/>
      <c r="R477" s="285"/>
      <c r="S477" s="203"/>
    </row>
    <row r="478" spans="1:21" outlineLevel="1">
      <c r="D478" s="180" t="s">
        <v>496</v>
      </c>
      <c r="E478" s="178" t="s">
        <v>497</v>
      </c>
      <c r="F478" s="223">
        <v>15190</v>
      </c>
      <c r="G478" s="223">
        <v>15190</v>
      </c>
      <c r="H478" s="223">
        <v>15190</v>
      </c>
      <c r="I478" s="223">
        <v>15190</v>
      </c>
      <c r="J478" s="223">
        <v>15190</v>
      </c>
      <c r="K478" s="223">
        <v>15190</v>
      </c>
      <c r="N478" s="223">
        <v>15190</v>
      </c>
      <c r="O478" s="223">
        <v>15190</v>
      </c>
      <c r="R478" s="223">
        <v>15190</v>
      </c>
      <c r="S478" s="223">
        <v>15190</v>
      </c>
    </row>
    <row r="479" spans="1:21" outlineLevel="1">
      <c r="D479" s="180" t="s">
        <v>498</v>
      </c>
      <c r="E479" s="178" t="s">
        <v>499</v>
      </c>
      <c r="F479" s="223">
        <v>1519</v>
      </c>
      <c r="G479" s="223">
        <v>1519</v>
      </c>
      <c r="H479" s="223">
        <v>1519</v>
      </c>
      <c r="I479" s="223">
        <v>1519</v>
      </c>
      <c r="J479" s="223">
        <v>1519</v>
      </c>
      <c r="K479" s="223">
        <v>1519</v>
      </c>
      <c r="N479" s="223">
        <v>1519</v>
      </c>
      <c r="O479" s="223">
        <v>1519</v>
      </c>
      <c r="R479" s="223">
        <v>1519</v>
      </c>
      <c r="S479" s="223">
        <v>1519</v>
      </c>
    </row>
    <row r="480" spans="1:21" outlineLevel="1">
      <c r="D480" s="180" t="s">
        <v>500</v>
      </c>
      <c r="E480" s="178" t="s">
        <v>497</v>
      </c>
      <c r="F480" s="223">
        <v>0</v>
      </c>
      <c r="G480" s="223">
        <v>0</v>
      </c>
      <c r="H480" s="223">
        <v>0</v>
      </c>
      <c r="I480" s="223">
        <v>0</v>
      </c>
      <c r="J480" s="223">
        <v>0</v>
      </c>
      <c r="K480" s="223">
        <v>0</v>
      </c>
      <c r="N480" s="223">
        <v>0</v>
      </c>
      <c r="O480" s="223">
        <v>0</v>
      </c>
      <c r="R480" s="223">
        <v>0</v>
      </c>
      <c r="S480" s="223">
        <v>0</v>
      </c>
    </row>
    <row r="481" spans="1:19" outlineLevel="1">
      <c r="A481" s="875" t="s">
        <v>501</v>
      </c>
      <c r="D481" s="286" t="s">
        <v>502</v>
      </c>
      <c r="E481" s="283"/>
      <c r="F481" s="284"/>
      <c r="G481" s="284"/>
      <c r="H481" s="284"/>
      <c r="I481" s="284"/>
      <c r="J481" s="284"/>
      <c r="K481" s="203"/>
      <c r="L481" s="1"/>
      <c r="M481" s="1"/>
      <c r="N481" s="285"/>
      <c r="O481" s="203"/>
      <c r="P481" s="1"/>
      <c r="Q481" s="1"/>
      <c r="R481" s="285"/>
      <c r="S481" s="203"/>
    </row>
    <row r="482" spans="1:19" outlineLevel="1">
      <c r="D482" s="180" t="s">
        <v>503</v>
      </c>
      <c r="E482" s="178" t="s">
        <v>504</v>
      </c>
      <c r="F482" s="131">
        <v>0</v>
      </c>
      <c r="G482" s="131">
        <v>0</v>
      </c>
      <c r="H482" s="131">
        <v>0</v>
      </c>
      <c r="I482" s="131">
        <v>0</v>
      </c>
      <c r="J482" s="131">
        <v>0</v>
      </c>
      <c r="K482" s="131">
        <v>0</v>
      </c>
      <c r="N482" s="131">
        <v>0</v>
      </c>
      <c r="O482" s="131">
        <v>0</v>
      </c>
      <c r="R482" s="131">
        <v>0</v>
      </c>
      <c r="S482" s="131">
        <v>0</v>
      </c>
    </row>
    <row r="483" spans="1:19" outlineLevel="1">
      <c r="D483" s="214" t="s">
        <v>505</v>
      </c>
      <c r="E483" s="178" t="s">
        <v>460</v>
      </c>
      <c r="F483" s="131">
        <v>0</v>
      </c>
      <c r="G483" s="131">
        <v>0</v>
      </c>
      <c r="H483" s="131">
        <v>0</v>
      </c>
      <c r="I483" s="131">
        <v>0</v>
      </c>
      <c r="J483" s="131">
        <v>0</v>
      </c>
      <c r="K483" s="131">
        <v>0</v>
      </c>
      <c r="N483" s="131">
        <v>0</v>
      </c>
      <c r="O483" s="131">
        <v>0</v>
      </c>
      <c r="R483" s="131">
        <v>0</v>
      </c>
      <c r="S483" s="131">
        <v>0</v>
      </c>
    </row>
    <row r="484" spans="1:19" outlineLevel="1">
      <c r="D484" s="214" t="s">
        <v>506</v>
      </c>
      <c r="E484" s="178" t="s">
        <v>460</v>
      </c>
      <c r="F484" s="131">
        <v>0</v>
      </c>
      <c r="G484" s="131">
        <v>0</v>
      </c>
      <c r="H484" s="131">
        <v>0</v>
      </c>
      <c r="I484" s="131">
        <v>0</v>
      </c>
      <c r="J484" s="131">
        <v>0</v>
      </c>
      <c r="K484" s="131">
        <v>0</v>
      </c>
      <c r="N484" s="131">
        <v>0</v>
      </c>
      <c r="O484" s="131">
        <v>0</v>
      </c>
      <c r="R484" s="131">
        <v>0</v>
      </c>
      <c r="S484" s="131">
        <v>0</v>
      </c>
    </row>
    <row r="485" spans="1:19" outlineLevel="1">
      <c r="D485" s="214" t="s">
        <v>507</v>
      </c>
      <c r="E485" s="178" t="s">
        <v>460</v>
      </c>
      <c r="F485" s="131">
        <v>0</v>
      </c>
      <c r="G485" s="131">
        <v>0</v>
      </c>
      <c r="H485" s="131">
        <v>0</v>
      </c>
      <c r="I485" s="131">
        <v>0</v>
      </c>
      <c r="J485" s="131">
        <v>0</v>
      </c>
      <c r="K485" s="131">
        <v>0</v>
      </c>
      <c r="N485" s="131">
        <v>0</v>
      </c>
      <c r="O485" s="131">
        <v>0</v>
      </c>
      <c r="R485" s="131">
        <v>0</v>
      </c>
      <c r="S485" s="131">
        <v>0</v>
      </c>
    </row>
    <row r="486" spans="1:19" outlineLevel="1">
      <c r="D486" s="214" t="s">
        <v>508</v>
      </c>
      <c r="E486" s="178" t="s">
        <v>460</v>
      </c>
      <c r="F486" s="131">
        <v>0</v>
      </c>
      <c r="G486" s="131">
        <v>0</v>
      </c>
      <c r="H486" s="131">
        <v>0</v>
      </c>
      <c r="I486" s="131">
        <v>0</v>
      </c>
      <c r="J486" s="131">
        <v>0</v>
      </c>
      <c r="K486" s="131">
        <v>0</v>
      </c>
      <c r="N486" s="131">
        <v>0</v>
      </c>
      <c r="O486" s="131">
        <v>0</v>
      </c>
      <c r="R486" s="131">
        <v>0</v>
      </c>
      <c r="S486" s="131">
        <v>0</v>
      </c>
    </row>
    <row r="487" spans="1:19" outlineLevel="1">
      <c r="D487" s="215" t="s">
        <v>509</v>
      </c>
      <c r="E487" s="178" t="s">
        <v>510</v>
      </c>
      <c r="F487" s="131">
        <v>0</v>
      </c>
      <c r="G487" s="131">
        <v>0</v>
      </c>
      <c r="H487" s="131">
        <v>0</v>
      </c>
      <c r="I487" s="131">
        <v>0</v>
      </c>
      <c r="J487" s="131">
        <v>0</v>
      </c>
      <c r="K487" s="131">
        <v>0</v>
      </c>
      <c r="N487" s="131">
        <v>0</v>
      </c>
      <c r="O487" s="131">
        <v>0</v>
      </c>
      <c r="R487" s="131">
        <v>0</v>
      </c>
      <c r="S487" s="131">
        <v>0</v>
      </c>
    </row>
    <row r="488" spans="1:19" outlineLevel="1">
      <c r="D488" s="215" t="s">
        <v>511</v>
      </c>
      <c r="E488" s="178" t="s">
        <v>512</v>
      </c>
      <c r="F488" s="131">
        <v>0</v>
      </c>
      <c r="G488" s="131">
        <v>0</v>
      </c>
      <c r="H488" s="131">
        <v>0</v>
      </c>
      <c r="I488" s="131">
        <v>0</v>
      </c>
      <c r="J488" s="131">
        <v>0</v>
      </c>
      <c r="K488" s="131">
        <v>0</v>
      </c>
      <c r="N488" s="131">
        <v>0</v>
      </c>
      <c r="O488" s="131">
        <v>0</v>
      </c>
      <c r="R488" s="131">
        <v>0</v>
      </c>
      <c r="S488" s="131">
        <v>0</v>
      </c>
    </row>
    <row r="489" spans="1:19" outlineLevel="1">
      <c r="D489" s="215" t="s">
        <v>513</v>
      </c>
      <c r="E489" s="178" t="s">
        <v>514</v>
      </c>
      <c r="F489" s="131">
        <v>0</v>
      </c>
      <c r="G489" s="131">
        <v>0</v>
      </c>
      <c r="H489" s="131">
        <v>0</v>
      </c>
      <c r="I489" s="131">
        <v>0</v>
      </c>
      <c r="J489" s="131">
        <v>0</v>
      </c>
      <c r="K489" s="131">
        <v>0</v>
      </c>
      <c r="N489" s="131">
        <v>0</v>
      </c>
      <c r="O489" s="131">
        <v>0</v>
      </c>
      <c r="R489" s="131">
        <v>0</v>
      </c>
      <c r="S489" s="131">
        <v>0</v>
      </c>
    </row>
    <row r="490" spans="1:19" outlineLevel="1">
      <c r="D490" s="215" t="s">
        <v>515</v>
      </c>
      <c r="E490" s="178" t="s">
        <v>516</v>
      </c>
      <c r="F490" s="131">
        <v>0</v>
      </c>
      <c r="G490" s="131">
        <v>0</v>
      </c>
      <c r="H490" s="131">
        <v>0</v>
      </c>
      <c r="I490" s="131">
        <v>0</v>
      </c>
      <c r="J490" s="131">
        <v>0</v>
      </c>
      <c r="K490" s="131">
        <v>0</v>
      </c>
      <c r="N490" s="131">
        <v>0</v>
      </c>
      <c r="O490" s="131">
        <v>0</v>
      </c>
      <c r="R490" s="131">
        <v>0</v>
      </c>
      <c r="S490" s="131">
        <v>0</v>
      </c>
    </row>
    <row r="491" spans="1:19" outlineLevel="1">
      <c r="D491" s="215" t="s">
        <v>517</v>
      </c>
      <c r="E491" s="178" t="s">
        <v>518</v>
      </c>
      <c r="F491" s="131">
        <v>0</v>
      </c>
      <c r="G491" s="131">
        <v>0</v>
      </c>
      <c r="H491" s="131">
        <v>0</v>
      </c>
      <c r="I491" s="131">
        <v>0</v>
      </c>
      <c r="J491" s="131">
        <v>0</v>
      </c>
      <c r="K491" s="131">
        <v>0</v>
      </c>
      <c r="N491" s="131">
        <v>0</v>
      </c>
      <c r="O491" s="131">
        <v>0</v>
      </c>
      <c r="R491" s="131">
        <v>0</v>
      </c>
      <c r="S491" s="131">
        <v>0</v>
      </c>
    </row>
    <row r="492" spans="1:19" outlineLevel="1">
      <c r="D492" s="215" t="s">
        <v>519</v>
      </c>
      <c r="E492" s="178" t="s">
        <v>518</v>
      </c>
      <c r="F492" s="131">
        <v>0</v>
      </c>
      <c r="G492" s="131">
        <v>0</v>
      </c>
      <c r="H492" s="131">
        <v>0</v>
      </c>
      <c r="I492" s="131">
        <v>0</v>
      </c>
      <c r="J492" s="131">
        <v>0</v>
      </c>
      <c r="K492" s="131">
        <v>0</v>
      </c>
      <c r="N492" s="131">
        <v>0</v>
      </c>
      <c r="O492" s="131">
        <v>0</v>
      </c>
      <c r="R492" s="131">
        <v>0</v>
      </c>
      <c r="S492" s="131">
        <v>0</v>
      </c>
    </row>
    <row r="493" spans="1:19" outlineLevel="1">
      <c r="D493" s="215" t="s">
        <v>520</v>
      </c>
      <c r="E493" s="178" t="s">
        <v>521</v>
      </c>
      <c r="F493" s="131">
        <v>0</v>
      </c>
      <c r="G493" s="131">
        <v>0</v>
      </c>
      <c r="H493" s="131">
        <v>0</v>
      </c>
      <c r="I493" s="131">
        <v>0</v>
      </c>
      <c r="J493" s="131">
        <v>0</v>
      </c>
      <c r="K493" s="131">
        <v>0</v>
      </c>
      <c r="N493" s="131">
        <v>0</v>
      </c>
      <c r="O493" s="131">
        <v>0</v>
      </c>
      <c r="R493" s="131">
        <v>0</v>
      </c>
      <c r="S493" s="131">
        <v>0</v>
      </c>
    </row>
    <row r="494" spans="1:19" outlineLevel="1">
      <c r="D494" s="215" t="s">
        <v>522</v>
      </c>
      <c r="E494" s="178" t="s">
        <v>518</v>
      </c>
      <c r="F494" s="131">
        <v>0</v>
      </c>
      <c r="G494" s="131">
        <v>0</v>
      </c>
      <c r="H494" s="131">
        <v>0</v>
      </c>
      <c r="I494" s="131">
        <v>0</v>
      </c>
      <c r="J494" s="131">
        <v>0</v>
      </c>
      <c r="K494" s="131">
        <v>0</v>
      </c>
      <c r="N494" s="131">
        <v>0</v>
      </c>
      <c r="O494" s="131">
        <v>0</v>
      </c>
      <c r="R494" s="131">
        <v>0</v>
      </c>
      <c r="S494" s="131">
        <v>0</v>
      </c>
    </row>
    <row r="495" spans="1:19" outlineLevel="1">
      <c r="D495" s="215" t="s">
        <v>523</v>
      </c>
      <c r="E495" s="178" t="s">
        <v>518</v>
      </c>
      <c r="F495" s="131">
        <v>0</v>
      </c>
      <c r="G495" s="131">
        <v>0</v>
      </c>
      <c r="H495" s="131">
        <v>0</v>
      </c>
      <c r="I495" s="131">
        <v>0</v>
      </c>
      <c r="J495" s="131">
        <v>0</v>
      </c>
      <c r="K495" s="131">
        <v>0</v>
      </c>
      <c r="N495" s="131">
        <v>0</v>
      </c>
      <c r="O495" s="131">
        <v>0</v>
      </c>
      <c r="R495" s="131">
        <v>0</v>
      </c>
      <c r="S495" s="131">
        <v>0</v>
      </c>
    </row>
    <row r="496" spans="1:19" outlineLevel="1">
      <c r="D496" s="215" t="s">
        <v>524</v>
      </c>
      <c r="E496" s="178" t="s">
        <v>518</v>
      </c>
      <c r="F496" s="131">
        <v>0</v>
      </c>
      <c r="G496" s="131">
        <v>0</v>
      </c>
      <c r="H496" s="131">
        <v>0</v>
      </c>
      <c r="I496" s="131">
        <v>0</v>
      </c>
      <c r="J496" s="131">
        <v>0</v>
      </c>
      <c r="K496" s="131">
        <v>0</v>
      </c>
      <c r="N496" s="131">
        <v>0</v>
      </c>
      <c r="O496" s="131">
        <v>0</v>
      </c>
      <c r="R496" s="131">
        <v>0</v>
      </c>
      <c r="S496" s="131">
        <v>0</v>
      </c>
    </row>
    <row r="497" spans="1:21" outlineLevel="1">
      <c r="D497" s="214" t="s">
        <v>525</v>
      </c>
      <c r="E497" s="178" t="s">
        <v>518</v>
      </c>
      <c r="F497" s="131">
        <v>0</v>
      </c>
      <c r="G497" s="131">
        <v>0</v>
      </c>
      <c r="H497" s="131">
        <v>0</v>
      </c>
      <c r="I497" s="131">
        <v>0</v>
      </c>
      <c r="J497" s="131">
        <v>0</v>
      </c>
      <c r="K497" s="131">
        <v>0</v>
      </c>
      <c r="N497" s="131">
        <v>0</v>
      </c>
      <c r="O497" s="131">
        <v>0</v>
      </c>
      <c r="R497" s="131">
        <v>0</v>
      </c>
      <c r="S497" s="131">
        <v>0</v>
      </c>
    </row>
    <row r="498" spans="1:21" outlineLevel="1">
      <c r="D498" s="214" t="s">
        <v>526</v>
      </c>
      <c r="E498" s="178" t="s">
        <v>518</v>
      </c>
      <c r="F498" s="131">
        <v>0</v>
      </c>
      <c r="G498" s="131">
        <v>0</v>
      </c>
      <c r="H498" s="131">
        <v>0</v>
      </c>
      <c r="I498" s="131">
        <v>0</v>
      </c>
      <c r="J498" s="131">
        <v>0</v>
      </c>
      <c r="K498" s="131">
        <v>0</v>
      </c>
      <c r="N498" s="131">
        <v>0</v>
      </c>
      <c r="O498" s="131">
        <v>0</v>
      </c>
      <c r="R498" s="131">
        <v>0</v>
      </c>
      <c r="S498" s="131">
        <v>0</v>
      </c>
    </row>
    <row r="499" spans="1:21" outlineLevel="1">
      <c r="D499" s="214" t="s">
        <v>527</v>
      </c>
      <c r="E499" s="178" t="s">
        <v>518</v>
      </c>
      <c r="F499" s="131">
        <v>0</v>
      </c>
      <c r="G499" s="131">
        <v>0</v>
      </c>
      <c r="H499" s="131">
        <v>0</v>
      </c>
      <c r="I499" s="131">
        <v>0</v>
      </c>
      <c r="J499" s="131">
        <v>0</v>
      </c>
      <c r="K499" s="131">
        <v>0</v>
      </c>
      <c r="N499" s="131">
        <v>0</v>
      </c>
      <c r="O499" s="131">
        <v>0</v>
      </c>
      <c r="R499" s="131">
        <v>0</v>
      </c>
      <c r="S499" s="131">
        <v>0</v>
      </c>
    </row>
    <row r="500" spans="1:21" outlineLevel="1">
      <c r="D500" s="214" t="s">
        <v>528</v>
      </c>
      <c r="E500" s="178" t="s">
        <v>518</v>
      </c>
      <c r="F500" s="131">
        <v>0</v>
      </c>
      <c r="G500" s="131">
        <v>0</v>
      </c>
      <c r="H500" s="131">
        <v>0</v>
      </c>
      <c r="I500" s="131">
        <v>0</v>
      </c>
      <c r="J500" s="131">
        <v>0</v>
      </c>
      <c r="K500" s="131">
        <v>0</v>
      </c>
      <c r="N500" s="131">
        <v>0</v>
      </c>
      <c r="O500" s="131">
        <v>0</v>
      </c>
      <c r="R500" s="131">
        <v>0</v>
      </c>
      <c r="S500" s="131">
        <v>0</v>
      </c>
    </row>
    <row r="501" spans="1:21" outlineLevel="1">
      <c r="D501" s="214" t="s">
        <v>529</v>
      </c>
      <c r="E501" s="178" t="s">
        <v>512</v>
      </c>
      <c r="F501" s="131">
        <v>0</v>
      </c>
      <c r="G501" s="131">
        <v>0</v>
      </c>
      <c r="H501" s="131">
        <v>0</v>
      </c>
      <c r="I501" s="131">
        <v>0</v>
      </c>
      <c r="J501" s="131">
        <v>0</v>
      </c>
      <c r="K501" s="131">
        <v>0</v>
      </c>
      <c r="N501" s="131">
        <v>0</v>
      </c>
      <c r="O501" s="131">
        <v>0</v>
      </c>
      <c r="R501" s="131">
        <v>0</v>
      </c>
      <c r="S501" s="131">
        <v>0</v>
      </c>
    </row>
    <row r="502" spans="1:21" outlineLevel="1">
      <c r="D502" s="286"/>
      <c r="E502" s="283"/>
      <c r="F502" s="284"/>
      <c r="G502" s="284"/>
      <c r="H502" s="284"/>
      <c r="I502" s="284"/>
      <c r="J502" s="284"/>
      <c r="K502" s="203"/>
      <c r="L502" s="1"/>
      <c r="M502" s="1"/>
      <c r="N502" s="285"/>
      <c r="O502" s="203"/>
      <c r="P502" s="1"/>
      <c r="Q502" s="1"/>
      <c r="R502" s="285"/>
      <c r="S502" s="203"/>
    </row>
    <row r="503" spans="1:21" outlineLevel="1"/>
    <row r="504" spans="1:21">
      <c r="C504" s="924" t="s">
        <v>530</v>
      </c>
      <c r="D504" s="305"/>
      <c r="E504" s="306"/>
      <c r="F504" s="305"/>
      <c r="G504" s="305"/>
      <c r="H504" s="305"/>
      <c r="I504" s="305"/>
      <c r="J504" s="305"/>
      <c r="K504" s="307"/>
      <c r="N504" s="294"/>
      <c r="O504" s="295"/>
      <c r="R504" s="296"/>
      <c r="S504" s="917"/>
      <c r="T504" s="187"/>
      <c r="U504" s="187"/>
    </row>
    <row r="505" spans="1:21" s="17" customFormat="1" ht="13.2" customHeight="1" outlineLevel="1">
      <c r="A505" s="879"/>
      <c r="B505" s="721"/>
      <c r="C505" s="18"/>
      <c r="D505" s="180" t="s">
        <v>531</v>
      </c>
      <c r="E505" s="180" t="s">
        <v>532</v>
      </c>
      <c r="F505" s="131">
        <v>1500000</v>
      </c>
      <c r="G505" s="131">
        <v>1500000</v>
      </c>
      <c r="H505" s="131">
        <v>1500000</v>
      </c>
      <c r="I505" s="131">
        <v>1500000</v>
      </c>
      <c r="J505" s="131">
        <v>1500000</v>
      </c>
      <c r="K505" s="131">
        <v>1500000</v>
      </c>
      <c r="L505" s="359"/>
      <c r="M505" s="359"/>
      <c r="N505" s="131">
        <v>1500000</v>
      </c>
      <c r="O505" s="131">
        <v>1500000</v>
      </c>
      <c r="P505" s="359"/>
      <c r="Q505" s="359"/>
      <c r="R505" s="131">
        <v>1500000</v>
      </c>
      <c r="S505" s="131">
        <v>1500000</v>
      </c>
    </row>
    <row r="506" spans="1:21" outlineLevel="1">
      <c r="A506" s="875" t="s">
        <v>533</v>
      </c>
      <c r="D506" s="286" t="s">
        <v>534</v>
      </c>
      <c r="E506" s="283"/>
      <c r="F506" s="284"/>
      <c r="G506" s="284"/>
      <c r="H506" s="284"/>
      <c r="I506" s="284"/>
      <c r="J506" s="284"/>
      <c r="K506" s="203"/>
      <c r="L506" s="1"/>
      <c r="M506" s="1"/>
      <c r="N506" s="285"/>
      <c r="O506" s="203"/>
      <c r="P506" s="1"/>
      <c r="Q506" s="1"/>
      <c r="R506" s="285"/>
      <c r="S506" s="203"/>
    </row>
    <row r="507" spans="1:21" outlineLevel="1">
      <c r="D507" s="180" t="s">
        <v>535</v>
      </c>
      <c r="E507" s="177" t="s">
        <v>536</v>
      </c>
      <c r="F507" s="131">
        <v>0</v>
      </c>
      <c r="G507" s="131">
        <v>0</v>
      </c>
      <c r="H507" s="131">
        <v>0</v>
      </c>
      <c r="I507" s="131">
        <v>0</v>
      </c>
      <c r="J507" s="131">
        <v>0</v>
      </c>
      <c r="K507" s="131">
        <v>0</v>
      </c>
      <c r="N507" s="131">
        <v>0</v>
      </c>
      <c r="O507" s="131">
        <v>0</v>
      </c>
      <c r="R507" s="131">
        <v>0</v>
      </c>
      <c r="S507" s="131">
        <v>0</v>
      </c>
    </row>
    <row r="508" spans="1:21" outlineLevel="1">
      <c r="D508" s="180" t="s">
        <v>537</v>
      </c>
      <c r="E508" s="177" t="s">
        <v>536</v>
      </c>
      <c r="F508" s="131">
        <v>0</v>
      </c>
      <c r="G508" s="131">
        <v>0</v>
      </c>
      <c r="H508" s="131">
        <v>0</v>
      </c>
      <c r="I508" s="131">
        <v>0</v>
      </c>
      <c r="J508" s="131">
        <v>0</v>
      </c>
      <c r="K508" s="131">
        <v>0</v>
      </c>
      <c r="N508" s="131">
        <v>0</v>
      </c>
      <c r="O508" s="131">
        <v>0</v>
      </c>
      <c r="R508" s="131">
        <v>0</v>
      </c>
      <c r="S508" s="131">
        <v>0</v>
      </c>
    </row>
    <row r="509" spans="1:21" outlineLevel="1">
      <c r="D509" s="180" t="s">
        <v>538</v>
      </c>
      <c r="E509" s="177" t="s">
        <v>536</v>
      </c>
      <c r="F509" s="131">
        <v>0</v>
      </c>
      <c r="G509" s="131">
        <v>0</v>
      </c>
      <c r="H509" s="131">
        <v>0</v>
      </c>
      <c r="I509" s="131">
        <v>0</v>
      </c>
      <c r="J509" s="131">
        <v>0</v>
      </c>
      <c r="K509" s="131">
        <v>0</v>
      </c>
      <c r="N509" s="131">
        <v>0</v>
      </c>
      <c r="O509" s="131">
        <v>0</v>
      </c>
      <c r="R509" s="131">
        <v>0</v>
      </c>
      <c r="S509" s="131">
        <v>0</v>
      </c>
    </row>
    <row r="510" spans="1:21" outlineLevel="1">
      <c r="D510" s="180" t="s">
        <v>539</v>
      </c>
      <c r="E510" s="177" t="s">
        <v>536</v>
      </c>
      <c r="F510" s="131">
        <v>0</v>
      </c>
      <c r="G510" s="131">
        <v>0</v>
      </c>
      <c r="H510" s="131">
        <v>0</v>
      </c>
      <c r="I510" s="131">
        <v>0</v>
      </c>
      <c r="J510" s="131">
        <v>0</v>
      </c>
      <c r="K510" s="131">
        <v>0</v>
      </c>
      <c r="N510" s="131">
        <v>0</v>
      </c>
      <c r="O510" s="131">
        <v>0</v>
      </c>
      <c r="R510" s="131">
        <v>0</v>
      </c>
      <c r="S510" s="131">
        <v>0</v>
      </c>
    </row>
    <row r="511" spans="1:21" outlineLevel="1">
      <c r="D511" s="180" t="s">
        <v>540</v>
      </c>
      <c r="E511" s="177" t="s">
        <v>536</v>
      </c>
      <c r="F511" s="131">
        <v>0</v>
      </c>
      <c r="G511" s="131">
        <v>0</v>
      </c>
      <c r="H511" s="131">
        <v>0</v>
      </c>
      <c r="I511" s="131">
        <v>0</v>
      </c>
      <c r="J511" s="131">
        <v>0</v>
      </c>
      <c r="K511" s="131">
        <v>0</v>
      </c>
      <c r="N511" s="131">
        <v>0</v>
      </c>
      <c r="O511" s="131">
        <v>0</v>
      </c>
      <c r="R511" s="131">
        <v>0</v>
      </c>
      <c r="S511" s="131">
        <v>0</v>
      </c>
    </row>
    <row r="512" spans="1:21" outlineLevel="1">
      <c r="D512" s="180" t="s">
        <v>541</v>
      </c>
      <c r="E512" s="177" t="s">
        <v>536</v>
      </c>
      <c r="F512" s="131">
        <v>0</v>
      </c>
      <c r="G512" s="131">
        <v>0</v>
      </c>
      <c r="H512" s="131">
        <v>0</v>
      </c>
      <c r="I512" s="131">
        <v>0</v>
      </c>
      <c r="J512" s="131">
        <v>0</v>
      </c>
      <c r="K512" s="131">
        <v>0</v>
      </c>
      <c r="N512" s="131">
        <v>0</v>
      </c>
      <c r="O512" s="131">
        <v>0</v>
      </c>
      <c r="R512" s="131">
        <v>0</v>
      </c>
      <c r="S512" s="131">
        <v>0</v>
      </c>
    </row>
    <row r="513" spans="1:21" outlineLevel="1">
      <c r="D513" s="180" t="s">
        <v>542</v>
      </c>
      <c r="E513" s="177" t="s">
        <v>536</v>
      </c>
      <c r="F513" s="131">
        <v>0</v>
      </c>
      <c r="G513" s="131">
        <v>0</v>
      </c>
      <c r="H513" s="131">
        <v>0</v>
      </c>
      <c r="I513" s="131">
        <v>0</v>
      </c>
      <c r="J513" s="131">
        <v>0</v>
      </c>
      <c r="K513" s="131">
        <v>0</v>
      </c>
      <c r="N513" s="131">
        <v>0</v>
      </c>
      <c r="O513" s="131">
        <v>0</v>
      </c>
      <c r="R513" s="131">
        <v>0</v>
      </c>
      <c r="S513" s="131">
        <v>0</v>
      </c>
    </row>
    <row r="514" spans="1:21" outlineLevel="1">
      <c r="D514" s="180" t="s">
        <v>543</v>
      </c>
      <c r="E514" s="177" t="s">
        <v>536</v>
      </c>
      <c r="F514" s="131">
        <v>0</v>
      </c>
      <c r="G514" s="131">
        <v>0</v>
      </c>
      <c r="H514" s="131">
        <v>0</v>
      </c>
      <c r="I514" s="131">
        <v>0</v>
      </c>
      <c r="J514" s="131">
        <v>0</v>
      </c>
      <c r="K514" s="131">
        <v>0</v>
      </c>
      <c r="N514" s="131">
        <v>0</v>
      </c>
      <c r="O514" s="131">
        <v>0</v>
      </c>
      <c r="R514" s="131">
        <v>0</v>
      </c>
      <c r="S514" s="131">
        <v>0</v>
      </c>
    </row>
    <row r="515" spans="1:21" outlineLevel="1">
      <c r="D515" s="180" t="s">
        <v>544</v>
      </c>
      <c r="E515" s="177" t="s">
        <v>536</v>
      </c>
      <c r="F515" s="131">
        <v>0</v>
      </c>
      <c r="G515" s="131">
        <v>0</v>
      </c>
      <c r="H515" s="131">
        <v>0</v>
      </c>
      <c r="I515" s="131">
        <v>0</v>
      </c>
      <c r="J515" s="131">
        <v>0</v>
      </c>
      <c r="K515" s="131">
        <v>0</v>
      </c>
      <c r="N515" s="131">
        <v>0</v>
      </c>
      <c r="O515" s="131">
        <v>0</v>
      </c>
      <c r="R515" s="131">
        <v>0</v>
      </c>
      <c r="S515" s="131">
        <v>0</v>
      </c>
    </row>
    <row r="516" spans="1:21" outlineLevel="1">
      <c r="D516" s="180" t="s">
        <v>545</v>
      </c>
      <c r="E516" s="177" t="s">
        <v>536</v>
      </c>
      <c r="F516" s="131">
        <v>0</v>
      </c>
      <c r="G516" s="131">
        <v>0</v>
      </c>
      <c r="H516" s="131">
        <v>0</v>
      </c>
      <c r="I516" s="131">
        <v>0</v>
      </c>
      <c r="J516" s="131">
        <v>0</v>
      </c>
      <c r="K516" s="131">
        <v>0</v>
      </c>
      <c r="N516" s="131">
        <v>0</v>
      </c>
      <c r="O516" s="131">
        <v>0</v>
      </c>
      <c r="R516" s="131">
        <v>0</v>
      </c>
      <c r="S516" s="131">
        <v>0</v>
      </c>
    </row>
    <row r="517" spans="1:21" outlineLevel="1">
      <c r="D517" s="180" t="s">
        <v>546</v>
      </c>
      <c r="E517" s="177" t="s">
        <v>536</v>
      </c>
      <c r="F517" s="131">
        <v>0</v>
      </c>
      <c r="G517" s="131">
        <v>0</v>
      </c>
      <c r="H517" s="131">
        <v>0</v>
      </c>
      <c r="I517" s="131">
        <v>0</v>
      </c>
      <c r="J517" s="131">
        <v>0</v>
      </c>
      <c r="K517" s="131">
        <v>0</v>
      </c>
      <c r="N517" s="131">
        <v>0</v>
      </c>
      <c r="O517" s="131">
        <v>0</v>
      </c>
      <c r="R517" s="131">
        <v>0</v>
      </c>
      <c r="S517" s="131">
        <v>0</v>
      </c>
    </row>
    <row r="518" spans="1:21" s="17" customFormat="1" outlineLevel="1">
      <c r="A518" s="880"/>
      <c r="B518" s="721"/>
      <c r="C518" s="18"/>
      <c r="D518" s="286" t="s">
        <v>547</v>
      </c>
      <c r="E518" s="283"/>
      <c r="F518" s="284"/>
      <c r="G518" s="284"/>
      <c r="H518" s="284"/>
      <c r="I518" s="284"/>
      <c r="J518" s="284"/>
      <c r="K518" s="203"/>
      <c r="N518" s="285"/>
      <c r="O518" s="203"/>
      <c r="R518" s="285"/>
      <c r="S518" s="203"/>
      <c r="T518" s="53"/>
      <c r="U518" s="53"/>
    </row>
    <row r="519" spans="1:21" s="17" customFormat="1" outlineLevel="1">
      <c r="A519" s="876"/>
      <c r="B519" s="721"/>
      <c r="C519" s="18"/>
      <c r="D519" s="180" t="s">
        <v>548</v>
      </c>
      <c r="E519" s="177" t="s">
        <v>549</v>
      </c>
      <c r="F519" s="131">
        <v>0</v>
      </c>
      <c r="G519" s="131">
        <v>0</v>
      </c>
      <c r="H519" s="131">
        <v>0</v>
      </c>
      <c r="I519" s="131">
        <v>0</v>
      </c>
      <c r="J519" s="131">
        <v>0</v>
      </c>
      <c r="K519" s="131">
        <v>0</v>
      </c>
      <c r="L519" s="53"/>
      <c r="M519" s="53"/>
      <c r="N519" s="131">
        <v>0</v>
      </c>
      <c r="O519" s="131">
        <v>0</v>
      </c>
      <c r="P519" s="53"/>
      <c r="Q519" s="53"/>
      <c r="R519" s="131">
        <v>0</v>
      </c>
      <c r="S519" s="131">
        <v>0</v>
      </c>
      <c r="T519" s="53"/>
      <c r="U519" s="53"/>
    </row>
    <row r="520" spans="1:21" s="17" customFormat="1" outlineLevel="1">
      <c r="A520" s="876"/>
      <c r="B520" s="721"/>
      <c r="C520" s="18"/>
      <c r="D520" s="286" t="s">
        <v>550</v>
      </c>
      <c r="E520" s="283"/>
      <c r="F520" s="284"/>
      <c r="G520" s="284"/>
      <c r="H520" s="284"/>
      <c r="I520" s="284"/>
      <c r="J520" s="284"/>
      <c r="K520" s="203"/>
      <c r="N520" s="285"/>
      <c r="O520" s="203"/>
      <c r="R520" s="285"/>
      <c r="S520" s="203"/>
      <c r="T520" s="53"/>
      <c r="U520" s="53"/>
    </row>
    <row r="521" spans="1:21" s="17" customFormat="1" outlineLevel="1">
      <c r="A521" s="876"/>
      <c r="B521" s="721"/>
      <c r="C521" s="18"/>
      <c r="D521" s="180" t="s">
        <v>551</v>
      </c>
      <c r="E521" s="177" t="s">
        <v>549</v>
      </c>
      <c r="F521" s="131">
        <v>2600</v>
      </c>
      <c r="G521" s="131">
        <v>2600</v>
      </c>
      <c r="H521" s="131">
        <v>2600</v>
      </c>
      <c r="I521" s="131">
        <v>2600</v>
      </c>
      <c r="J521" s="131">
        <v>2600</v>
      </c>
      <c r="K521" s="131">
        <v>2600</v>
      </c>
      <c r="L521" s="53"/>
      <c r="M521" s="53"/>
      <c r="N521" s="131">
        <v>2600</v>
      </c>
      <c r="O521" s="131">
        <v>2600</v>
      </c>
      <c r="P521" s="53"/>
      <c r="Q521" s="53"/>
      <c r="R521" s="131">
        <v>2600</v>
      </c>
      <c r="S521" s="131">
        <v>2600</v>
      </c>
      <c r="T521" s="53"/>
      <c r="U521" s="53"/>
    </row>
    <row r="522" spans="1:21" s="17" customFormat="1" outlineLevel="1">
      <c r="A522" s="876"/>
      <c r="B522" s="721"/>
      <c r="C522" s="18"/>
      <c r="D522" s="286" t="s">
        <v>552</v>
      </c>
      <c r="E522" s="283"/>
      <c r="F522" s="284"/>
      <c r="G522" s="284"/>
      <c r="H522" s="284"/>
      <c r="I522" s="284"/>
      <c r="J522" s="284"/>
      <c r="K522" s="203"/>
      <c r="N522" s="285"/>
      <c r="O522" s="203"/>
      <c r="R522" s="285"/>
      <c r="S522" s="203"/>
      <c r="T522" s="53"/>
      <c r="U522" s="53"/>
    </row>
    <row r="523" spans="1:21" s="17" customFormat="1" outlineLevel="1">
      <c r="A523" s="876"/>
      <c r="B523" s="721"/>
      <c r="C523" s="18"/>
      <c r="D523" s="180" t="s">
        <v>728</v>
      </c>
      <c r="E523" s="177" t="s">
        <v>549</v>
      </c>
      <c r="F523" s="131">
        <v>0</v>
      </c>
      <c r="G523" s="131">
        <v>0</v>
      </c>
      <c r="H523" s="131">
        <v>0</v>
      </c>
      <c r="I523" s="131">
        <v>0</v>
      </c>
      <c r="J523" s="131">
        <v>0</v>
      </c>
      <c r="K523" s="131">
        <v>0</v>
      </c>
      <c r="L523" s="53"/>
      <c r="M523" s="53"/>
      <c r="N523" s="131">
        <v>0</v>
      </c>
      <c r="O523" s="131">
        <v>0</v>
      </c>
      <c r="P523" s="53"/>
      <c r="Q523" s="53"/>
      <c r="R523" s="131">
        <v>0</v>
      </c>
      <c r="S523" s="131">
        <v>0</v>
      </c>
      <c r="T523" s="53"/>
      <c r="U523" s="53"/>
    </row>
    <row r="524" spans="1:21" s="17" customFormat="1" outlineLevel="1">
      <c r="A524" s="876"/>
      <c r="B524" s="721"/>
      <c r="C524" s="18"/>
      <c r="D524" s="286" t="s">
        <v>554</v>
      </c>
      <c r="E524" s="283"/>
      <c r="F524" s="284"/>
      <c r="G524" s="284"/>
      <c r="H524" s="284"/>
      <c r="I524" s="284"/>
      <c r="J524" s="284"/>
      <c r="K524" s="203"/>
      <c r="N524" s="285"/>
      <c r="O524" s="203"/>
      <c r="R524" s="285"/>
      <c r="S524" s="203"/>
      <c r="T524" s="53"/>
      <c r="U524" s="53"/>
    </row>
    <row r="525" spans="1:21" s="17" customFormat="1" outlineLevel="1">
      <c r="A525" s="876"/>
      <c r="B525" s="721"/>
      <c r="C525" s="18"/>
      <c r="D525" s="180" t="s">
        <v>555</v>
      </c>
      <c r="E525" s="177" t="s">
        <v>549</v>
      </c>
      <c r="F525" s="131">
        <v>0</v>
      </c>
      <c r="G525" s="131">
        <v>0</v>
      </c>
      <c r="H525" s="131">
        <v>0</v>
      </c>
      <c r="I525" s="131">
        <v>0</v>
      </c>
      <c r="J525" s="131">
        <v>0</v>
      </c>
      <c r="K525" s="131">
        <v>0</v>
      </c>
      <c r="L525" s="53"/>
      <c r="M525" s="53"/>
      <c r="N525" s="131">
        <v>0</v>
      </c>
      <c r="O525" s="131">
        <v>0</v>
      </c>
      <c r="P525" s="53"/>
      <c r="Q525" s="53"/>
      <c r="R525" s="131">
        <v>0</v>
      </c>
      <c r="S525" s="131">
        <v>0</v>
      </c>
      <c r="T525" s="53"/>
      <c r="U525" s="53"/>
    </row>
    <row r="526" spans="1:21" s="17" customFormat="1" outlineLevel="1">
      <c r="A526" s="876"/>
      <c r="B526" s="721"/>
      <c r="C526" s="18"/>
      <c r="D526" s="286" t="s">
        <v>556</v>
      </c>
      <c r="E526" s="283"/>
      <c r="F526" s="284"/>
      <c r="G526" s="284"/>
      <c r="H526" s="284"/>
      <c r="I526" s="284"/>
      <c r="J526" s="284"/>
      <c r="K526" s="203"/>
      <c r="N526" s="285"/>
      <c r="O526" s="203"/>
      <c r="R526" s="285"/>
      <c r="S526" s="203"/>
      <c r="T526" s="53"/>
      <c r="U526" s="53"/>
    </row>
    <row r="527" spans="1:21" s="17" customFormat="1" outlineLevel="1">
      <c r="A527" s="879"/>
      <c r="B527" s="721"/>
      <c r="C527" s="18"/>
      <c r="D527" s="213" t="s">
        <v>557</v>
      </c>
      <c r="E527" s="177" t="s">
        <v>549</v>
      </c>
      <c r="F527" s="131">
        <v>0</v>
      </c>
      <c r="G527" s="131">
        <v>0</v>
      </c>
      <c r="H527" s="131">
        <v>0</v>
      </c>
      <c r="I527" s="131">
        <v>0</v>
      </c>
      <c r="J527" s="131">
        <v>0</v>
      </c>
      <c r="K527" s="131">
        <v>0</v>
      </c>
      <c r="L527" s="53"/>
      <c r="M527" s="53"/>
      <c r="N527" s="131">
        <v>0</v>
      </c>
      <c r="O527" s="131">
        <v>0</v>
      </c>
      <c r="P527" s="53"/>
      <c r="Q527" s="53"/>
      <c r="R527" s="131">
        <v>0</v>
      </c>
      <c r="S527" s="131">
        <v>0</v>
      </c>
      <c r="T527" s="53"/>
      <c r="U527" s="53"/>
    </row>
    <row r="528" spans="1:21" s="17" customFormat="1" outlineLevel="1">
      <c r="A528" s="879"/>
      <c r="B528" s="721"/>
      <c r="C528" s="18"/>
      <c r="D528" s="286" t="s">
        <v>558</v>
      </c>
      <c r="E528" s="283"/>
      <c r="F528" s="284"/>
      <c r="G528" s="284"/>
      <c r="H528" s="284"/>
      <c r="I528" s="284"/>
      <c r="J528" s="284"/>
      <c r="K528" s="203"/>
      <c r="N528" s="285"/>
      <c r="O528" s="203"/>
      <c r="R528" s="285"/>
      <c r="S528" s="203"/>
      <c r="T528" s="53"/>
      <c r="U528" s="53"/>
    </row>
    <row r="529" spans="1:21" s="17" customFormat="1" outlineLevel="1">
      <c r="A529" s="879"/>
      <c r="B529" s="721"/>
      <c r="C529" s="18"/>
      <c r="D529" s="213" t="s">
        <v>559</v>
      </c>
      <c r="E529" s="177" t="s">
        <v>549</v>
      </c>
      <c r="F529" s="131">
        <v>0</v>
      </c>
      <c r="G529" s="131">
        <v>0</v>
      </c>
      <c r="H529" s="131">
        <v>0</v>
      </c>
      <c r="I529" s="131">
        <v>0</v>
      </c>
      <c r="J529" s="131">
        <v>0</v>
      </c>
      <c r="K529" s="131">
        <v>0</v>
      </c>
      <c r="L529" s="53"/>
      <c r="M529" s="53"/>
      <c r="N529" s="131">
        <v>0</v>
      </c>
      <c r="O529" s="131">
        <v>0</v>
      </c>
      <c r="P529" s="53"/>
      <c r="Q529" s="53"/>
      <c r="R529" s="131">
        <v>0</v>
      </c>
      <c r="S529" s="131">
        <v>0</v>
      </c>
      <c r="T529" s="53"/>
      <c r="U529" s="53"/>
    </row>
    <row r="530" spans="1:21" outlineLevel="1">
      <c r="D530" s="286"/>
      <c r="E530" s="283"/>
      <c r="F530" s="284"/>
      <c r="G530" s="284"/>
      <c r="H530" s="284"/>
      <c r="I530" s="284"/>
      <c r="J530" s="284"/>
      <c r="K530" s="203"/>
      <c r="L530" s="1"/>
      <c r="M530" s="1"/>
      <c r="N530" s="285"/>
      <c r="O530" s="203"/>
      <c r="P530" s="1"/>
      <c r="Q530" s="1"/>
      <c r="R530" s="285"/>
      <c r="S530" s="203"/>
    </row>
    <row r="531" spans="1:21" outlineLevel="1">
      <c r="D531" s="750"/>
      <c r="E531" s="283"/>
      <c r="F531" s="284"/>
      <c r="G531" s="284"/>
      <c r="H531" s="284"/>
      <c r="I531" s="284"/>
      <c r="J531" s="284"/>
      <c r="K531" s="284"/>
      <c r="L531" s="1"/>
      <c r="M531" s="1"/>
      <c r="N531" s="284"/>
      <c r="O531" s="284"/>
      <c r="P531" s="1"/>
      <c r="Q531" s="1"/>
      <c r="R531" s="284"/>
      <c r="S531" s="284"/>
    </row>
    <row r="532" spans="1:21">
      <c r="C532" s="924" t="s">
        <v>729</v>
      </c>
      <c r="D532" s="305"/>
      <c r="E532" s="306"/>
      <c r="F532" s="305"/>
      <c r="G532" s="305"/>
      <c r="H532" s="305"/>
      <c r="I532" s="305"/>
      <c r="J532" s="305"/>
      <c r="K532" s="307"/>
      <c r="N532" s="294"/>
      <c r="O532" s="295"/>
      <c r="R532" s="296"/>
      <c r="S532" s="917"/>
      <c r="T532" s="187"/>
      <c r="U532" s="187"/>
    </row>
    <row r="533" spans="1:21" outlineLevel="1" collapsed="1">
      <c r="A533" s="875" t="s">
        <v>561</v>
      </c>
      <c r="D533" s="924" t="s">
        <v>562</v>
      </c>
      <c r="E533" s="306"/>
      <c r="F533" s="305"/>
      <c r="G533" s="305"/>
      <c r="H533" s="305"/>
      <c r="I533" s="305"/>
      <c r="J533" s="307"/>
      <c r="K533" s="307"/>
      <c r="N533" s="294"/>
      <c r="O533" s="295"/>
      <c r="R533" s="294"/>
      <c r="S533" s="295"/>
    </row>
    <row r="534" spans="1:21" outlineLevel="1">
      <c r="C534" s="339"/>
      <c r="D534" s="178" t="s">
        <v>563</v>
      </c>
      <c r="E534" s="178" t="s">
        <v>564</v>
      </c>
      <c r="F534" s="223">
        <v>23903</v>
      </c>
      <c r="G534" s="223">
        <v>0</v>
      </c>
      <c r="H534" s="223">
        <v>0</v>
      </c>
      <c r="I534" s="223">
        <v>0</v>
      </c>
      <c r="J534" s="223">
        <v>0</v>
      </c>
      <c r="K534" s="223">
        <v>0</v>
      </c>
      <c r="L534" s="189"/>
      <c r="M534" s="190"/>
      <c r="N534" s="223">
        <v>0</v>
      </c>
      <c r="O534" s="223">
        <v>0</v>
      </c>
      <c r="P534" s="189"/>
      <c r="Q534" s="190"/>
      <c r="R534" s="223">
        <v>0</v>
      </c>
      <c r="S534" s="223">
        <v>0</v>
      </c>
    </row>
    <row r="535" spans="1:21" outlineLevel="1">
      <c r="C535" s="339"/>
      <c r="D535" s="178" t="s">
        <v>565</v>
      </c>
      <c r="E535" s="178" t="s">
        <v>460</v>
      </c>
      <c r="F535" s="223">
        <v>0</v>
      </c>
      <c r="G535" s="223">
        <v>0</v>
      </c>
      <c r="H535" s="223">
        <v>0</v>
      </c>
      <c r="I535" s="223">
        <v>0</v>
      </c>
      <c r="J535" s="223">
        <v>0</v>
      </c>
      <c r="K535" s="223">
        <v>0</v>
      </c>
      <c r="L535" s="189"/>
      <c r="M535" s="190"/>
      <c r="N535" s="223">
        <v>0</v>
      </c>
      <c r="O535" s="223">
        <v>0</v>
      </c>
      <c r="P535" s="189"/>
      <c r="Q535" s="190"/>
      <c r="R535" s="223">
        <v>0</v>
      </c>
      <c r="S535" s="223">
        <v>0</v>
      </c>
    </row>
    <row r="536" spans="1:21" s="17" customFormat="1" outlineLevel="1">
      <c r="A536" s="876"/>
      <c r="B536" s="721"/>
      <c r="C536" s="340"/>
      <c r="D536" s="180" t="s">
        <v>566</v>
      </c>
      <c r="E536" s="177" t="s">
        <v>215</v>
      </c>
      <c r="F536" s="223">
        <v>0</v>
      </c>
      <c r="G536" s="223">
        <v>0</v>
      </c>
      <c r="H536" s="223">
        <v>0</v>
      </c>
      <c r="I536" s="223">
        <v>0</v>
      </c>
      <c r="J536" s="223">
        <v>0</v>
      </c>
      <c r="K536" s="223">
        <v>0</v>
      </c>
      <c r="L536" s="103"/>
      <c r="M536" s="103"/>
      <c r="N536" s="223">
        <v>0</v>
      </c>
      <c r="O536" s="223">
        <v>0</v>
      </c>
      <c r="P536" s="103"/>
      <c r="Q536" s="103"/>
      <c r="R536" s="223">
        <v>0</v>
      </c>
      <c r="S536" s="223">
        <v>0</v>
      </c>
      <c r="T536" s="53"/>
      <c r="U536" s="53"/>
    </row>
    <row r="537" spans="1:21" s="17" customFormat="1" outlineLevel="1">
      <c r="A537" s="876"/>
      <c r="B537" s="721"/>
      <c r="C537" s="340"/>
      <c r="D537" s="180" t="s">
        <v>567</v>
      </c>
      <c r="E537" s="177" t="s">
        <v>215</v>
      </c>
      <c r="F537" s="223">
        <v>0</v>
      </c>
      <c r="G537" s="223">
        <v>0</v>
      </c>
      <c r="H537" s="223">
        <v>0</v>
      </c>
      <c r="I537" s="223">
        <v>0</v>
      </c>
      <c r="J537" s="223">
        <v>0</v>
      </c>
      <c r="K537" s="223">
        <v>0</v>
      </c>
      <c r="L537" s="103"/>
      <c r="M537" s="103"/>
      <c r="N537" s="223">
        <v>0</v>
      </c>
      <c r="O537" s="223">
        <v>0</v>
      </c>
      <c r="P537" s="103"/>
      <c r="Q537" s="103"/>
      <c r="R537" s="223">
        <v>0</v>
      </c>
      <c r="S537" s="223">
        <v>0</v>
      </c>
      <c r="T537" s="53"/>
      <c r="U537" s="53"/>
    </row>
    <row r="538" spans="1:21" outlineLevel="1">
      <c r="A538" s="876" t="s">
        <v>568</v>
      </c>
      <c r="D538" s="286" t="s">
        <v>569</v>
      </c>
      <c r="E538" s="283"/>
      <c r="F538" s="284"/>
      <c r="G538" s="284"/>
      <c r="H538" s="284"/>
      <c r="I538" s="284"/>
      <c r="J538" s="284"/>
      <c r="K538" s="203"/>
      <c r="L538" s="1"/>
      <c r="M538" s="1"/>
      <c r="N538" s="285"/>
      <c r="O538" s="203"/>
      <c r="P538" s="1"/>
      <c r="Q538" s="1"/>
      <c r="R538" s="285"/>
      <c r="S538" s="203"/>
    </row>
    <row r="539" spans="1:21" outlineLevel="1">
      <c r="C539" s="339"/>
      <c r="D539" s="180" t="s">
        <v>570</v>
      </c>
      <c r="E539" s="178" t="s">
        <v>571</v>
      </c>
      <c r="F539" s="223">
        <v>1536</v>
      </c>
      <c r="G539" s="223">
        <v>1536</v>
      </c>
      <c r="H539" s="223">
        <v>1536</v>
      </c>
      <c r="I539" s="223">
        <v>1536</v>
      </c>
      <c r="J539" s="223">
        <v>1536</v>
      </c>
      <c r="K539" s="223">
        <v>1536</v>
      </c>
      <c r="N539" s="223">
        <v>1536</v>
      </c>
      <c r="O539" s="223">
        <v>1536</v>
      </c>
      <c r="R539" s="223">
        <v>1536</v>
      </c>
      <c r="S539" s="223">
        <v>1536</v>
      </c>
    </row>
    <row r="540" spans="1:21" outlineLevel="1">
      <c r="C540" s="339"/>
      <c r="D540" s="180" t="s">
        <v>572</v>
      </c>
      <c r="E540" s="178" t="s">
        <v>573</v>
      </c>
      <c r="F540" s="223">
        <v>0</v>
      </c>
      <c r="G540" s="223">
        <v>0</v>
      </c>
      <c r="H540" s="223">
        <v>0</v>
      </c>
      <c r="I540" s="223">
        <v>0</v>
      </c>
      <c r="J540" s="223">
        <v>0</v>
      </c>
      <c r="K540" s="223">
        <v>0</v>
      </c>
      <c r="N540" s="223">
        <v>0</v>
      </c>
      <c r="O540" s="223">
        <v>0</v>
      </c>
      <c r="R540" s="223">
        <v>0</v>
      </c>
      <c r="S540" s="223">
        <v>0</v>
      </c>
    </row>
    <row r="541" spans="1:21" outlineLevel="1">
      <c r="C541" s="339"/>
      <c r="D541" s="180" t="s">
        <v>574</v>
      </c>
      <c r="E541" s="178" t="s">
        <v>573</v>
      </c>
      <c r="F541" s="223">
        <v>0</v>
      </c>
      <c r="G541" s="223">
        <v>0</v>
      </c>
      <c r="H541" s="223">
        <v>0</v>
      </c>
      <c r="I541" s="223">
        <v>0</v>
      </c>
      <c r="J541" s="223">
        <v>0</v>
      </c>
      <c r="K541" s="223">
        <v>0</v>
      </c>
      <c r="N541" s="223">
        <v>0</v>
      </c>
      <c r="O541" s="223">
        <v>0</v>
      </c>
      <c r="R541" s="223">
        <v>0</v>
      </c>
      <c r="S541" s="223">
        <v>0</v>
      </c>
    </row>
    <row r="542" spans="1:21" outlineLevel="1">
      <c r="A542" s="878"/>
      <c r="C542" s="339"/>
      <c r="D542" s="180" t="s">
        <v>575</v>
      </c>
      <c r="E542" s="178" t="s">
        <v>573</v>
      </c>
      <c r="F542" s="223">
        <v>0</v>
      </c>
      <c r="G542" s="223">
        <v>0</v>
      </c>
      <c r="H542" s="223">
        <v>0</v>
      </c>
      <c r="I542" s="223">
        <v>0</v>
      </c>
      <c r="J542" s="223">
        <v>0</v>
      </c>
      <c r="K542" s="223">
        <v>0</v>
      </c>
      <c r="N542" s="223">
        <v>0</v>
      </c>
      <c r="O542" s="223">
        <v>0</v>
      </c>
      <c r="R542" s="223">
        <v>0</v>
      </c>
      <c r="S542" s="223">
        <v>0</v>
      </c>
    </row>
    <row r="543" spans="1:21" outlineLevel="1">
      <c r="C543" s="339"/>
      <c r="D543" s="180" t="s">
        <v>576</v>
      </c>
      <c r="E543" s="178" t="s">
        <v>573</v>
      </c>
      <c r="F543" s="223">
        <v>1</v>
      </c>
      <c r="G543" s="223">
        <v>1</v>
      </c>
      <c r="H543" s="223">
        <v>1</v>
      </c>
      <c r="I543" s="223">
        <v>1</v>
      </c>
      <c r="J543" s="223">
        <v>1</v>
      </c>
      <c r="K543" s="223">
        <v>1</v>
      </c>
      <c r="N543" s="223">
        <v>1</v>
      </c>
      <c r="O543" s="223">
        <v>1</v>
      </c>
      <c r="R543" s="223">
        <v>1</v>
      </c>
      <c r="S543" s="223">
        <v>1</v>
      </c>
    </row>
    <row r="544" spans="1:21" outlineLevel="1">
      <c r="C544" s="339"/>
      <c r="D544" s="180" t="s">
        <v>577</v>
      </c>
      <c r="E544" s="178" t="s">
        <v>573</v>
      </c>
      <c r="F544" s="223">
        <v>0</v>
      </c>
      <c r="G544" s="223">
        <v>0</v>
      </c>
      <c r="H544" s="223">
        <v>0</v>
      </c>
      <c r="I544" s="223">
        <v>0</v>
      </c>
      <c r="J544" s="223">
        <v>0</v>
      </c>
      <c r="K544" s="223">
        <v>0</v>
      </c>
      <c r="N544" s="223">
        <v>0</v>
      </c>
      <c r="O544" s="223">
        <v>0</v>
      </c>
      <c r="R544" s="223">
        <v>0</v>
      </c>
      <c r="S544" s="223">
        <v>0</v>
      </c>
    </row>
    <row r="545" spans="1:19" outlineLevel="1">
      <c r="C545" s="339"/>
      <c r="D545" s="180" t="s">
        <v>578</v>
      </c>
      <c r="E545" s="178" t="s">
        <v>579</v>
      </c>
      <c r="F545" s="223">
        <v>0</v>
      </c>
      <c r="G545" s="223">
        <v>0</v>
      </c>
      <c r="H545" s="223">
        <v>0</v>
      </c>
      <c r="I545" s="223">
        <v>0</v>
      </c>
      <c r="J545" s="223">
        <v>0</v>
      </c>
      <c r="K545" s="223">
        <v>0</v>
      </c>
      <c r="N545" s="223">
        <v>0</v>
      </c>
      <c r="O545" s="223">
        <v>0</v>
      </c>
      <c r="R545" s="223">
        <v>0</v>
      </c>
      <c r="S545" s="223">
        <v>0</v>
      </c>
    </row>
    <row r="546" spans="1:19" outlineLevel="1">
      <c r="A546" s="875" t="s">
        <v>580</v>
      </c>
      <c r="D546" s="286" t="s">
        <v>581</v>
      </c>
      <c r="E546" s="283"/>
      <c r="F546" s="284"/>
      <c r="G546" s="284"/>
      <c r="H546" s="284"/>
      <c r="I546" s="284"/>
      <c r="J546" s="284"/>
      <c r="K546" s="203"/>
      <c r="L546" s="1"/>
      <c r="M546" s="1"/>
      <c r="N546" s="285"/>
      <c r="O546" s="203"/>
      <c r="P546" s="1"/>
      <c r="Q546" s="1"/>
      <c r="R546" s="285"/>
      <c r="S546" s="203"/>
    </row>
    <row r="547" spans="1:19" outlineLevel="1">
      <c r="C547" s="339"/>
      <c r="D547" s="180" t="s">
        <v>582</v>
      </c>
      <c r="E547" s="178" t="s">
        <v>583</v>
      </c>
      <c r="F547" s="223">
        <v>0</v>
      </c>
      <c r="G547" s="223">
        <v>0</v>
      </c>
      <c r="H547" s="223">
        <v>0</v>
      </c>
      <c r="I547" s="223">
        <v>0</v>
      </c>
      <c r="J547" s="223">
        <v>0</v>
      </c>
      <c r="K547" s="223">
        <v>0</v>
      </c>
      <c r="N547" s="223">
        <v>0</v>
      </c>
      <c r="O547" s="223">
        <v>0</v>
      </c>
      <c r="R547" s="223">
        <v>0</v>
      </c>
      <c r="S547" s="223">
        <v>0</v>
      </c>
    </row>
    <row r="548" spans="1:19" outlineLevel="1">
      <c r="C548" s="339"/>
      <c r="D548" s="180" t="s">
        <v>584</v>
      </c>
      <c r="E548" s="178" t="s">
        <v>583</v>
      </c>
      <c r="F548" s="223">
        <v>0</v>
      </c>
      <c r="G548" s="223">
        <v>0</v>
      </c>
      <c r="H548" s="223">
        <v>0</v>
      </c>
      <c r="I548" s="223">
        <v>0</v>
      </c>
      <c r="J548" s="223">
        <v>0</v>
      </c>
      <c r="K548" s="223">
        <v>0</v>
      </c>
      <c r="N548" s="223">
        <v>0</v>
      </c>
      <c r="O548" s="223">
        <v>0</v>
      </c>
      <c r="R548" s="223">
        <v>0</v>
      </c>
      <c r="S548" s="223">
        <v>0</v>
      </c>
    </row>
    <row r="549" spans="1:19" outlineLevel="1">
      <c r="C549" s="339"/>
      <c r="D549" s="180" t="s">
        <v>585</v>
      </c>
      <c r="E549" s="178" t="s">
        <v>583</v>
      </c>
      <c r="F549" s="223">
        <v>0</v>
      </c>
      <c r="G549" s="223">
        <v>0</v>
      </c>
      <c r="H549" s="223">
        <v>0</v>
      </c>
      <c r="I549" s="223">
        <v>0</v>
      </c>
      <c r="J549" s="223">
        <v>0</v>
      </c>
      <c r="K549" s="223">
        <v>0</v>
      </c>
      <c r="N549" s="223">
        <v>0</v>
      </c>
      <c r="O549" s="223">
        <v>0</v>
      </c>
      <c r="R549" s="223">
        <v>0</v>
      </c>
      <c r="S549" s="223">
        <v>0</v>
      </c>
    </row>
    <row r="550" spans="1:19" outlineLevel="1">
      <c r="C550" s="339"/>
      <c r="D550" s="180" t="s">
        <v>586</v>
      </c>
      <c r="E550" s="178" t="s">
        <v>583</v>
      </c>
      <c r="F550" s="223">
        <v>0</v>
      </c>
      <c r="G550" s="223">
        <v>0</v>
      </c>
      <c r="H550" s="223">
        <v>0</v>
      </c>
      <c r="I550" s="223">
        <v>0</v>
      </c>
      <c r="J550" s="223">
        <v>0</v>
      </c>
      <c r="K550" s="223">
        <v>0</v>
      </c>
      <c r="N550" s="223">
        <v>0</v>
      </c>
      <c r="O550" s="223">
        <v>0</v>
      </c>
      <c r="R550" s="223">
        <v>0</v>
      </c>
      <c r="S550" s="223">
        <v>0</v>
      </c>
    </row>
    <row r="551" spans="1:19" outlineLevel="1">
      <c r="C551" s="339"/>
      <c r="D551" s="180" t="s">
        <v>587</v>
      </c>
      <c r="E551" s="178" t="s">
        <v>583</v>
      </c>
      <c r="F551" s="223">
        <v>0</v>
      </c>
      <c r="G551" s="223">
        <v>0</v>
      </c>
      <c r="H551" s="223">
        <v>0</v>
      </c>
      <c r="I551" s="223">
        <v>0</v>
      </c>
      <c r="J551" s="223">
        <v>0</v>
      </c>
      <c r="K551" s="223">
        <v>0</v>
      </c>
      <c r="N551" s="223">
        <v>0</v>
      </c>
      <c r="O551" s="223">
        <v>0</v>
      </c>
      <c r="R551" s="223">
        <v>0</v>
      </c>
      <c r="S551" s="223">
        <v>0</v>
      </c>
    </row>
    <row r="552" spans="1:19" outlineLevel="1">
      <c r="C552" s="339"/>
      <c r="D552" s="180" t="s">
        <v>588</v>
      </c>
      <c r="E552" s="178" t="s">
        <v>579</v>
      </c>
      <c r="F552" s="223">
        <v>0</v>
      </c>
      <c r="G552" s="223">
        <v>0</v>
      </c>
      <c r="H552" s="223">
        <v>0</v>
      </c>
      <c r="I552" s="223">
        <v>0</v>
      </c>
      <c r="J552" s="223">
        <v>0</v>
      </c>
      <c r="K552" s="223">
        <v>0</v>
      </c>
      <c r="N552" s="223">
        <v>0</v>
      </c>
      <c r="O552" s="223">
        <v>0</v>
      </c>
      <c r="R552" s="223">
        <v>0</v>
      </c>
      <c r="S552" s="223">
        <v>0</v>
      </c>
    </row>
    <row r="553" spans="1:19" outlineLevel="1">
      <c r="C553" s="339"/>
      <c r="D553" s="180" t="s">
        <v>743</v>
      </c>
      <c r="E553" s="178" t="s">
        <v>590</v>
      </c>
      <c r="F553" s="223">
        <v>23903</v>
      </c>
      <c r="G553" s="223">
        <v>23903</v>
      </c>
      <c r="H553" s="223">
        <v>1</v>
      </c>
      <c r="I553" s="223">
        <v>1</v>
      </c>
      <c r="J553" s="223">
        <v>1</v>
      </c>
      <c r="K553" s="223">
        <v>1</v>
      </c>
      <c r="N553" s="223">
        <v>1</v>
      </c>
      <c r="O553" s="223">
        <v>1</v>
      </c>
      <c r="R553" s="223">
        <v>1</v>
      </c>
      <c r="S553" s="223">
        <v>1</v>
      </c>
    </row>
    <row r="554" spans="1:19" outlineLevel="1">
      <c r="C554" s="339"/>
      <c r="D554" s="180" t="s">
        <v>591</v>
      </c>
      <c r="E554" s="178" t="s">
        <v>579</v>
      </c>
      <c r="F554" s="223">
        <v>0</v>
      </c>
      <c r="G554" s="223">
        <v>0</v>
      </c>
      <c r="H554" s="223">
        <v>0</v>
      </c>
      <c r="I554" s="223">
        <v>0</v>
      </c>
      <c r="J554" s="223">
        <v>0</v>
      </c>
      <c r="K554" s="223">
        <v>0</v>
      </c>
      <c r="N554" s="223">
        <v>0</v>
      </c>
      <c r="O554" s="223">
        <v>0</v>
      </c>
      <c r="R554" s="223">
        <v>0</v>
      </c>
      <c r="S554" s="223">
        <v>0</v>
      </c>
    </row>
    <row r="555" spans="1:19" outlineLevel="1">
      <c r="C555" s="339"/>
      <c r="D555" s="180" t="s">
        <v>592</v>
      </c>
      <c r="E555" s="177" t="s">
        <v>794</v>
      </c>
      <c r="F555" s="223">
        <v>0</v>
      </c>
      <c r="G555" s="223">
        <v>0</v>
      </c>
      <c r="H555" s="223">
        <v>0</v>
      </c>
      <c r="I555" s="223">
        <v>0</v>
      </c>
      <c r="J555" s="223">
        <v>0</v>
      </c>
      <c r="K555" s="223">
        <v>0</v>
      </c>
      <c r="N555" s="223">
        <v>0</v>
      </c>
      <c r="O555" s="223">
        <v>0</v>
      </c>
      <c r="R555" s="223">
        <v>0</v>
      </c>
      <c r="S555" s="223">
        <v>0</v>
      </c>
    </row>
    <row r="556" spans="1:19" outlineLevel="1">
      <c r="C556" s="339"/>
      <c r="D556" s="180" t="s">
        <v>593</v>
      </c>
      <c r="E556" s="178" t="s">
        <v>579</v>
      </c>
      <c r="F556" s="223">
        <v>0</v>
      </c>
      <c r="G556" s="223">
        <v>0</v>
      </c>
      <c r="H556" s="223">
        <v>0</v>
      </c>
      <c r="I556" s="223">
        <v>0</v>
      </c>
      <c r="J556" s="223">
        <v>0</v>
      </c>
      <c r="K556" s="223">
        <v>0</v>
      </c>
      <c r="N556" s="223">
        <v>0</v>
      </c>
      <c r="O556" s="223">
        <v>0</v>
      </c>
      <c r="R556" s="223">
        <v>0</v>
      </c>
      <c r="S556" s="223">
        <v>0</v>
      </c>
    </row>
    <row r="557" spans="1:19" outlineLevel="1">
      <c r="C557" s="339"/>
      <c r="D557" s="180" t="s">
        <v>594</v>
      </c>
      <c r="E557" s="178" t="s">
        <v>579</v>
      </c>
      <c r="F557" s="223">
        <v>0</v>
      </c>
      <c r="G557" s="223">
        <v>0</v>
      </c>
      <c r="H557" s="223">
        <v>0</v>
      </c>
      <c r="I557" s="223">
        <v>0</v>
      </c>
      <c r="J557" s="223">
        <v>0</v>
      </c>
      <c r="K557" s="223">
        <v>0</v>
      </c>
      <c r="N557" s="223">
        <v>0</v>
      </c>
      <c r="O557" s="223">
        <v>0</v>
      </c>
      <c r="R557" s="223">
        <v>0</v>
      </c>
      <c r="S557" s="223">
        <v>0</v>
      </c>
    </row>
    <row r="558" spans="1:19" outlineLevel="1">
      <c r="D558" s="177" t="s">
        <v>595</v>
      </c>
      <c r="E558" s="178" t="s">
        <v>579</v>
      </c>
      <c r="F558" s="223">
        <v>0</v>
      </c>
      <c r="G558" s="223">
        <v>0</v>
      </c>
      <c r="H558" s="223">
        <v>0</v>
      </c>
      <c r="I558" s="223">
        <v>0</v>
      </c>
      <c r="J558" s="223">
        <v>0</v>
      </c>
      <c r="K558" s="223">
        <v>0</v>
      </c>
      <c r="N558" s="223">
        <v>0</v>
      </c>
      <c r="O558" s="223">
        <v>0</v>
      </c>
      <c r="R558" s="223">
        <v>0</v>
      </c>
      <c r="S558" s="223">
        <v>0</v>
      </c>
    </row>
    <row r="559" spans="1:19" outlineLevel="1">
      <c r="D559" s="177" t="s">
        <v>596</v>
      </c>
      <c r="E559" s="178" t="s">
        <v>579</v>
      </c>
      <c r="F559" s="223">
        <v>0</v>
      </c>
      <c r="G559" s="223">
        <v>0</v>
      </c>
      <c r="H559" s="223">
        <v>0</v>
      </c>
      <c r="I559" s="223">
        <v>0</v>
      </c>
      <c r="J559" s="223">
        <v>0</v>
      </c>
      <c r="K559" s="223">
        <v>0</v>
      </c>
      <c r="N559" s="223">
        <v>0</v>
      </c>
      <c r="O559" s="223">
        <v>0</v>
      </c>
      <c r="R559" s="223">
        <v>0</v>
      </c>
      <c r="S559" s="223">
        <v>0</v>
      </c>
    </row>
    <row r="560" spans="1:19" outlineLevel="1">
      <c r="D560" s="177" t="s">
        <v>597</v>
      </c>
      <c r="E560" s="178" t="s">
        <v>579</v>
      </c>
      <c r="F560" s="223">
        <v>0</v>
      </c>
      <c r="G560" s="223">
        <v>0</v>
      </c>
      <c r="H560" s="223">
        <v>0</v>
      </c>
      <c r="I560" s="223">
        <v>0</v>
      </c>
      <c r="J560" s="223">
        <v>0</v>
      </c>
      <c r="K560" s="223">
        <v>0</v>
      </c>
      <c r="N560" s="223">
        <v>0</v>
      </c>
      <c r="O560" s="223">
        <v>0</v>
      </c>
      <c r="R560" s="223">
        <v>0</v>
      </c>
      <c r="S560" s="223">
        <v>0</v>
      </c>
    </row>
    <row r="561" spans="1:21" outlineLevel="1">
      <c r="A561" s="875" t="s">
        <v>598</v>
      </c>
      <c r="D561" s="286" t="s">
        <v>599</v>
      </c>
      <c r="E561" s="283"/>
      <c r="F561" s="284"/>
      <c r="G561" s="284"/>
      <c r="H561" s="284"/>
      <c r="I561" s="284"/>
      <c r="J561" s="284"/>
      <c r="K561" s="203"/>
      <c r="L561" s="1"/>
      <c r="M561" s="1"/>
      <c r="N561" s="285"/>
      <c r="O561" s="203"/>
      <c r="P561" s="1"/>
      <c r="Q561" s="1"/>
      <c r="R561" s="285"/>
      <c r="S561" s="203"/>
    </row>
    <row r="562" spans="1:21" outlineLevel="1">
      <c r="D562" s="177" t="s">
        <v>566</v>
      </c>
      <c r="E562" s="178" t="s">
        <v>215</v>
      </c>
      <c r="F562" s="223">
        <v>0</v>
      </c>
      <c r="G562" s="223">
        <v>0</v>
      </c>
      <c r="H562" s="223">
        <v>0</v>
      </c>
      <c r="I562" s="223">
        <v>0</v>
      </c>
      <c r="J562" s="223">
        <v>0</v>
      </c>
      <c r="K562" s="223">
        <v>0</v>
      </c>
      <c r="N562" s="223">
        <v>0</v>
      </c>
      <c r="O562" s="223">
        <v>0</v>
      </c>
      <c r="R562" s="223">
        <v>0</v>
      </c>
      <c r="S562" s="223">
        <v>0</v>
      </c>
    </row>
    <row r="563" spans="1:21" outlineLevel="1">
      <c r="D563" s="177" t="s">
        <v>567</v>
      </c>
      <c r="E563" s="178" t="s">
        <v>215</v>
      </c>
      <c r="F563" s="223">
        <v>0</v>
      </c>
      <c r="G563" s="223">
        <v>0</v>
      </c>
      <c r="H563" s="223">
        <v>0</v>
      </c>
      <c r="I563" s="223">
        <v>0</v>
      </c>
      <c r="J563" s="223">
        <v>0</v>
      </c>
      <c r="K563" s="223">
        <v>0</v>
      </c>
      <c r="N563" s="223">
        <v>0</v>
      </c>
      <c r="O563" s="223">
        <v>0</v>
      </c>
      <c r="R563" s="223">
        <v>0</v>
      </c>
      <c r="S563" s="223">
        <v>0</v>
      </c>
    </row>
    <row r="564" spans="1:21" outlineLevel="1">
      <c r="D564" s="286"/>
      <c r="E564" s="283"/>
      <c r="F564" s="284"/>
      <c r="G564" s="284"/>
      <c r="H564" s="284"/>
      <c r="I564" s="284"/>
      <c r="J564" s="284"/>
      <c r="K564" s="203"/>
      <c r="L564" s="1"/>
      <c r="M564" s="1"/>
      <c r="N564" s="285"/>
      <c r="O564" s="203"/>
      <c r="P564" s="1"/>
      <c r="Q564" s="1"/>
      <c r="R564" s="285"/>
      <c r="S564" s="203"/>
    </row>
    <row r="565" spans="1:21" outlineLevel="1">
      <c r="D565" s="179"/>
      <c r="F565" s="188"/>
      <c r="G565" s="188"/>
      <c r="H565" s="188"/>
      <c r="I565" s="188"/>
      <c r="J565" s="188"/>
      <c r="K565" s="188"/>
      <c r="N565" s="188"/>
      <c r="O565" s="188"/>
      <c r="R565" s="188"/>
      <c r="S565" s="188"/>
    </row>
    <row r="566" spans="1:21">
      <c r="C566" s="924" t="s">
        <v>600</v>
      </c>
      <c r="D566" s="305"/>
      <c r="E566" s="306"/>
      <c r="F566" s="305"/>
      <c r="G566" s="305"/>
      <c r="H566" s="305"/>
      <c r="I566" s="305"/>
      <c r="J566" s="305"/>
      <c r="K566" s="307"/>
      <c r="N566" s="294"/>
      <c r="O566" s="295"/>
      <c r="R566" s="296"/>
      <c r="S566" s="917"/>
      <c r="T566" s="187"/>
      <c r="U566" s="187"/>
    </row>
    <row r="567" spans="1:21" outlineLevel="1">
      <c r="A567" s="875" t="s">
        <v>601</v>
      </c>
      <c r="D567" s="286" t="s">
        <v>602</v>
      </c>
      <c r="E567" s="283"/>
      <c r="F567" s="284"/>
      <c r="G567" s="284"/>
      <c r="H567" s="284"/>
      <c r="I567" s="284"/>
      <c r="J567" s="284"/>
      <c r="K567" s="203"/>
      <c r="L567" s="1"/>
      <c r="M567" s="1"/>
      <c r="N567" s="285"/>
      <c r="O567" s="203"/>
      <c r="P567" s="1"/>
      <c r="Q567" s="1"/>
      <c r="R567" s="285"/>
      <c r="S567" s="203"/>
    </row>
    <row r="568" spans="1:21" outlineLevel="1">
      <c r="D568" s="175" t="s">
        <v>603</v>
      </c>
      <c r="E568" s="177" t="s">
        <v>604</v>
      </c>
      <c r="F568" s="225">
        <v>0</v>
      </c>
      <c r="G568" s="225">
        <v>0</v>
      </c>
      <c r="H568" s="225">
        <v>0</v>
      </c>
      <c r="I568" s="225">
        <v>0</v>
      </c>
      <c r="J568" s="225">
        <v>0</v>
      </c>
      <c r="K568" s="225">
        <v>0</v>
      </c>
      <c r="N568" s="223">
        <v>0</v>
      </c>
      <c r="O568" s="223">
        <v>0</v>
      </c>
      <c r="R568" s="223">
        <v>0</v>
      </c>
      <c r="S568" s="223">
        <v>0</v>
      </c>
    </row>
    <row r="569" spans="1:21" outlineLevel="1">
      <c r="D569" s="178" t="s">
        <v>605</v>
      </c>
      <c r="E569" s="177" t="s">
        <v>518</v>
      </c>
      <c r="F569" s="223">
        <v>0</v>
      </c>
      <c r="G569" s="223">
        <v>0</v>
      </c>
      <c r="H569" s="223">
        <v>0</v>
      </c>
      <c r="I569" s="223">
        <v>0</v>
      </c>
      <c r="J569" s="223">
        <v>0</v>
      </c>
      <c r="K569" s="223">
        <v>0</v>
      </c>
      <c r="N569" s="223">
        <v>0</v>
      </c>
      <c r="O569" s="223">
        <v>0</v>
      </c>
      <c r="R569" s="223">
        <v>0</v>
      </c>
      <c r="S569" s="223">
        <v>0</v>
      </c>
    </row>
    <row r="570" spans="1:21" outlineLevel="1">
      <c r="A570" s="878"/>
      <c r="D570" s="286" t="s">
        <v>606</v>
      </c>
      <c r="E570" s="283"/>
      <c r="F570" s="284"/>
      <c r="G570" s="284"/>
      <c r="H570" s="284"/>
      <c r="I570" s="284"/>
      <c r="J570" s="284"/>
      <c r="K570" s="203"/>
      <c r="L570" s="1"/>
      <c r="M570" s="1"/>
      <c r="N570" s="285"/>
      <c r="O570" s="203"/>
      <c r="P570" s="1"/>
      <c r="Q570" s="1"/>
      <c r="R570" s="285"/>
      <c r="S570" s="203"/>
    </row>
    <row r="571" spans="1:21" outlineLevel="1">
      <c r="A571" s="877" t="s">
        <v>607</v>
      </c>
      <c r="D571" s="175" t="s">
        <v>608</v>
      </c>
      <c r="E571" s="177" t="s">
        <v>518</v>
      </c>
      <c r="F571" s="223">
        <v>43</v>
      </c>
      <c r="G571" s="223">
        <v>43</v>
      </c>
      <c r="H571" s="223">
        <v>43</v>
      </c>
      <c r="I571" s="223">
        <v>43</v>
      </c>
      <c r="J571" s="223">
        <v>43</v>
      </c>
      <c r="K571" s="223">
        <v>43</v>
      </c>
      <c r="N571" s="223">
        <v>43</v>
      </c>
      <c r="O571" s="223">
        <v>43</v>
      </c>
      <c r="R571" s="223">
        <v>43</v>
      </c>
      <c r="S571" s="223">
        <v>43</v>
      </c>
    </row>
    <row r="572" spans="1:21" s="17" customFormat="1" outlineLevel="1">
      <c r="A572" s="877" t="s">
        <v>609</v>
      </c>
      <c r="B572" s="721"/>
      <c r="C572" s="337"/>
      <c r="D572" s="924" t="s">
        <v>610</v>
      </c>
      <c r="E572" s="283"/>
      <c r="F572" s="284"/>
      <c r="G572" s="284"/>
      <c r="H572" s="284"/>
      <c r="I572" s="284"/>
      <c r="J572" s="284"/>
      <c r="K572" s="284"/>
      <c r="L572" s="1"/>
      <c r="M572" s="1"/>
      <c r="N572" s="284"/>
      <c r="O572" s="284"/>
      <c r="P572" s="1"/>
      <c r="Q572" s="1"/>
      <c r="R572" s="284"/>
      <c r="S572" s="284"/>
    </row>
    <row r="573" spans="1:21" outlineLevel="1">
      <c r="D573" s="175" t="s">
        <v>611</v>
      </c>
      <c r="E573" s="180" t="s">
        <v>149</v>
      </c>
      <c r="F573" s="223">
        <v>72</v>
      </c>
      <c r="G573" s="223">
        <v>72</v>
      </c>
      <c r="H573" s="223">
        <v>72</v>
      </c>
      <c r="I573" s="223">
        <v>72</v>
      </c>
      <c r="J573" s="223">
        <v>72</v>
      </c>
      <c r="K573" s="223">
        <v>72</v>
      </c>
      <c r="N573" s="223">
        <v>72</v>
      </c>
      <c r="O573" s="223">
        <v>72</v>
      </c>
      <c r="R573" s="223">
        <v>72</v>
      </c>
      <c r="S573" s="223">
        <v>72</v>
      </c>
    </row>
    <row r="574" spans="1:21" outlineLevel="1">
      <c r="D574" s="175" t="s">
        <v>612</v>
      </c>
      <c r="E574" s="177" t="s">
        <v>613</v>
      </c>
      <c r="F574" s="223">
        <v>33</v>
      </c>
      <c r="G574" s="223">
        <v>33</v>
      </c>
      <c r="H574" s="223">
        <v>33</v>
      </c>
      <c r="I574" s="223">
        <v>33</v>
      </c>
      <c r="J574" s="223">
        <v>33</v>
      </c>
      <c r="K574" s="223">
        <v>33</v>
      </c>
      <c r="N574" s="223">
        <v>33</v>
      </c>
      <c r="O574" s="223">
        <v>33</v>
      </c>
      <c r="R574" s="223">
        <v>33</v>
      </c>
      <c r="S574" s="223">
        <v>33</v>
      </c>
    </row>
    <row r="575" spans="1:21" outlineLevel="1">
      <c r="D575" s="175" t="s">
        <v>614</v>
      </c>
      <c r="E575" s="177" t="s">
        <v>613</v>
      </c>
      <c r="F575" s="223">
        <v>0</v>
      </c>
      <c r="G575" s="223">
        <v>0</v>
      </c>
      <c r="H575" s="223">
        <v>0</v>
      </c>
      <c r="I575" s="223">
        <v>0</v>
      </c>
      <c r="J575" s="223">
        <v>0</v>
      </c>
      <c r="K575" s="223">
        <v>0</v>
      </c>
      <c r="N575" s="223">
        <v>0</v>
      </c>
      <c r="O575" s="223">
        <v>0</v>
      </c>
      <c r="R575" s="223">
        <v>0</v>
      </c>
      <c r="S575" s="223">
        <v>0</v>
      </c>
    </row>
    <row r="576" spans="1:21" outlineLevel="1">
      <c r="D576" s="175" t="s">
        <v>615</v>
      </c>
      <c r="E576" s="177" t="s">
        <v>613</v>
      </c>
      <c r="F576" s="223">
        <v>0</v>
      </c>
      <c r="G576" s="223">
        <v>0</v>
      </c>
      <c r="H576" s="223">
        <v>0</v>
      </c>
      <c r="I576" s="223">
        <v>0</v>
      </c>
      <c r="J576" s="223">
        <v>0</v>
      </c>
      <c r="K576" s="223">
        <v>0</v>
      </c>
      <c r="N576" s="223">
        <v>0</v>
      </c>
      <c r="O576" s="223">
        <v>0</v>
      </c>
      <c r="R576" s="223">
        <v>0</v>
      </c>
      <c r="S576" s="223">
        <v>0</v>
      </c>
    </row>
    <row r="577" spans="1:21" outlineLevel="1">
      <c r="D577" s="175" t="s">
        <v>616</v>
      </c>
      <c r="E577" s="177" t="s">
        <v>518</v>
      </c>
      <c r="F577" s="223">
        <v>33</v>
      </c>
      <c r="G577" s="223">
        <v>33</v>
      </c>
      <c r="H577" s="223">
        <v>33</v>
      </c>
      <c r="I577" s="223">
        <v>33</v>
      </c>
      <c r="J577" s="223">
        <v>33</v>
      </c>
      <c r="K577" s="223">
        <v>33</v>
      </c>
      <c r="N577" s="223">
        <v>33</v>
      </c>
      <c r="O577" s="223">
        <v>33</v>
      </c>
      <c r="R577" s="223">
        <v>33</v>
      </c>
      <c r="S577" s="223">
        <v>33</v>
      </c>
    </row>
    <row r="578" spans="1:21" outlineLevel="1">
      <c r="D578" s="175" t="s">
        <v>617</v>
      </c>
      <c r="E578" s="177" t="s">
        <v>795</v>
      </c>
      <c r="F578" s="223">
        <v>0</v>
      </c>
      <c r="G578" s="223">
        <v>0</v>
      </c>
      <c r="H578" s="223">
        <v>0</v>
      </c>
      <c r="I578" s="223">
        <v>0</v>
      </c>
      <c r="J578" s="223">
        <v>0</v>
      </c>
      <c r="K578" s="223">
        <v>0</v>
      </c>
      <c r="N578" s="223">
        <v>0</v>
      </c>
      <c r="O578" s="223">
        <v>0</v>
      </c>
      <c r="R578" s="223">
        <v>0</v>
      </c>
      <c r="S578" s="223">
        <v>0</v>
      </c>
    </row>
    <row r="579" spans="1:21" ht="13.95" customHeight="1" outlineLevel="1">
      <c r="D579" s="175" t="s">
        <v>618</v>
      </c>
      <c r="E579" s="177" t="s">
        <v>518</v>
      </c>
      <c r="F579" s="223">
        <v>0</v>
      </c>
      <c r="G579" s="223">
        <v>0</v>
      </c>
      <c r="H579" s="223">
        <v>0</v>
      </c>
      <c r="I579" s="223">
        <v>0</v>
      </c>
      <c r="J579" s="223">
        <v>0</v>
      </c>
      <c r="K579" s="223">
        <v>0</v>
      </c>
      <c r="N579" s="223">
        <v>0</v>
      </c>
      <c r="O579" s="223">
        <v>0</v>
      </c>
      <c r="R579" s="223">
        <v>0</v>
      </c>
      <c r="S579" s="223">
        <v>0</v>
      </c>
    </row>
    <row r="580" spans="1:21" outlineLevel="1">
      <c r="D580" s="286"/>
      <c r="E580" s="283"/>
      <c r="F580" s="284"/>
      <c r="G580" s="284"/>
      <c r="H580" s="284"/>
      <c r="I580" s="284"/>
      <c r="J580" s="284"/>
      <c r="K580" s="203"/>
      <c r="L580" s="1"/>
      <c r="M580" s="1"/>
      <c r="N580" s="285"/>
      <c r="O580" s="203"/>
      <c r="P580" s="1"/>
      <c r="Q580" s="1"/>
      <c r="R580" s="285"/>
      <c r="S580" s="203"/>
    </row>
    <row r="581" spans="1:21" outlineLevel="1"/>
    <row r="582" spans="1:21">
      <c r="A582" s="875" t="s">
        <v>619</v>
      </c>
      <c r="C582" s="924" t="s">
        <v>730</v>
      </c>
      <c r="D582" s="305"/>
      <c r="E582" s="306"/>
      <c r="F582" s="305"/>
      <c r="G582" s="305"/>
      <c r="H582" s="305"/>
      <c r="I582" s="305"/>
      <c r="J582" s="305"/>
      <c r="K582" s="307"/>
      <c r="N582" s="294"/>
      <c r="O582" s="295"/>
      <c r="R582" s="296"/>
      <c r="S582" s="917"/>
      <c r="T582" s="187"/>
      <c r="U582" s="187"/>
    </row>
    <row r="583" spans="1:21" ht="26.4" outlineLevel="1">
      <c r="C583" s="339"/>
      <c r="D583" s="178" t="s">
        <v>621</v>
      </c>
      <c r="E583" s="725" t="s">
        <v>622</v>
      </c>
      <c r="F583" s="223">
        <v>0</v>
      </c>
      <c r="G583" s="223">
        <v>0</v>
      </c>
      <c r="H583" s="223">
        <v>0</v>
      </c>
      <c r="I583" s="223">
        <v>0</v>
      </c>
      <c r="J583" s="223">
        <v>0</v>
      </c>
      <c r="K583" s="223">
        <v>0</v>
      </c>
      <c r="N583" s="223">
        <v>0</v>
      </c>
      <c r="O583" s="223">
        <v>0</v>
      </c>
      <c r="R583" s="223">
        <v>0</v>
      </c>
      <c r="S583" s="223">
        <v>0</v>
      </c>
    </row>
    <row r="584" spans="1:21" ht="26.4" outlineLevel="1">
      <c r="C584" s="339"/>
      <c r="D584" s="725" t="s">
        <v>623</v>
      </c>
      <c r="E584" s="725" t="s">
        <v>624</v>
      </c>
      <c r="F584" s="223">
        <v>6</v>
      </c>
      <c r="G584" s="223">
        <v>6</v>
      </c>
      <c r="H584" s="223">
        <v>6</v>
      </c>
      <c r="I584" s="223">
        <v>6</v>
      </c>
      <c r="J584" s="223">
        <v>6</v>
      </c>
      <c r="K584" s="223">
        <v>6</v>
      </c>
      <c r="L584" s="189"/>
      <c r="M584" s="190"/>
      <c r="N584" s="223">
        <v>6</v>
      </c>
      <c r="O584" s="223">
        <v>6</v>
      </c>
      <c r="P584" s="189"/>
      <c r="Q584" s="190"/>
      <c r="R584" s="223">
        <v>6</v>
      </c>
      <c r="S584" s="223">
        <v>6</v>
      </c>
    </row>
    <row r="585" spans="1:21" s="17" customFormat="1" outlineLevel="1">
      <c r="A585" s="879"/>
      <c r="B585" s="721"/>
      <c r="C585" s="339"/>
      <c r="D585" s="725" t="s">
        <v>625</v>
      </c>
      <c r="E585" s="178" t="s">
        <v>532</v>
      </c>
      <c r="F585" s="223">
        <v>202096</v>
      </c>
      <c r="G585" s="223">
        <v>202096</v>
      </c>
      <c r="H585" s="223">
        <v>202096</v>
      </c>
      <c r="I585" s="223">
        <v>202096</v>
      </c>
      <c r="J585" s="223">
        <v>202096</v>
      </c>
      <c r="K585" s="223">
        <v>202096</v>
      </c>
      <c r="L585" s="103"/>
      <c r="M585" s="103"/>
      <c r="N585" s="223">
        <v>202096</v>
      </c>
      <c r="O585" s="223">
        <v>202096</v>
      </c>
      <c r="P585" s="103"/>
      <c r="Q585" s="103"/>
      <c r="R585" s="223">
        <v>202096</v>
      </c>
      <c r="S585" s="223">
        <v>202096</v>
      </c>
    </row>
    <row r="586" spans="1:21" s="17" customFormat="1" outlineLevel="1">
      <c r="A586" s="879"/>
      <c r="B586" s="721"/>
      <c r="C586" s="339"/>
      <c r="D586" s="725" t="s">
        <v>626</v>
      </c>
      <c r="E586" s="178" t="s">
        <v>627</v>
      </c>
      <c r="F586" s="223">
        <v>0</v>
      </c>
      <c r="G586" s="223">
        <v>0</v>
      </c>
      <c r="H586" s="223">
        <v>0</v>
      </c>
      <c r="I586" s="223">
        <v>0</v>
      </c>
      <c r="J586" s="223">
        <v>0</v>
      </c>
      <c r="K586" s="223">
        <v>0</v>
      </c>
      <c r="L586" s="103"/>
      <c r="M586" s="103"/>
      <c r="N586" s="223">
        <v>0</v>
      </c>
      <c r="O586" s="223">
        <v>0</v>
      </c>
      <c r="P586" s="103"/>
      <c r="Q586" s="103"/>
      <c r="R586" s="223">
        <v>0</v>
      </c>
      <c r="S586" s="223">
        <v>0</v>
      </c>
    </row>
    <row r="587" spans="1:21" s="17" customFormat="1" outlineLevel="1">
      <c r="A587" s="879"/>
      <c r="B587" s="721"/>
      <c r="C587" s="18"/>
      <c r="D587" s="728" t="s">
        <v>796</v>
      </c>
      <c r="E587" s="178" t="s">
        <v>532</v>
      </c>
      <c r="F587" s="223">
        <v>0</v>
      </c>
      <c r="G587" s="223">
        <v>0</v>
      </c>
      <c r="H587" s="223">
        <v>0</v>
      </c>
      <c r="I587" s="223">
        <v>0</v>
      </c>
      <c r="J587" s="223">
        <v>0</v>
      </c>
      <c r="K587" s="223">
        <v>0</v>
      </c>
      <c r="L587" s="103"/>
      <c r="M587" s="103"/>
      <c r="N587" s="223">
        <v>0</v>
      </c>
      <c r="O587" s="223">
        <v>0</v>
      </c>
      <c r="P587" s="103"/>
      <c r="Q587" s="103"/>
      <c r="R587" s="223">
        <v>0</v>
      </c>
      <c r="S587" s="223">
        <v>0</v>
      </c>
    </row>
    <row r="588" spans="1:21" s="17" customFormat="1" outlineLevel="1">
      <c r="A588" s="879"/>
      <c r="B588" s="721"/>
      <c r="C588" s="18"/>
      <c r="D588" s="728" t="s">
        <v>629</v>
      </c>
      <c r="E588" s="178" t="s">
        <v>532</v>
      </c>
      <c r="F588" s="223">
        <v>0</v>
      </c>
      <c r="G588" s="223">
        <v>0</v>
      </c>
      <c r="H588" s="223">
        <v>0</v>
      </c>
      <c r="I588" s="223">
        <v>0</v>
      </c>
      <c r="J588" s="223">
        <v>0</v>
      </c>
      <c r="K588" s="223">
        <v>0</v>
      </c>
      <c r="L588" s="103"/>
      <c r="M588" s="103"/>
      <c r="N588" s="223">
        <v>0</v>
      </c>
      <c r="O588" s="223">
        <v>0</v>
      </c>
      <c r="P588" s="103"/>
      <c r="Q588" s="103"/>
      <c r="R588" s="223">
        <v>0</v>
      </c>
      <c r="S588" s="223">
        <v>0</v>
      </c>
    </row>
    <row r="589" spans="1:21" s="17" customFormat="1" outlineLevel="1">
      <c r="A589" s="879"/>
      <c r="B589" s="721"/>
      <c r="C589" s="18"/>
      <c r="D589" s="728" t="s">
        <v>797</v>
      </c>
      <c r="E589" s="178" t="s">
        <v>532</v>
      </c>
      <c r="F589" s="223">
        <v>0</v>
      </c>
      <c r="G589" s="223">
        <v>0</v>
      </c>
      <c r="H589" s="223">
        <v>0</v>
      </c>
      <c r="I589" s="223">
        <v>0</v>
      </c>
      <c r="J589" s="223">
        <v>0</v>
      </c>
      <c r="K589" s="223">
        <v>0</v>
      </c>
      <c r="L589" s="103"/>
      <c r="M589" s="103"/>
      <c r="N589" s="223">
        <v>0</v>
      </c>
      <c r="O589" s="223">
        <v>0</v>
      </c>
      <c r="P589" s="103"/>
      <c r="Q589" s="103"/>
      <c r="R589" s="223">
        <v>0</v>
      </c>
      <c r="S589" s="223">
        <v>0</v>
      </c>
    </row>
    <row r="590" spans="1:21" s="17" customFormat="1" ht="26.4" outlineLevel="1">
      <c r="A590" s="879"/>
      <c r="B590" s="721"/>
      <c r="C590" s="18"/>
      <c r="D590" s="728" t="s">
        <v>798</v>
      </c>
      <c r="E590" s="178" t="s">
        <v>532</v>
      </c>
      <c r="F590" s="223">
        <v>0</v>
      </c>
      <c r="G590" s="223">
        <v>0</v>
      </c>
      <c r="H590" s="223">
        <v>0</v>
      </c>
      <c r="I590" s="223">
        <v>0</v>
      </c>
      <c r="J590" s="223">
        <v>0</v>
      </c>
      <c r="K590" s="223">
        <v>0</v>
      </c>
      <c r="L590" s="103"/>
      <c r="M590" s="103"/>
      <c r="N590" s="223">
        <v>0</v>
      </c>
      <c r="O590" s="223">
        <v>0</v>
      </c>
      <c r="P590" s="103"/>
      <c r="Q590" s="103"/>
      <c r="R590" s="223">
        <v>0</v>
      </c>
      <c r="S590" s="223">
        <v>0</v>
      </c>
    </row>
    <row r="591" spans="1:21" s="17" customFormat="1" outlineLevel="1">
      <c r="A591" s="879"/>
      <c r="B591" s="721"/>
      <c r="C591" s="18"/>
      <c r="D591" s="728" t="s">
        <v>799</v>
      </c>
      <c r="E591" s="178" t="s">
        <v>532</v>
      </c>
      <c r="F591" s="223">
        <v>0</v>
      </c>
      <c r="G591" s="223">
        <v>0</v>
      </c>
      <c r="H591" s="223">
        <v>0</v>
      </c>
      <c r="I591" s="223">
        <v>0</v>
      </c>
      <c r="J591" s="223">
        <v>0</v>
      </c>
      <c r="K591" s="223">
        <v>0</v>
      </c>
      <c r="L591" s="103"/>
      <c r="M591" s="103"/>
      <c r="N591" s="223">
        <v>0</v>
      </c>
      <c r="O591" s="223">
        <v>0</v>
      </c>
      <c r="P591" s="103"/>
      <c r="Q591" s="103"/>
      <c r="R591" s="223">
        <v>0</v>
      </c>
      <c r="S591" s="223">
        <v>0</v>
      </c>
    </row>
    <row r="592" spans="1:21" s="17" customFormat="1" outlineLevel="1">
      <c r="A592" s="879"/>
      <c r="B592" s="721"/>
      <c r="C592" s="18"/>
      <c r="D592" s="728" t="s">
        <v>628</v>
      </c>
      <c r="E592" s="178" t="s">
        <v>532</v>
      </c>
      <c r="F592" s="223">
        <v>138814</v>
      </c>
      <c r="G592" s="223">
        <v>138814</v>
      </c>
      <c r="H592" s="223">
        <v>138814</v>
      </c>
      <c r="I592" s="223">
        <v>138814</v>
      </c>
      <c r="J592" s="223">
        <v>138814</v>
      </c>
      <c r="K592" s="223">
        <v>138814</v>
      </c>
      <c r="L592" s="103"/>
      <c r="M592" s="103"/>
      <c r="N592" s="223">
        <v>138814</v>
      </c>
      <c r="O592" s="223">
        <v>138814</v>
      </c>
      <c r="P592" s="103"/>
      <c r="Q592" s="103"/>
      <c r="R592" s="223">
        <v>138814</v>
      </c>
      <c r="S592" s="223">
        <v>138814</v>
      </c>
    </row>
    <row r="593" spans="1:21" s="17" customFormat="1" outlineLevel="1">
      <c r="A593" s="879"/>
      <c r="B593" s="721"/>
      <c r="C593" s="18"/>
      <c r="D593" s="728" t="s">
        <v>800</v>
      </c>
      <c r="E593" s="178" t="s">
        <v>532</v>
      </c>
      <c r="F593" s="223">
        <v>0</v>
      </c>
      <c r="G593" s="223">
        <v>0</v>
      </c>
      <c r="H593" s="223">
        <v>0</v>
      </c>
      <c r="I593" s="223">
        <v>0</v>
      </c>
      <c r="J593" s="223">
        <v>0</v>
      </c>
      <c r="K593" s="223">
        <v>0</v>
      </c>
      <c r="L593" s="103"/>
      <c r="M593" s="103"/>
      <c r="N593" s="223">
        <v>0</v>
      </c>
      <c r="O593" s="223">
        <v>0</v>
      </c>
      <c r="P593" s="103"/>
      <c r="Q593" s="103"/>
      <c r="R593" s="223">
        <v>0</v>
      </c>
      <c r="S593" s="223">
        <v>0</v>
      </c>
    </row>
    <row r="594" spans="1:21">
      <c r="C594" s="18"/>
      <c r="D594" s="304" t="s">
        <v>630</v>
      </c>
      <c r="E594" s="306"/>
      <c r="F594" s="305"/>
      <c r="G594" s="305"/>
      <c r="H594" s="305"/>
      <c r="I594" s="305"/>
      <c r="J594" s="305"/>
      <c r="K594" s="307"/>
      <c r="N594" s="294"/>
      <c r="O594" s="295"/>
      <c r="R594" s="296"/>
      <c r="S594" s="917"/>
      <c r="T594" s="187"/>
      <c r="U594" s="187"/>
    </row>
    <row r="595" spans="1:21" s="17" customFormat="1" outlineLevel="1">
      <c r="A595" s="879"/>
      <c r="B595" s="721"/>
      <c r="C595" s="18"/>
      <c r="D595" s="728" t="s">
        <v>631</v>
      </c>
      <c r="E595" s="178" t="s">
        <v>590</v>
      </c>
      <c r="F595" s="223">
        <v>0</v>
      </c>
      <c r="G595" s="223">
        <v>0</v>
      </c>
      <c r="H595" s="223">
        <v>0</v>
      </c>
      <c r="I595" s="223">
        <v>0</v>
      </c>
      <c r="J595" s="223">
        <v>0</v>
      </c>
      <c r="K595" s="223">
        <v>0</v>
      </c>
      <c r="L595" s="103"/>
      <c r="M595" s="103"/>
      <c r="N595" s="223">
        <v>0</v>
      </c>
      <c r="O595" s="223">
        <v>0</v>
      </c>
      <c r="P595" s="103"/>
      <c r="Q595" s="103"/>
      <c r="R595" s="223">
        <v>0</v>
      </c>
      <c r="S595" s="223">
        <v>0</v>
      </c>
    </row>
    <row r="596" spans="1:21" s="17" customFormat="1" outlineLevel="1">
      <c r="A596" s="879"/>
      <c r="B596" s="721"/>
      <c r="C596" s="18"/>
      <c r="D596" s="728" t="s">
        <v>632</v>
      </c>
      <c r="E596" s="178" t="s">
        <v>590</v>
      </c>
      <c r="F596" s="223">
        <v>0</v>
      </c>
      <c r="G596" s="223">
        <v>0</v>
      </c>
      <c r="H596" s="223">
        <v>0</v>
      </c>
      <c r="I596" s="223">
        <v>0</v>
      </c>
      <c r="J596" s="223">
        <v>0</v>
      </c>
      <c r="K596" s="223">
        <v>0</v>
      </c>
      <c r="L596" s="103"/>
      <c r="M596" s="103"/>
      <c r="N596" s="223">
        <v>0</v>
      </c>
      <c r="O596" s="223">
        <v>0</v>
      </c>
      <c r="P596" s="103"/>
      <c r="Q596" s="103"/>
      <c r="R596" s="223">
        <v>0</v>
      </c>
      <c r="S596" s="223">
        <v>0</v>
      </c>
    </row>
    <row r="597" spans="1:21" s="17" customFormat="1" outlineLevel="1">
      <c r="A597" s="879"/>
      <c r="B597" s="721"/>
      <c r="C597" s="18"/>
      <c r="D597" s="728" t="s">
        <v>633</v>
      </c>
      <c r="E597" s="178" t="s">
        <v>590</v>
      </c>
      <c r="F597" s="223">
        <v>0</v>
      </c>
      <c r="G597" s="223">
        <v>0</v>
      </c>
      <c r="H597" s="223">
        <v>0</v>
      </c>
      <c r="I597" s="223">
        <v>0</v>
      </c>
      <c r="J597" s="223">
        <v>0</v>
      </c>
      <c r="K597" s="223">
        <v>0</v>
      </c>
      <c r="L597" s="103"/>
      <c r="M597" s="103"/>
      <c r="N597" s="223">
        <v>0</v>
      </c>
      <c r="O597" s="223">
        <v>0</v>
      </c>
      <c r="P597" s="103"/>
      <c r="Q597" s="103"/>
      <c r="R597" s="223">
        <v>0</v>
      </c>
      <c r="S597" s="223">
        <v>0</v>
      </c>
    </row>
    <row r="598" spans="1:21" s="17" customFormat="1" outlineLevel="1">
      <c r="A598" s="879"/>
      <c r="B598" s="721"/>
      <c r="C598" s="18"/>
      <c r="D598" s="728" t="s">
        <v>634</v>
      </c>
      <c r="E598" s="178" t="s">
        <v>590</v>
      </c>
      <c r="F598" s="223">
        <v>0</v>
      </c>
      <c r="G598" s="223">
        <v>0</v>
      </c>
      <c r="H598" s="223">
        <v>0</v>
      </c>
      <c r="I598" s="223">
        <v>0</v>
      </c>
      <c r="J598" s="223">
        <v>0</v>
      </c>
      <c r="K598" s="223">
        <v>0</v>
      </c>
      <c r="L598" s="103"/>
      <c r="M598" s="103"/>
      <c r="N598" s="223">
        <v>0</v>
      </c>
      <c r="O598" s="223">
        <v>0</v>
      </c>
      <c r="P598" s="103"/>
      <c r="Q598" s="103"/>
      <c r="R598" s="223">
        <v>0</v>
      </c>
      <c r="S598" s="223">
        <v>0</v>
      </c>
    </row>
    <row r="599" spans="1:21" s="17" customFormat="1" outlineLevel="1">
      <c r="A599" s="879"/>
      <c r="B599" s="721"/>
      <c r="C599" s="18"/>
      <c r="D599" s="728" t="s">
        <v>635</v>
      </c>
      <c r="E599" s="178" t="s">
        <v>590</v>
      </c>
      <c r="F599" s="223">
        <v>0</v>
      </c>
      <c r="G599" s="223">
        <v>0</v>
      </c>
      <c r="H599" s="223">
        <v>0</v>
      </c>
      <c r="I599" s="223">
        <v>0</v>
      </c>
      <c r="J599" s="223">
        <v>0</v>
      </c>
      <c r="K599" s="223">
        <v>0</v>
      </c>
      <c r="L599" s="103"/>
      <c r="M599" s="103"/>
      <c r="N599" s="223">
        <v>0</v>
      </c>
      <c r="O599" s="223">
        <v>0</v>
      </c>
      <c r="P599" s="103"/>
      <c r="Q599" s="103"/>
      <c r="R599" s="223">
        <v>0</v>
      </c>
      <c r="S599" s="223">
        <v>0</v>
      </c>
    </row>
    <row r="600" spans="1:21" s="17" customFormat="1" outlineLevel="1">
      <c r="A600" s="879"/>
      <c r="B600" s="721"/>
      <c r="C600" s="18"/>
      <c r="D600" s="728" t="s">
        <v>636</v>
      </c>
      <c r="E600" s="178" t="s">
        <v>590</v>
      </c>
      <c r="F600" s="223">
        <v>0</v>
      </c>
      <c r="G600" s="223">
        <v>0</v>
      </c>
      <c r="H600" s="223">
        <v>0</v>
      </c>
      <c r="I600" s="223">
        <v>0</v>
      </c>
      <c r="J600" s="223">
        <v>0</v>
      </c>
      <c r="K600" s="223">
        <v>0</v>
      </c>
      <c r="L600" s="103"/>
      <c r="M600" s="103"/>
      <c r="N600" s="223">
        <v>0</v>
      </c>
      <c r="O600" s="223">
        <v>0</v>
      </c>
      <c r="P600" s="103"/>
      <c r="Q600" s="103"/>
      <c r="R600" s="223">
        <v>0</v>
      </c>
      <c r="S600" s="223">
        <v>0</v>
      </c>
    </row>
    <row r="601" spans="1:21" s="17" customFormat="1" outlineLevel="1">
      <c r="A601" s="879"/>
      <c r="B601" s="721"/>
      <c r="C601" s="18"/>
      <c r="D601" s="728" t="s">
        <v>637</v>
      </c>
      <c r="E601" s="178" t="s">
        <v>590</v>
      </c>
      <c r="F601" s="223">
        <v>0</v>
      </c>
      <c r="G601" s="223">
        <v>0</v>
      </c>
      <c r="H601" s="223">
        <v>0</v>
      </c>
      <c r="I601" s="223">
        <v>0</v>
      </c>
      <c r="J601" s="223">
        <v>0</v>
      </c>
      <c r="K601" s="223">
        <v>0</v>
      </c>
      <c r="L601" s="103"/>
      <c r="M601" s="103"/>
      <c r="N601" s="223">
        <v>0</v>
      </c>
      <c r="O601" s="223">
        <v>0</v>
      </c>
      <c r="P601" s="103"/>
      <c r="Q601" s="103"/>
      <c r="R601" s="223">
        <v>0</v>
      </c>
      <c r="S601" s="223">
        <v>0</v>
      </c>
    </row>
    <row r="602" spans="1:21" outlineLevel="1">
      <c r="D602" s="286"/>
      <c r="E602" s="283"/>
      <c r="F602" s="284"/>
      <c r="G602" s="284"/>
      <c r="H602" s="284"/>
      <c r="I602" s="284"/>
      <c r="J602" s="284"/>
      <c r="K602" s="203"/>
      <c r="L602" s="1"/>
      <c r="M602" s="1"/>
      <c r="N602" s="285"/>
      <c r="O602" s="203"/>
      <c r="P602" s="1"/>
      <c r="Q602" s="1"/>
      <c r="R602" s="285"/>
      <c r="S602" s="203"/>
    </row>
    <row r="603" spans="1:21" outlineLevel="1"/>
    <row r="604" spans="1:21">
      <c r="A604" s="875" t="s">
        <v>638</v>
      </c>
      <c r="C604" s="924" t="s">
        <v>639</v>
      </c>
      <c r="D604" s="305"/>
      <c r="E604" s="306"/>
      <c r="F604" s="305"/>
      <c r="G604" s="305"/>
      <c r="H604" s="305"/>
      <c r="I604" s="305"/>
      <c r="J604" s="305"/>
      <c r="K604" s="307"/>
      <c r="N604" s="294"/>
      <c r="O604" s="295"/>
      <c r="R604" s="296"/>
      <c r="S604" s="917"/>
      <c r="T604" s="187"/>
      <c r="U604" s="187"/>
    </row>
    <row r="605" spans="1:21" s="17" customFormat="1" outlineLevel="1">
      <c r="A605" s="877"/>
      <c r="B605" s="721"/>
      <c r="C605" s="337"/>
      <c r="D605" s="924" t="s">
        <v>640</v>
      </c>
      <c r="E605" s="283"/>
      <c r="F605" s="284"/>
      <c r="G605" s="284"/>
      <c r="H605" s="284"/>
      <c r="I605" s="284"/>
      <c r="J605" s="284"/>
      <c r="K605" s="284"/>
      <c r="L605" s="1"/>
      <c r="M605" s="1"/>
      <c r="N605" s="284"/>
      <c r="O605" s="284"/>
      <c r="P605" s="1"/>
      <c r="Q605" s="1"/>
      <c r="R605" s="284"/>
      <c r="S605" s="284"/>
    </row>
    <row r="606" spans="1:21" outlineLevel="1">
      <c r="C606" s="339"/>
      <c r="D606" s="725" t="s">
        <v>641</v>
      </c>
      <c r="E606" s="725" t="s">
        <v>642</v>
      </c>
      <c r="F606" s="223">
        <v>0</v>
      </c>
      <c r="G606" s="223">
        <v>0</v>
      </c>
      <c r="H606" s="223">
        <v>0</v>
      </c>
      <c r="I606" s="223">
        <v>0</v>
      </c>
      <c r="J606" s="223">
        <v>0</v>
      </c>
      <c r="K606" s="223">
        <v>0</v>
      </c>
      <c r="L606" s="1"/>
      <c r="M606" s="1"/>
      <c r="N606" s="223">
        <v>0</v>
      </c>
      <c r="O606" s="223">
        <v>0</v>
      </c>
      <c r="P606" s="860"/>
      <c r="Q606" s="861"/>
      <c r="R606" s="223">
        <v>0</v>
      </c>
      <c r="S606" s="223">
        <v>0</v>
      </c>
    </row>
    <row r="607" spans="1:21" s="17" customFormat="1" outlineLevel="1">
      <c r="A607" s="879"/>
      <c r="B607" s="721"/>
      <c r="C607" s="339"/>
      <c r="D607" s="725" t="s">
        <v>643</v>
      </c>
      <c r="E607" s="178" t="s">
        <v>642</v>
      </c>
      <c r="F607" s="223">
        <v>0</v>
      </c>
      <c r="G607" s="223">
        <v>0</v>
      </c>
      <c r="H607" s="223">
        <v>0</v>
      </c>
      <c r="I607" s="223">
        <v>0</v>
      </c>
      <c r="J607" s="223">
        <v>0</v>
      </c>
      <c r="K607" s="223">
        <v>0</v>
      </c>
      <c r="L607" s="1"/>
      <c r="M607" s="1"/>
      <c r="N607" s="223">
        <v>0</v>
      </c>
      <c r="O607" s="223">
        <v>0</v>
      </c>
      <c r="P607" s="860"/>
      <c r="Q607" s="861"/>
      <c r="R607" s="223">
        <v>0</v>
      </c>
      <c r="S607" s="223">
        <v>0</v>
      </c>
    </row>
    <row r="608" spans="1:21" s="17" customFormat="1" outlineLevel="1">
      <c r="A608" s="879"/>
      <c r="B608" s="721"/>
      <c r="C608" s="71"/>
      <c r="D608" s="725" t="s">
        <v>644</v>
      </c>
      <c r="E608" s="178" t="s">
        <v>642</v>
      </c>
      <c r="F608" s="223">
        <v>0</v>
      </c>
      <c r="G608" s="223">
        <v>0</v>
      </c>
      <c r="H608" s="223">
        <v>0</v>
      </c>
      <c r="I608" s="223">
        <v>0</v>
      </c>
      <c r="J608" s="223">
        <v>0</v>
      </c>
      <c r="K608" s="223">
        <v>0</v>
      </c>
      <c r="L608" s="1"/>
      <c r="M608" s="1"/>
      <c r="N608" s="223">
        <v>0</v>
      </c>
      <c r="O608" s="223">
        <v>0</v>
      </c>
      <c r="P608" s="860"/>
      <c r="Q608" s="861"/>
      <c r="R608" s="223">
        <v>0</v>
      </c>
      <c r="S608" s="223">
        <v>0</v>
      </c>
    </row>
    <row r="609" spans="1:19" s="17" customFormat="1" outlineLevel="1">
      <c r="A609" s="877"/>
      <c r="B609" s="721"/>
      <c r="C609" s="337"/>
      <c r="D609" s="924" t="s">
        <v>645</v>
      </c>
      <c r="E609" s="283"/>
      <c r="F609" s="284"/>
      <c r="G609" s="284"/>
      <c r="H609" s="284"/>
      <c r="I609" s="284"/>
      <c r="J609" s="284"/>
      <c r="K609" s="284"/>
      <c r="L609" s="1"/>
      <c r="M609" s="1"/>
      <c r="N609" s="284"/>
      <c r="O609" s="284"/>
      <c r="P609" s="1"/>
      <c r="Q609" s="1"/>
      <c r="R609" s="284"/>
      <c r="S609" s="284"/>
    </row>
    <row r="610" spans="1:19" s="17" customFormat="1" outlineLevel="1">
      <c r="A610" s="879"/>
      <c r="B610" s="721"/>
      <c r="C610" s="71"/>
      <c r="D610" s="725" t="s">
        <v>646</v>
      </c>
      <c r="E610" s="178" t="s">
        <v>647</v>
      </c>
      <c r="F610" s="223">
        <v>0</v>
      </c>
      <c r="G610" s="223">
        <v>0</v>
      </c>
      <c r="H610" s="223">
        <v>0</v>
      </c>
      <c r="I610" s="223">
        <v>0</v>
      </c>
      <c r="J610" s="223">
        <v>0</v>
      </c>
      <c r="K610" s="223">
        <v>0</v>
      </c>
      <c r="L610" s="1"/>
      <c r="M610" s="1"/>
      <c r="N610" s="223">
        <v>0</v>
      </c>
      <c r="O610" s="223">
        <v>0</v>
      </c>
      <c r="P610" s="860"/>
      <c r="Q610" s="861"/>
      <c r="R610" s="223">
        <v>0</v>
      </c>
      <c r="S610" s="223">
        <v>0</v>
      </c>
    </row>
    <row r="611" spans="1:19" s="17" customFormat="1" outlineLevel="1">
      <c r="A611" s="879"/>
      <c r="B611" s="721"/>
      <c r="C611" s="71"/>
      <c r="D611" s="725" t="s">
        <v>648</v>
      </c>
      <c r="E611" s="178" t="s">
        <v>647</v>
      </c>
      <c r="F611" s="223">
        <v>0</v>
      </c>
      <c r="G611" s="223">
        <v>0</v>
      </c>
      <c r="H611" s="223">
        <v>0</v>
      </c>
      <c r="I611" s="223">
        <v>0</v>
      </c>
      <c r="J611" s="223">
        <v>0</v>
      </c>
      <c r="K611" s="223">
        <v>0</v>
      </c>
      <c r="L611" s="1"/>
      <c r="M611" s="1"/>
      <c r="N611" s="223">
        <v>0</v>
      </c>
      <c r="O611" s="223">
        <v>0</v>
      </c>
      <c r="P611" s="860"/>
      <c r="Q611" s="861"/>
      <c r="R611" s="223">
        <v>0</v>
      </c>
      <c r="S611" s="223">
        <v>0</v>
      </c>
    </row>
    <row r="612" spans="1:19" s="17" customFormat="1" outlineLevel="1">
      <c r="A612" s="879"/>
      <c r="B612" s="721"/>
      <c r="C612" s="71"/>
      <c r="D612" s="725" t="s">
        <v>649</v>
      </c>
      <c r="E612" s="178" t="s">
        <v>647</v>
      </c>
      <c r="F612" s="223">
        <v>0</v>
      </c>
      <c r="G612" s="223">
        <v>0</v>
      </c>
      <c r="H612" s="223">
        <v>0</v>
      </c>
      <c r="I612" s="223">
        <v>0</v>
      </c>
      <c r="J612" s="223">
        <v>0</v>
      </c>
      <c r="K612" s="223">
        <v>0</v>
      </c>
      <c r="L612" s="1"/>
      <c r="M612" s="1"/>
      <c r="N612" s="223">
        <v>0</v>
      </c>
      <c r="O612" s="223">
        <v>0</v>
      </c>
      <c r="P612" s="860"/>
      <c r="Q612" s="861"/>
      <c r="R612" s="223">
        <v>0</v>
      </c>
      <c r="S612" s="223">
        <v>0</v>
      </c>
    </row>
    <row r="613" spans="1:19" s="17" customFormat="1" outlineLevel="1">
      <c r="A613" s="879"/>
      <c r="B613" s="721"/>
      <c r="C613" s="71"/>
      <c r="D613" s="725" t="s">
        <v>650</v>
      </c>
      <c r="E613" s="178" t="s">
        <v>647</v>
      </c>
      <c r="F613" s="223">
        <v>0</v>
      </c>
      <c r="G613" s="223">
        <v>0</v>
      </c>
      <c r="H613" s="223">
        <v>0</v>
      </c>
      <c r="I613" s="223">
        <v>0</v>
      </c>
      <c r="J613" s="223">
        <v>0</v>
      </c>
      <c r="K613" s="223">
        <v>0</v>
      </c>
      <c r="L613" s="1"/>
      <c r="M613" s="1"/>
      <c r="N613" s="223">
        <v>0</v>
      </c>
      <c r="O613" s="223">
        <v>0</v>
      </c>
      <c r="P613" s="860"/>
      <c r="Q613" s="861"/>
      <c r="R613" s="223">
        <v>0</v>
      </c>
      <c r="S613" s="223">
        <v>0</v>
      </c>
    </row>
    <row r="614" spans="1:19" s="17" customFormat="1" outlineLevel="1">
      <c r="A614" s="879"/>
      <c r="B614" s="721"/>
      <c r="C614" s="71"/>
      <c r="D614" s="725" t="s">
        <v>651</v>
      </c>
      <c r="E614" s="178" t="s">
        <v>647</v>
      </c>
      <c r="F614" s="223">
        <v>0</v>
      </c>
      <c r="G614" s="223">
        <v>0</v>
      </c>
      <c r="H614" s="223">
        <v>0</v>
      </c>
      <c r="I614" s="223">
        <v>0</v>
      </c>
      <c r="J614" s="223">
        <v>0</v>
      </c>
      <c r="K614" s="223">
        <v>0</v>
      </c>
      <c r="L614" s="1"/>
      <c r="M614" s="1"/>
      <c r="N614" s="223">
        <v>0</v>
      </c>
      <c r="O614" s="223">
        <v>0</v>
      </c>
      <c r="P614" s="860"/>
      <c r="Q614" s="861"/>
      <c r="R614" s="223">
        <v>0</v>
      </c>
      <c r="S614" s="223">
        <v>0</v>
      </c>
    </row>
    <row r="615" spans="1:19" s="17" customFormat="1" outlineLevel="1">
      <c r="A615" s="879"/>
      <c r="B615" s="721"/>
      <c r="C615" s="71"/>
      <c r="D615" s="725" t="s">
        <v>652</v>
      </c>
      <c r="E615" s="178" t="s">
        <v>647</v>
      </c>
      <c r="F615" s="223">
        <v>0</v>
      </c>
      <c r="G615" s="223">
        <v>0</v>
      </c>
      <c r="H615" s="223">
        <v>0</v>
      </c>
      <c r="I615" s="223">
        <v>0</v>
      </c>
      <c r="J615" s="223">
        <v>0</v>
      </c>
      <c r="K615" s="223">
        <v>0</v>
      </c>
      <c r="L615" s="1"/>
      <c r="M615" s="1"/>
      <c r="N615" s="223">
        <v>0</v>
      </c>
      <c r="O615" s="223">
        <v>0</v>
      </c>
      <c r="P615" s="860"/>
      <c r="Q615" s="861"/>
      <c r="R615" s="223">
        <v>0</v>
      </c>
      <c r="S615" s="223">
        <v>0</v>
      </c>
    </row>
    <row r="616" spans="1:19" s="17" customFormat="1" outlineLevel="1">
      <c r="A616" s="879"/>
      <c r="B616" s="721"/>
      <c r="C616" s="71"/>
      <c r="D616" s="725" t="s">
        <v>653</v>
      </c>
      <c r="E616" s="178" t="s">
        <v>647</v>
      </c>
      <c r="F616" s="223">
        <v>0</v>
      </c>
      <c r="G616" s="223">
        <v>0</v>
      </c>
      <c r="H616" s="223">
        <v>0</v>
      </c>
      <c r="I616" s="223">
        <v>0</v>
      </c>
      <c r="J616" s="223">
        <v>0</v>
      </c>
      <c r="K616" s="223">
        <v>0</v>
      </c>
      <c r="L616" s="1"/>
      <c r="M616" s="1"/>
      <c r="N616" s="223">
        <v>0</v>
      </c>
      <c r="O616" s="223">
        <v>0</v>
      </c>
      <c r="P616" s="860"/>
      <c r="Q616" s="861"/>
      <c r="R616" s="223">
        <v>0</v>
      </c>
      <c r="S616" s="223">
        <v>0</v>
      </c>
    </row>
    <row r="617" spans="1:19" s="17" customFormat="1" outlineLevel="1">
      <c r="A617" s="879"/>
      <c r="B617" s="721"/>
      <c r="C617" s="71"/>
      <c r="D617" s="725" t="s">
        <v>654</v>
      </c>
      <c r="E617" s="178" t="s">
        <v>647</v>
      </c>
      <c r="F617" s="223">
        <v>0</v>
      </c>
      <c r="G617" s="223">
        <v>0</v>
      </c>
      <c r="H617" s="223">
        <v>0</v>
      </c>
      <c r="I617" s="223">
        <v>0</v>
      </c>
      <c r="J617" s="223">
        <v>0</v>
      </c>
      <c r="K617" s="223">
        <v>0</v>
      </c>
      <c r="L617" s="1"/>
      <c r="M617" s="1"/>
      <c r="N617" s="223">
        <v>0</v>
      </c>
      <c r="O617" s="223">
        <v>0</v>
      </c>
      <c r="P617" s="860"/>
      <c r="Q617" s="861"/>
      <c r="R617" s="223">
        <v>0</v>
      </c>
      <c r="S617" s="223">
        <v>0</v>
      </c>
    </row>
    <row r="618" spans="1:19" s="17" customFormat="1" outlineLevel="1">
      <c r="A618" s="879"/>
      <c r="B618" s="721"/>
      <c r="C618" s="71"/>
      <c r="D618" s="725" t="s">
        <v>655</v>
      </c>
      <c r="E618" s="178" t="s">
        <v>647</v>
      </c>
      <c r="F618" s="223">
        <v>0</v>
      </c>
      <c r="G618" s="223">
        <v>0</v>
      </c>
      <c r="H618" s="223">
        <v>0</v>
      </c>
      <c r="I618" s="223">
        <v>0</v>
      </c>
      <c r="J618" s="223">
        <v>0</v>
      </c>
      <c r="K618" s="223">
        <v>0</v>
      </c>
      <c r="L618" s="1"/>
      <c r="M618" s="1"/>
      <c r="N618" s="223">
        <v>0</v>
      </c>
      <c r="O618" s="223">
        <v>0</v>
      </c>
      <c r="P618" s="860"/>
      <c r="Q618" s="861"/>
      <c r="R618" s="223">
        <v>0</v>
      </c>
      <c r="S618" s="223">
        <v>0</v>
      </c>
    </row>
    <row r="619" spans="1:19" s="17" customFormat="1" outlineLevel="1">
      <c r="A619" s="879"/>
      <c r="B619" s="721"/>
      <c r="C619" s="71"/>
      <c r="D619" s="725" t="s">
        <v>656</v>
      </c>
      <c r="E619" s="178" t="s">
        <v>657</v>
      </c>
      <c r="F619" s="223">
        <v>0</v>
      </c>
      <c r="G619" s="223">
        <v>0</v>
      </c>
      <c r="H619" s="223">
        <v>0</v>
      </c>
      <c r="I619" s="223">
        <v>0</v>
      </c>
      <c r="J619" s="223">
        <v>0</v>
      </c>
      <c r="K619" s="223">
        <v>0</v>
      </c>
      <c r="L619" s="1"/>
      <c r="M619" s="1"/>
      <c r="N619" s="223">
        <v>0</v>
      </c>
      <c r="O619" s="223">
        <v>0</v>
      </c>
      <c r="P619" s="860"/>
      <c r="Q619" s="861"/>
      <c r="R619" s="223">
        <v>0</v>
      </c>
      <c r="S619" s="223">
        <v>0</v>
      </c>
    </row>
    <row r="620" spans="1:19" s="17" customFormat="1" outlineLevel="1">
      <c r="A620" s="877"/>
      <c r="B620" s="721"/>
      <c r="C620" s="337"/>
      <c r="D620" s="924" t="s">
        <v>658</v>
      </c>
      <c r="E620" s="283"/>
      <c r="F620" s="284"/>
      <c r="G620" s="284"/>
      <c r="H620" s="284"/>
      <c r="I620" s="284"/>
      <c r="J620" s="284"/>
      <c r="K620" s="284"/>
      <c r="L620" s="1"/>
      <c r="M620" s="1"/>
      <c r="N620" s="284"/>
      <c r="O620" s="284"/>
      <c r="P620" s="1"/>
      <c r="Q620" s="1"/>
      <c r="R620" s="284"/>
      <c r="S620" s="284"/>
    </row>
    <row r="621" spans="1:19" s="17" customFormat="1" ht="26.4" outlineLevel="1">
      <c r="A621" s="879"/>
      <c r="B621" s="721"/>
      <c r="C621" s="71"/>
      <c r="D621" s="725" t="s">
        <v>659</v>
      </c>
      <c r="E621" s="725" t="s">
        <v>660</v>
      </c>
      <c r="F621" s="223">
        <v>0</v>
      </c>
      <c r="G621" s="223">
        <v>0</v>
      </c>
      <c r="H621" s="223">
        <v>0</v>
      </c>
      <c r="I621" s="223">
        <v>0</v>
      </c>
      <c r="J621" s="223">
        <v>0</v>
      </c>
      <c r="K621" s="223">
        <v>0</v>
      </c>
      <c r="L621" s="1"/>
      <c r="M621" s="1"/>
      <c r="N621" s="223">
        <v>0</v>
      </c>
      <c r="O621" s="223">
        <v>0</v>
      </c>
      <c r="P621" s="860"/>
      <c r="Q621" s="861"/>
      <c r="R621" s="223">
        <v>0</v>
      </c>
      <c r="S621" s="223">
        <v>0</v>
      </c>
    </row>
    <row r="622" spans="1:19" s="17" customFormat="1" outlineLevel="1">
      <c r="A622" s="879"/>
      <c r="B622" s="721"/>
      <c r="C622" s="71"/>
      <c r="D622" s="725" t="s">
        <v>661</v>
      </c>
      <c r="E622" s="178" t="s">
        <v>590</v>
      </c>
      <c r="F622" s="223">
        <v>0</v>
      </c>
      <c r="G622" s="223">
        <v>0</v>
      </c>
      <c r="H622" s="223">
        <v>0</v>
      </c>
      <c r="I622" s="223">
        <v>0</v>
      </c>
      <c r="J622" s="223">
        <v>0</v>
      </c>
      <c r="K622" s="223">
        <v>0</v>
      </c>
      <c r="L622" s="1"/>
      <c r="M622" s="1"/>
      <c r="N622" s="223">
        <v>0</v>
      </c>
      <c r="O622" s="223">
        <v>0</v>
      </c>
      <c r="P622" s="860"/>
      <c r="Q622" s="861"/>
      <c r="R622" s="223">
        <v>0</v>
      </c>
      <c r="S622" s="223">
        <v>0</v>
      </c>
    </row>
    <row r="623" spans="1:19" s="17" customFormat="1" outlineLevel="1">
      <c r="A623" s="877"/>
      <c r="B623" s="721"/>
      <c r="C623" s="337"/>
      <c r="D623" s="852" t="s">
        <v>662</v>
      </c>
      <c r="E623" s="290"/>
      <c r="F623" s="862"/>
      <c r="G623" s="862"/>
      <c r="H623" s="862"/>
      <c r="I623" s="862"/>
      <c r="J623" s="862"/>
      <c r="K623" s="862"/>
      <c r="L623" s="1"/>
      <c r="M623" s="1"/>
      <c r="N623" s="862"/>
      <c r="O623" s="862"/>
      <c r="P623" s="863"/>
      <c r="Q623" s="863"/>
      <c r="R623" s="862"/>
      <c r="S623" s="862"/>
    </row>
    <row r="624" spans="1:19" s="17" customFormat="1" outlineLevel="1">
      <c r="A624" s="879"/>
      <c r="B624" s="721"/>
      <c r="C624" s="71"/>
      <c r="D624" s="725" t="s">
        <v>663</v>
      </c>
      <c r="E624" s="178" t="s">
        <v>664</v>
      </c>
      <c r="F624" s="223">
        <v>0</v>
      </c>
      <c r="G624" s="223">
        <v>0</v>
      </c>
      <c r="H624" s="223">
        <v>0</v>
      </c>
      <c r="I624" s="223">
        <v>0</v>
      </c>
      <c r="J624" s="223">
        <v>0</v>
      </c>
      <c r="K624" s="223">
        <v>0</v>
      </c>
      <c r="L624" s="1"/>
      <c r="M624" s="1"/>
      <c r="N624" s="223">
        <v>0</v>
      </c>
      <c r="O624" s="223">
        <v>0</v>
      </c>
      <c r="P624" s="860"/>
      <c r="Q624" s="861"/>
      <c r="R624" s="223">
        <v>0</v>
      </c>
      <c r="S624" s="223">
        <v>0</v>
      </c>
    </row>
    <row r="625" spans="1:19" s="17" customFormat="1" outlineLevel="1">
      <c r="A625" s="879"/>
      <c r="B625" s="721"/>
      <c r="C625" s="71"/>
      <c r="D625" s="725" t="s">
        <v>665</v>
      </c>
      <c r="E625" s="178" t="s">
        <v>664</v>
      </c>
      <c r="F625" s="223">
        <v>0</v>
      </c>
      <c r="G625" s="223">
        <v>0</v>
      </c>
      <c r="H625" s="223">
        <v>0</v>
      </c>
      <c r="I625" s="223">
        <v>0</v>
      </c>
      <c r="J625" s="223">
        <v>0</v>
      </c>
      <c r="K625" s="223">
        <v>0</v>
      </c>
      <c r="L625" s="1"/>
      <c r="M625" s="1"/>
      <c r="N625" s="223">
        <v>0</v>
      </c>
      <c r="O625" s="223">
        <v>0</v>
      </c>
      <c r="P625" s="860"/>
      <c r="Q625" s="861"/>
      <c r="R625" s="223">
        <v>0</v>
      </c>
      <c r="S625" s="223">
        <v>0</v>
      </c>
    </row>
    <row r="626" spans="1:19" s="17" customFormat="1" outlineLevel="1">
      <c r="A626" s="879"/>
      <c r="B626" s="721"/>
      <c r="C626" s="71"/>
      <c r="D626" s="725" t="s">
        <v>666</v>
      </c>
      <c r="E626" s="178" t="s">
        <v>664</v>
      </c>
      <c r="F626" s="223">
        <v>0</v>
      </c>
      <c r="G626" s="223">
        <v>0</v>
      </c>
      <c r="H626" s="223">
        <v>0</v>
      </c>
      <c r="I626" s="223">
        <v>0</v>
      </c>
      <c r="J626" s="223">
        <v>0</v>
      </c>
      <c r="K626" s="223">
        <v>0</v>
      </c>
      <c r="L626" s="1"/>
      <c r="M626" s="1"/>
      <c r="N626" s="223">
        <v>0</v>
      </c>
      <c r="O626" s="223">
        <v>0</v>
      </c>
      <c r="P626" s="860"/>
      <c r="Q626" s="861"/>
      <c r="R626" s="223">
        <v>0</v>
      </c>
      <c r="S626" s="223">
        <v>0</v>
      </c>
    </row>
    <row r="627" spans="1:19" s="17" customFormat="1" outlineLevel="1">
      <c r="A627" s="879"/>
      <c r="B627" s="721"/>
      <c r="C627" s="71"/>
      <c r="D627" s="725" t="s">
        <v>667</v>
      </c>
      <c r="E627" s="178" t="s">
        <v>664</v>
      </c>
      <c r="F627" s="223">
        <v>0</v>
      </c>
      <c r="G627" s="223">
        <v>0</v>
      </c>
      <c r="H627" s="223">
        <v>0</v>
      </c>
      <c r="I627" s="223">
        <v>0</v>
      </c>
      <c r="J627" s="223">
        <v>0</v>
      </c>
      <c r="K627" s="223">
        <v>0</v>
      </c>
      <c r="L627" s="1"/>
      <c r="M627" s="1"/>
      <c r="N627" s="223">
        <v>0</v>
      </c>
      <c r="O627" s="223">
        <v>0</v>
      </c>
      <c r="P627" s="860"/>
      <c r="Q627" s="861"/>
      <c r="R627" s="223">
        <v>0</v>
      </c>
      <c r="S627" s="223">
        <v>0</v>
      </c>
    </row>
    <row r="628" spans="1:19" s="17" customFormat="1" outlineLevel="1">
      <c r="A628" s="879"/>
      <c r="B628" s="721"/>
      <c r="C628" s="71"/>
      <c r="D628" s="725" t="s">
        <v>668</v>
      </c>
      <c r="E628" s="178" t="s">
        <v>664</v>
      </c>
      <c r="F628" s="223">
        <v>0</v>
      </c>
      <c r="G628" s="223">
        <v>0</v>
      </c>
      <c r="H628" s="223">
        <v>0</v>
      </c>
      <c r="I628" s="223">
        <v>0</v>
      </c>
      <c r="J628" s="223">
        <v>0</v>
      </c>
      <c r="K628" s="223">
        <v>0</v>
      </c>
      <c r="L628" s="1"/>
      <c r="M628" s="1"/>
      <c r="N628" s="223">
        <v>0</v>
      </c>
      <c r="O628" s="223">
        <v>0</v>
      </c>
      <c r="P628" s="860"/>
      <c r="Q628" s="861"/>
      <c r="R628" s="223">
        <v>0</v>
      </c>
      <c r="S628" s="223">
        <v>0</v>
      </c>
    </row>
    <row r="629" spans="1:19" s="17" customFormat="1" outlineLevel="1">
      <c r="A629" s="879"/>
      <c r="B629" s="721"/>
      <c r="C629" s="71"/>
      <c r="D629" s="725" t="s">
        <v>669</v>
      </c>
      <c r="E629" s="178" t="s">
        <v>664</v>
      </c>
      <c r="F629" s="223">
        <v>0</v>
      </c>
      <c r="G629" s="223">
        <v>0</v>
      </c>
      <c r="H629" s="223">
        <v>0</v>
      </c>
      <c r="I629" s="223">
        <v>0</v>
      </c>
      <c r="J629" s="223">
        <v>0</v>
      </c>
      <c r="K629" s="223">
        <v>0</v>
      </c>
      <c r="L629" s="1"/>
      <c r="M629" s="1"/>
      <c r="N629" s="223">
        <v>0</v>
      </c>
      <c r="O629" s="223">
        <v>0</v>
      </c>
      <c r="P629" s="860"/>
      <c r="Q629" s="861"/>
      <c r="R629" s="223">
        <v>0</v>
      </c>
      <c r="S629" s="223">
        <v>0</v>
      </c>
    </row>
    <row r="630" spans="1:19" s="17" customFormat="1" outlineLevel="1">
      <c r="A630" s="879"/>
      <c r="B630" s="721"/>
      <c r="C630" s="71"/>
      <c r="D630" s="725" t="s">
        <v>670</v>
      </c>
      <c r="E630" s="178" t="s">
        <v>664</v>
      </c>
      <c r="F630" s="223">
        <v>0</v>
      </c>
      <c r="G630" s="223">
        <v>0</v>
      </c>
      <c r="H630" s="223">
        <v>0</v>
      </c>
      <c r="I630" s="223">
        <v>0</v>
      </c>
      <c r="J630" s="223">
        <v>0</v>
      </c>
      <c r="K630" s="223">
        <v>0</v>
      </c>
      <c r="L630" s="1"/>
      <c r="M630" s="1"/>
      <c r="N630" s="223">
        <v>0</v>
      </c>
      <c r="O630" s="223">
        <v>0</v>
      </c>
      <c r="P630" s="860"/>
      <c r="Q630" s="861"/>
      <c r="R630" s="223">
        <v>0</v>
      </c>
      <c r="S630" s="223">
        <v>0</v>
      </c>
    </row>
    <row r="631" spans="1:19" s="17" customFormat="1" outlineLevel="1">
      <c r="A631" s="879"/>
      <c r="B631" s="721"/>
      <c r="C631" s="71"/>
      <c r="D631" s="725" t="s">
        <v>671</v>
      </c>
      <c r="E631" s="178" t="s">
        <v>664</v>
      </c>
      <c r="F631" s="223">
        <v>0</v>
      </c>
      <c r="G631" s="223">
        <v>0</v>
      </c>
      <c r="H631" s="223">
        <v>0</v>
      </c>
      <c r="I631" s="223">
        <v>0</v>
      </c>
      <c r="J631" s="223">
        <v>0</v>
      </c>
      <c r="K631" s="223">
        <v>0</v>
      </c>
      <c r="L631" s="1"/>
      <c r="M631" s="1"/>
      <c r="N631" s="223">
        <v>0</v>
      </c>
      <c r="O631" s="223">
        <v>0</v>
      </c>
      <c r="P631" s="860"/>
      <c r="Q631" s="861"/>
      <c r="R631" s="223">
        <v>0</v>
      </c>
      <c r="S631" s="223">
        <v>0</v>
      </c>
    </row>
    <row r="632" spans="1:19" s="17" customFormat="1" outlineLevel="1">
      <c r="A632" s="879"/>
      <c r="B632" s="721"/>
      <c r="C632" s="71"/>
      <c r="D632" s="725" t="s">
        <v>672</v>
      </c>
      <c r="E632" s="178" t="s">
        <v>664</v>
      </c>
      <c r="F632" s="223">
        <v>0</v>
      </c>
      <c r="G632" s="223">
        <v>0</v>
      </c>
      <c r="H632" s="223">
        <v>0</v>
      </c>
      <c r="I632" s="223">
        <v>0</v>
      </c>
      <c r="J632" s="223">
        <v>0</v>
      </c>
      <c r="K632" s="223">
        <v>0</v>
      </c>
      <c r="L632" s="1"/>
      <c r="M632" s="1"/>
      <c r="N632" s="223">
        <v>0</v>
      </c>
      <c r="O632" s="223">
        <v>0</v>
      </c>
      <c r="P632" s="860"/>
      <c r="Q632" s="861"/>
      <c r="R632" s="223">
        <v>0</v>
      </c>
      <c r="S632" s="223">
        <v>0</v>
      </c>
    </row>
    <row r="633" spans="1:19" s="17" customFormat="1" outlineLevel="1">
      <c r="A633" s="879"/>
      <c r="B633" s="721"/>
      <c r="C633" s="71"/>
      <c r="D633" s="725" t="s">
        <v>673</v>
      </c>
      <c r="E633" s="178" t="s">
        <v>664</v>
      </c>
      <c r="F633" s="223">
        <v>0</v>
      </c>
      <c r="G633" s="223">
        <v>0</v>
      </c>
      <c r="H633" s="223">
        <v>0</v>
      </c>
      <c r="I633" s="223">
        <v>0</v>
      </c>
      <c r="J633" s="223">
        <v>0</v>
      </c>
      <c r="K633" s="223">
        <v>0</v>
      </c>
      <c r="L633" s="1"/>
      <c r="M633" s="1"/>
      <c r="N633" s="223">
        <v>0</v>
      </c>
      <c r="O633" s="223">
        <v>0</v>
      </c>
      <c r="P633" s="860"/>
      <c r="Q633" s="861"/>
      <c r="R633" s="223">
        <v>0</v>
      </c>
      <c r="S633" s="223">
        <v>0</v>
      </c>
    </row>
    <row r="634" spans="1:19" s="17" customFormat="1" outlineLevel="1">
      <c r="A634" s="879"/>
      <c r="B634" s="721"/>
      <c r="C634" s="71"/>
      <c r="D634" s="725" t="s">
        <v>674</v>
      </c>
      <c r="E634" s="178" t="s">
        <v>664</v>
      </c>
      <c r="F634" s="223">
        <v>0</v>
      </c>
      <c r="G634" s="223">
        <v>0</v>
      </c>
      <c r="H634" s="223">
        <v>0</v>
      </c>
      <c r="I634" s="223">
        <v>0</v>
      </c>
      <c r="J634" s="223">
        <v>0</v>
      </c>
      <c r="K634" s="223">
        <v>0</v>
      </c>
      <c r="L634" s="1"/>
      <c r="M634" s="1"/>
      <c r="N634" s="223">
        <v>0</v>
      </c>
      <c r="O634" s="223">
        <v>0</v>
      </c>
      <c r="P634" s="860"/>
      <c r="Q634" s="861"/>
      <c r="R634" s="223">
        <v>0</v>
      </c>
      <c r="S634" s="223">
        <v>0</v>
      </c>
    </row>
    <row r="635" spans="1:19" s="17" customFormat="1" outlineLevel="1">
      <c r="A635" s="879"/>
      <c r="B635" s="721"/>
      <c r="C635" s="71"/>
      <c r="D635" s="725" t="s">
        <v>675</v>
      </c>
      <c r="E635" s="178" t="s">
        <v>664</v>
      </c>
      <c r="F635" s="223">
        <v>0</v>
      </c>
      <c r="G635" s="223">
        <v>0</v>
      </c>
      <c r="H635" s="223">
        <v>0</v>
      </c>
      <c r="I635" s="223">
        <v>0</v>
      </c>
      <c r="J635" s="223">
        <v>0</v>
      </c>
      <c r="K635" s="223">
        <v>0</v>
      </c>
      <c r="L635" s="1"/>
      <c r="M635" s="1"/>
      <c r="N635" s="223">
        <v>0</v>
      </c>
      <c r="O635" s="223">
        <v>0</v>
      </c>
      <c r="P635" s="860"/>
      <c r="Q635" s="861"/>
      <c r="R635" s="223">
        <v>0</v>
      </c>
      <c r="S635" s="223">
        <v>0</v>
      </c>
    </row>
    <row r="636" spans="1:19" s="17" customFormat="1" outlineLevel="1">
      <c r="A636" s="877"/>
      <c r="B636" s="721"/>
      <c r="C636" s="337"/>
      <c r="D636" s="924" t="s">
        <v>676</v>
      </c>
      <c r="E636" s="283"/>
      <c r="F636" s="284"/>
      <c r="G636" s="284"/>
      <c r="H636" s="284"/>
      <c r="I636" s="284"/>
      <c r="J636" s="284"/>
      <c r="K636" s="284"/>
      <c r="L636" s="1"/>
      <c r="M636" s="1"/>
      <c r="N636" s="284"/>
      <c r="O636" s="284"/>
      <c r="P636" s="1"/>
      <c r="Q636" s="1"/>
      <c r="R636" s="284"/>
      <c r="S636" s="284"/>
    </row>
    <row r="637" spans="1:19" s="17" customFormat="1" outlineLevel="1">
      <c r="A637" s="879"/>
      <c r="B637" s="721"/>
      <c r="C637" s="71"/>
      <c r="D637" s="725" t="s">
        <v>677</v>
      </c>
      <c r="E637" s="178" t="s">
        <v>664</v>
      </c>
      <c r="F637" s="223">
        <v>0</v>
      </c>
      <c r="G637" s="223">
        <v>0</v>
      </c>
      <c r="H637" s="223">
        <v>0</v>
      </c>
      <c r="I637" s="223">
        <v>0</v>
      </c>
      <c r="J637" s="223">
        <v>0</v>
      </c>
      <c r="K637" s="223">
        <v>0</v>
      </c>
      <c r="L637" s="1"/>
      <c r="M637" s="1"/>
      <c r="N637" s="223">
        <v>0</v>
      </c>
      <c r="O637" s="223">
        <v>0</v>
      </c>
      <c r="P637" s="860"/>
      <c r="Q637" s="861"/>
      <c r="R637" s="223">
        <v>0</v>
      </c>
      <c r="S637" s="223">
        <v>0</v>
      </c>
    </row>
    <row r="638" spans="1:19" s="17" customFormat="1" outlineLevel="1">
      <c r="A638" s="879"/>
      <c r="B638" s="721"/>
      <c r="C638" s="71"/>
      <c r="D638" s="725" t="s">
        <v>678</v>
      </c>
      <c r="E638" s="178" t="s">
        <v>664</v>
      </c>
      <c r="F638" s="223">
        <v>0</v>
      </c>
      <c r="G638" s="223">
        <v>0</v>
      </c>
      <c r="H638" s="223">
        <v>0</v>
      </c>
      <c r="I638" s="223">
        <v>0</v>
      </c>
      <c r="J638" s="223">
        <v>0</v>
      </c>
      <c r="K638" s="223">
        <v>0</v>
      </c>
      <c r="L638" s="1"/>
      <c r="M638" s="1"/>
      <c r="N638" s="223">
        <v>0</v>
      </c>
      <c r="O638" s="223">
        <v>0</v>
      </c>
      <c r="P638" s="860"/>
      <c r="Q638" s="861"/>
      <c r="R638" s="223">
        <v>0</v>
      </c>
      <c r="S638" s="223">
        <v>0</v>
      </c>
    </row>
    <row r="639" spans="1:19" s="17" customFormat="1" outlineLevel="1">
      <c r="A639" s="879"/>
      <c r="B639" s="721"/>
      <c r="C639" s="71"/>
      <c r="D639" s="725" t="s">
        <v>679</v>
      </c>
      <c r="E639" s="178" t="s">
        <v>664</v>
      </c>
      <c r="F639" s="223">
        <v>0</v>
      </c>
      <c r="G639" s="223">
        <v>0</v>
      </c>
      <c r="H639" s="223">
        <v>0</v>
      </c>
      <c r="I639" s="223">
        <v>0</v>
      </c>
      <c r="J639" s="223">
        <v>0</v>
      </c>
      <c r="K639" s="223">
        <v>0</v>
      </c>
      <c r="L639" s="1"/>
      <c r="M639" s="1"/>
      <c r="N639" s="223">
        <v>0</v>
      </c>
      <c r="O639" s="223">
        <v>0</v>
      </c>
      <c r="P639" s="860"/>
      <c r="Q639" s="861"/>
      <c r="R639" s="223">
        <v>0</v>
      </c>
      <c r="S639" s="223">
        <v>0</v>
      </c>
    </row>
    <row r="640" spans="1:19" s="17" customFormat="1" outlineLevel="1">
      <c r="A640" s="879"/>
      <c r="B640" s="721"/>
      <c r="C640" s="71"/>
      <c r="D640" s="725" t="s">
        <v>680</v>
      </c>
      <c r="E640" s="178" t="s">
        <v>664</v>
      </c>
      <c r="F640" s="223">
        <v>0</v>
      </c>
      <c r="G640" s="223">
        <v>0</v>
      </c>
      <c r="H640" s="223">
        <v>0</v>
      </c>
      <c r="I640" s="223">
        <v>0</v>
      </c>
      <c r="J640" s="223">
        <v>0</v>
      </c>
      <c r="K640" s="223">
        <v>0</v>
      </c>
      <c r="L640" s="1"/>
      <c r="M640" s="1"/>
      <c r="N640" s="223">
        <v>0</v>
      </c>
      <c r="O640" s="223">
        <v>0</v>
      </c>
      <c r="P640" s="860"/>
      <c r="Q640" s="861"/>
      <c r="R640" s="223">
        <v>0</v>
      </c>
      <c r="S640" s="223">
        <v>0</v>
      </c>
    </row>
    <row r="641" spans="1:19" s="17" customFormat="1" outlineLevel="1">
      <c r="A641" s="879"/>
      <c r="B641" s="721"/>
      <c r="C641" s="71"/>
      <c r="D641" s="725" t="s">
        <v>681</v>
      </c>
      <c r="E641" s="178" t="s">
        <v>664</v>
      </c>
      <c r="F641" s="223">
        <v>0</v>
      </c>
      <c r="G641" s="223">
        <v>0</v>
      </c>
      <c r="H641" s="223">
        <v>0</v>
      </c>
      <c r="I641" s="223">
        <v>0</v>
      </c>
      <c r="J641" s="223">
        <v>0</v>
      </c>
      <c r="K641" s="223">
        <v>0</v>
      </c>
      <c r="L641" s="1"/>
      <c r="M641" s="1"/>
      <c r="N641" s="223">
        <v>0</v>
      </c>
      <c r="O641" s="223">
        <v>0</v>
      </c>
      <c r="P641" s="860"/>
      <c r="Q641" s="861"/>
      <c r="R641" s="223">
        <v>0</v>
      </c>
      <c r="S641" s="223">
        <v>0</v>
      </c>
    </row>
    <row r="642" spans="1:19" s="17" customFormat="1" outlineLevel="1">
      <c r="A642" s="879"/>
      <c r="B642" s="721"/>
      <c r="C642" s="71"/>
      <c r="D642" s="725" t="s">
        <v>682</v>
      </c>
      <c r="E642" s="178" t="s">
        <v>664</v>
      </c>
      <c r="F642" s="223">
        <v>0</v>
      </c>
      <c r="G642" s="223">
        <v>0</v>
      </c>
      <c r="H642" s="223">
        <v>0</v>
      </c>
      <c r="I642" s="223">
        <v>0</v>
      </c>
      <c r="J642" s="223">
        <v>0</v>
      </c>
      <c r="K642" s="223">
        <v>0</v>
      </c>
      <c r="L642" s="1"/>
      <c r="M642" s="1"/>
      <c r="N642" s="223">
        <v>0</v>
      </c>
      <c r="O642" s="223">
        <v>0</v>
      </c>
      <c r="P642" s="860"/>
      <c r="Q642" s="861"/>
      <c r="R642" s="223">
        <v>0</v>
      </c>
      <c r="S642" s="223">
        <v>0</v>
      </c>
    </row>
    <row r="643" spans="1:19" s="17" customFormat="1" outlineLevel="1">
      <c r="A643" s="879"/>
      <c r="B643" s="721"/>
      <c r="C643" s="71"/>
      <c r="D643" s="725" t="s">
        <v>683</v>
      </c>
      <c r="E643" s="178" t="s">
        <v>664</v>
      </c>
      <c r="F643" s="223">
        <v>0</v>
      </c>
      <c r="G643" s="223">
        <v>0</v>
      </c>
      <c r="H643" s="223">
        <v>0</v>
      </c>
      <c r="I643" s="223">
        <v>0</v>
      </c>
      <c r="J643" s="223">
        <v>0</v>
      </c>
      <c r="K643" s="223">
        <v>0</v>
      </c>
      <c r="L643" s="1"/>
      <c r="M643" s="1"/>
      <c r="N643" s="223">
        <v>0</v>
      </c>
      <c r="O643" s="223">
        <v>0</v>
      </c>
      <c r="P643" s="860"/>
      <c r="Q643" s="861"/>
      <c r="R643" s="223">
        <v>0</v>
      </c>
      <c r="S643" s="223">
        <v>0</v>
      </c>
    </row>
    <row r="644" spans="1:19" s="17" customFormat="1" outlineLevel="1">
      <c r="A644" s="879"/>
      <c r="B644" s="721"/>
      <c r="C644" s="71"/>
      <c r="D644" s="725" t="s">
        <v>684</v>
      </c>
      <c r="E644" s="178" t="s">
        <v>664</v>
      </c>
      <c r="F644" s="223">
        <v>0</v>
      </c>
      <c r="G644" s="223">
        <v>0</v>
      </c>
      <c r="H644" s="223">
        <v>0</v>
      </c>
      <c r="I644" s="223">
        <v>0</v>
      </c>
      <c r="J644" s="223">
        <v>0</v>
      </c>
      <c r="K644" s="223">
        <v>0</v>
      </c>
      <c r="L644" s="1"/>
      <c r="M644" s="1"/>
      <c r="N644" s="223">
        <v>0</v>
      </c>
      <c r="O644" s="223">
        <v>0</v>
      </c>
      <c r="P644" s="860"/>
      <c r="Q644" s="861"/>
      <c r="R644" s="223">
        <v>0</v>
      </c>
      <c r="S644" s="223">
        <v>0</v>
      </c>
    </row>
    <row r="645" spans="1:19" s="17" customFormat="1" outlineLevel="1">
      <c r="A645" s="879"/>
      <c r="B645" s="721"/>
      <c r="C645" s="71"/>
      <c r="D645" s="725" t="s">
        <v>685</v>
      </c>
      <c r="E645" s="178" t="s">
        <v>664</v>
      </c>
      <c r="F645" s="223">
        <v>0</v>
      </c>
      <c r="G645" s="223">
        <v>0</v>
      </c>
      <c r="H645" s="223">
        <v>0</v>
      </c>
      <c r="I645" s="223">
        <v>0</v>
      </c>
      <c r="J645" s="223">
        <v>0</v>
      </c>
      <c r="K645" s="223">
        <v>0</v>
      </c>
      <c r="L645" s="1"/>
      <c r="M645" s="1"/>
      <c r="N645" s="223">
        <v>0</v>
      </c>
      <c r="O645" s="223">
        <v>0</v>
      </c>
      <c r="P645" s="860"/>
      <c r="Q645" s="861"/>
      <c r="R645" s="223">
        <v>0</v>
      </c>
      <c r="S645" s="223">
        <v>0</v>
      </c>
    </row>
    <row r="646" spans="1:19" s="17" customFormat="1" outlineLevel="1">
      <c r="A646" s="879"/>
      <c r="B646" s="721"/>
      <c r="C646" s="71"/>
      <c r="D646" s="725" t="s">
        <v>686</v>
      </c>
      <c r="E646" s="178" t="s">
        <v>664</v>
      </c>
      <c r="F646" s="223">
        <v>0</v>
      </c>
      <c r="G646" s="223">
        <v>0</v>
      </c>
      <c r="H646" s="223">
        <v>0</v>
      </c>
      <c r="I646" s="223">
        <v>0</v>
      </c>
      <c r="J646" s="223">
        <v>0</v>
      </c>
      <c r="K646" s="223">
        <v>0</v>
      </c>
      <c r="L646" s="1"/>
      <c r="M646" s="1"/>
      <c r="N646" s="223">
        <v>0</v>
      </c>
      <c r="O646" s="223">
        <v>0</v>
      </c>
      <c r="P646" s="860"/>
      <c r="Q646" s="861"/>
      <c r="R646" s="223">
        <v>0</v>
      </c>
      <c r="S646" s="223">
        <v>0</v>
      </c>
    </row>
    <row r="647" spans="1:19" s="17" customFormat="1" outlineLevel="1">
      <c r="A647" s="879"/>
      <c r="B647" s="721"/>
      <c r="C647" s="71"/>
      <c r="D647" s="725" t="s">
        <v>687</v>
      </c>
      <c r="E647" s="178" t="s">
        <v>664</v>
      </c>
      <c r="F647" s="223">
        <v>0</v>
      </c>
      <c r="G647" s="223">
        <v>0</v>
      </c>
      <c r="H647" s="223">
        <v>0</v>
      </c>
      <c r="I647" s="223">
        <v>0</v>
      </c>
      <c r="J647" s="223">
        <v>0</v>
      </c>
      <c r="K647" s="223">
        <v>0</v>
      </c>
      <c r="L647" s="1"/>
      <c r="M647" s="1"/>
      <c r="N647" s="223">
        <v>0</v>
      </c>
      <c r="O647" s="223">
        <v>0</v>
      </c>
      <c r="P647" s="860"/>
      <c r="Q647" s="861"/>
      <c r="R647" s="223">
        <v>0</v>
      </c>
      <c r="S647" s="223">
        <v>0</v>
      </c>
    </row>
    <row r="648" spans="1:19" s="17" customFormat="1" outlineLevel="1">
      <c r="A648" s="879"/>
      <c r="B648" s="721"/>
      <c r="C648" s="71"/>
      <c r="D648" s="725" t="s">
        <v>688</v>
      </c>
      <c r="E648" s="178" t="s">
        <v>664</v>
      </c>
      <c r="F648" s="223">
        <v>0</v>
      </c>
      <c r="G648" s="223">
        <v>0</v>
      </c>
      <c r="H648" s="223">
        <v>0</v>
      </c>
      <c r="I648" s="223">
        <v>0</v>
      </c>
      <c r="J648" s="223">
        <v>0</v>
      </c>
      <c r="K648" s="223">
        <v>0</v>
      </c>
      <c r="L648" s="1"/>
      <c r="M648" s="1"/>
      <c r="N648" s="223">
        <v>0</v>
      </c>
      <c r="O648" s="223">
        <v>0</v>
      </c>
      <c r="P648" s="860"/>
      <c r="Q648" s="861"/>
      <c r="R648" s="223">
        <v>0</v>
      </c>
      <c r="S648" s="223">
        <v>0</v>
      </c>
    </row>
    <row r="649" spans="1:19" s="17" customFormat="1" outlineLevel="1">
      <c r="A649" s="877"/>
      <c r="B649" s="721"/>
      <c r="C649" s="337"/>
      <c r="D649" s="924" t="s">
        <v>689</v>
      </c>
      <c r="E649" s="283"/>
      <c r="F649" s="284"/>
      <c r="G649" s="284"/>
      <c r="H649" s="284"/>
      <c r="I649" s="284"/>
      <c r="J649" s="284"/>
      <c r="K649" s="284"/>
      <c r="L649" s="1"/>
      <c r="M649" s="1"/>
      <c r="N649" s="284"/>
      <c r="O649" s="284"/>
      <c r="P649" s="1"/>
      <c r="Q649" s="1"/>
      <c r="R649" s="284"/>
      <c r="S649" s="284"/>
    </row>
    <row r="650" spans="1:19" s="17" customFormat="1" outlineLevel="1">
      <c r="A650" s="879"/>
      <c r="B650" s="721"/>
      <c r="C650" s="71"/>
      <c r="D650" s="725" t="s">
        <v>690</v>
      </c>
      <c r="E650" s="178" t="s">
        <v>664</v>
      </c>
      <c r="F650" s="223">
        <v>0</v>
      </c>
      <c r="G650" s="223">
        <v>0</v>
      </c>
      <c r="H650" s="223">
        <v>0</v>
      </c>
      <c r="I650" s="223">
        <v>0</v>
      </c>
      <c r="J650" s="223">
        <v>0</v>
      </c>
      <c r="K650" s="223">
        <v>0</v>
      </c>
      <c r="L650" s="1"/>
      <c r="M650" s="1"/>
      <c r="N650" s="223">
        <v>0</v>
      </c>
      <c r="O650" s="223">
        <v>0</v>
      </c>
      <c r="P650" s="860"/>
      <c r="Q650" s="861"/>
      <c r="R650" s="223">
        <v>0</v>
      </c>
      <c r="S650" s="223">
        <v>0</v>
      </c>
    </row>
    <row r="651" spans="1:19" s="17" customFormat="1" outlineLevel="1">
      <c r="A651" s="879"/>
      <c r="B651" s="721"/>
      <c r="C651" s="71"/>
      <c r="D651" s="725" t="s">
        <v>691</v>
      </c>
      <c r="E651" s="178" t="s">
        <v>664</v>
      </c>
      <c r="F651" s="223">
        <v>0</v>
      </c>
      <c r="G651" s="223">
        <v>0</v>
      </c>
      <c r="H651" s="223">
        <v>0</v>
      </c>
      <c r="I651" s="223">
        <v>0</v>
      </c>
      <c r="J651" s="223">
        <v>0</v>
      </c>
      <c r="K651" s="223">
        <v>0</v>
      </c>
      <c r="L651" s="1"/>
      <c r="M651" s="1"/>
      <c r="N651" s="223">
        <v>0</v>
      </c>
      <c r="O651" s="223">
        <v>0</v>
      </c>
      <c r="P651" s="860"/>
      <c r="Q651" s="861"/>
      <c r="R651" s="223">
        <v>0</v>
      </c>
      <c r="S651" s="223">
        <v>0</v>
      </c>
    </row>
    <row r="652" spans="1:19" s="17" customFormat="1" outlineLevel="1">
      <c r="A652" s="879"/>
      <c r="B652" s="721"/>
      <c r="C652" s="71"/>
      <c r="D652" s="725" t="s">
        <v>692</v>
      </c>
      <c r="E652" s="178" t="s">
        <v>664</v>
      </c>
      <c r="F652" s="223">
        <v>0</v>
      </c>
      <c r="G652" s="223">
        <v>0</v>
      </c>
      <c r="H652" s="223">
        <v>0</v>
      </c>
      <c r="I652" s="223">
        <v>0</v>
      </c>
      <c r="J652" s="223">
        <v>0</v>
      </c>
      <c r="K652" s="223">
        <v>0</v>
      </c>
      <c r="L652" s="1"/>
      <c r="M652" s="1"/>
      <c r="N652" s="223">
        <v>0</v>
      </c>
      <c r="O652" s="223">
        <v>0</v>
      </c>
      <c r="P652" s="860"/>
      <c r="Q652" s="861"/>
      <c r="R652" s="223">
        <v>0</v>
      </c>
      <c r="S652" s="223">
        <v>0</v>
      </c>
    </row>
    <row r="653" spans="1:19" s="17" customFormat="1" outlineLevel="1">
      <c r="A653" s="879"/>
      <c r="B653" s="721"/>
      <c r="C653" s="71"/>
      <c r="D653" s="725" t="s">
        <v>693</v>
      </c>
      <c r="E653" s="178" t="s">
        <v>664</v>
      </c>
      <c r="F653" s="223">
        <v>0</v>
      </c>
      <c r="G653" s="223">
        <v>0</v>
      </c>
      <c r="H653" s="223">
        <v>0</v>
      </c>
      <c r="I653" s="223">
        <v>0</v>
      </c>
      <c r="J653" s="223">
        <v>0</v>
      </c>
      <c r="K653" s="223">
        <v>0</v>
      </c>
      <c r="L653" s="1"/>
      <c r="M653" s="1"/>
      <c r="N653" s="223">
        <v>0</v>
      </c>
      <c r="O653" s="223">
        <v>0</v>
      </c>
      <c r="P653" s="860"/>
      <c r="Q653" s="861"/>
      <c r="R653" s="223">
        <v>0</v>
      </c>
      <c r="S653" s="223">
        <v>0</v>
      </c>
    </row>
    <row r="654" spans="1:19" s="17" customFormat="1" outlineLevel="1">
      <c r="A654" s="879"/>
      <c r="B654" s="721"/>
      <c r="C654" s="18"/>
      <c r="D654" s="728" t="s">
        <v>694</v>
      </c>
      <c r="E654" s="178" t="s">
        <v>664</v>
      </c>
      <c r="F654" s="223">
        <v>0</v>
      </c>
      <c r="G654" s="223">
        <v>0</v>
      </c>
      <c r="H654" s="223">
        <v>0</v>
      </c>
      <c r="I654" s="223">
        <v>0</v>
      </c>
      <c r="J654" s="223">
        <v>0</v>
      </c>
      <c r="K654" s="223">
        <v>0</v>
      </c>
      <c r="L654" s="1"/>
      <c r="M654" s="1"/>
      <c r="N654" s="223">
        <v>0</v>
      </c>
      <c r="O654" s="223">
        <v>0</v>
      </c>
      <c r="P654" s="860"/>
      <c r="Q654" s="861"/>
      <c r="R654" s="223">
        <v>0</v>
      </c>
      <c r="S654" s="223">
        <v>0</v>
      </c>
    </row>
    <row r="655" spans="1:19" s="17" customFormat="1" outlineLevel="1">
      <c r="A655" s="879"/>
      <c r="B655" s="721"/>
      <c r="C655" s="18"/>
      <c r="D655" s="728" t="s">
        <v>695</v>
      </c>
      <c r="E655" s="178" t="s">
        <v>664</v>
      </c>
      <c r="F655" s="223">
        <v>0</v>
      </c>
      <c r="G655" s="223">
        <v>0</v>
      </c>
      <c r="H655" s="223">
        <v>0</v>
      </c>
      <c r="I655" s="223">
        <v>0</v>
      </c>
      <c r="J655" s="223">
        <v>0</v>
      </c>
      <c r="K655" s="223">
        <v>0</v>
      </c>
      <c r="L655" s="1"/>
      <c r="M655" s="1"/>
      <c r="N655" s="223">
        <v>0</v>
      </c>
      <c r="O655" s="223">
        <v>0</v>
      </c>
      <c r="P655" s="860"/>
      <c r="Q655" s="861"/>
      <c r="R655" s="223">
        <v>0</v>
      </c>
      <c r="S655" s="223">
        <v>0</v>
      </c>
    </row>
    <row r="656" spans="1:19" s="17" customFormat="1" outlineLevel="1">
      <c r="A656" s="879"/>
      <c r="B656" s="721"/>
      <c r="C656" s="18"/>
      <c r="D656" s="728" t="s">
        <v>696</v>
      </c>
      <c r="E656" s="178" t="s">
        <v>664</v>
      </c>
      <c r="F656" s="223">
        <v>0</v>
      </c>
      <c r="G656" s="223">
        <v>0</v>
      </c>
      <c r="H656" s="223">
        <v>0</v>
      </c>
      <c r="I656" s="223">
        <v>0</v>
      </c>
      <c r="J656" s="223">
        <v>0</v>
      </c>
      <c r="K656" s="223">
        <v>0</v>
      </c>
      <c r="L656" s="1"/>
      <c r="M656" s="1"/>
      <c r="N656" s="223">
        <v>0</v>
      </c>
      <c r="O656" s="223">
        <v>0</v>
      </c>
      <c r="P656" s="860"/>
      <c r="Q656" s="861"/>
      <c r="R656" s="223">
        <v>0</v>
      </c>
      <c r="S656" s="223">
        <v>0</v>
      </c>
    </row>
    <row r="657" spans="1:19" s="17" customFormat="1" outlineLevel="1">
      <c r="A657" s="879"/>
      <c r="B657" s="721"/>
      <c r="C657" s="18"/>
      <c r="D657" s="728" t="s">
        <v>697</v>
      </c>
      <c r="E657" s="178" t="s">
        <v>664</v>
      </c>
      <c r="F657" s="223">
        <v>0</v>
      </c>
      <c r="G657" s="223">
        <v>0</v>
      </c>
      <c r="H657" s="223">
        <v>0</v>
      </c>
      <c r="I657" s="223">
        <v>0</v>
      </c>
      <c r="J657" s="223">
        <v>0</v>
      </c>
      <c r="K657" s="223">
        <v>0</v>
      </c>
      <c r="L657" s="1"/>
      <c r="M657" s="1"/>
      <c r="N657" s="223">
        <v>0</v>
      </c>
      <c r="O657" s="223">
        <v>0</v>
      </c>
      <c r="P657" s="860"/>
      <c r="Q657" s="861"/>
      <c r="R657" s="223">
        <v>0</v>
      </c>
      <c r="S657" s="223">
        <v>0</v>
      </c>
    </row>
    <row r="658" spans="1:19" s="17" customFormat="1" outlineLevel="1">
      <c r="A658" s="879"/>
      <c r="B658" s="721"/>
      <c r="C658" s="18"/>
      <c r="D658" s="728" t="s">
        <v>698</v>
      </c>
      <c r="E658" s="178" t="s">
        <v>664</v>
      </c>
      <c r="F658" s="223">
        <v>0</v>
      </c>
      <c r="G658" s="223">
        <v>0</v>
      </c>
      <c r="H658" s="223">
        <v>0</v>
      </c>
      <c r="I658" s="223">
        <v>0</v>
      </c>
      <c r="J658" s="223">
        <v>0</v>
      </c>
      <c r="K658" s="223">
        <v>0</v>
      </c>
      <c r="L658" s="1"/>
      <c r="M658" s="1"/>
      <c r="N658" s="223">
        <v>0</v>
      </c>
      <c r="O658" s="223">
        <v>0</v>
      </c>
      <c r="P658" s="860"/>
      <c r="Q658" s="861"/>
      <c r="R658" s="223">
        <v>0</v>
      </c>
      <c r="S658" s="223">
        <v>0</v>
      </c>
    </row>
    <row r="659" spans="1:19" s="17" customFormat="1" outlineLevel="1">
      <c r="A659" s="879"/>
      <c r="B659" s="721"/>
      <c r="C659" s="18"/>
      <c r="D659" s="728" t="s">
        <v>699</v>
      </c>
      <c r="E659" s="178" t="s">
        <v>664</v>
      </c>
      <c r="F659" s="223">
        <v>0</v>
      </c>
      <c r="G659" s="223">
        <v>0</v>
      </c>
      <c r="H659" s="223">
        <v>0</v>
      </c>
      <c r="I659" s="223">
        <v>0</v>
      </c>
      <c r="J659" s="223">
        <v>0</v>
      </c>
      <c r="K659" s="223">
        <v>0</v>
      </c>
      <c r="L659" s="1"/>
      <c r="M659" s="1"/>
      <c r="N659" s="223">
        <v>0</v>
      </c>
      <c r="O659" s="223">
        <v>0</v>
      </c>
      <c r="P659" s="860"/>
      <c r="Q659" s="861"/>
      <c r="R659" s="223">
        <v>0</v>
      </c>
      <c r="S659" s="223">
        <v>0</v>
      </c>
    </row>
    <row r="660" spans="1:19" s="17" customFormat="1" outlineLevel="1">
      <c r="A660" s="879"/>
      <c r="B660" s="721"/>
      <c r="C660" s="18"/>
      <c r="D660" s="728" t="s">
        <v>700</v>
      </c>
      <c r="E660" s="178" t="s">
        <v>664</v>
      </c>
      <c r="F660" s="223">
        <v>0</v>
      </c>
      <c r="G660" s="223">
        <v>0</v>
      </c>
      <c r="H660" s="223">
        <v>0</v>
      </c>
      <c r="I660" s="223">
        <v>0</v>
      </c>
      <c r="J660" s="223">
        <v>0</v>
      </c>
      <c r="K660" s="223">
        <v>0</v>
      </c>
      <c r="L660" s="1"/>
      <c r="M660" s="1"/>
      <c r="N660" s="223">
        <v>0</v>
      </c>
      <c r="O660" s="223">
        <v>0</v>
      </c>
      <c r="P660" s="860"/>
      <c r="Q660" s="861"/>
      <c r="R660" s="223">
        <v>0</v>
      </c>
      <c r="S660" s="223">
        <v>0</v>
      </c>
    </row>
    <row r="661" spans="1:19" s="17" customFormat="1" outlineLevel="1">
      <c r="A661" s="879"/>
      <c r="B661" s="721"/>
      <c r="C661" s="18"/>
      <c r="D661" s="728" t="s">
        <v>701</v>
      </c>
      <c r="E661" s="178" t="s">
        <v>664</v>
      </c>
      <c r="F661" s="223">
        <v>0</v>
      </c>
      <c r="G661" s="223">
        <v>0</v>
      </c>
      <c r="H661" s="223">
        <v>0</v>
      </c>
      <c r="I661" s="223">
        <v>0</v>
      </c>
      <c r="J661" s="223">
        <v>0</v>
      </c>
      <c r="K661" s="223">
        <v>0</v>
      </c>
      <c r="L661" s="1"/>
      <c r="M661" s="1"/>
      <c r="N661" s="223">
        <v>0</v>
      </c>
      <c r="O661" s="223">
        <v>0</v>
      </c>
      <c r="P661" s="860"/>
      <c r="Q661" s="861"/>
      <c r="R661" s="223">
        <v>0</v>
      </c>
      <c r="S661" s="223">
        <v>0</v>
      </c>
    </row>
    <row r="662" spans="1:19" outlineLevel="1">
      <c r="D662" s="286"/>
      <c r="E662" s="283"/>
      <c r="F662" s="284"/>
      <c r="G662" s="284"/>
      <c r="H662" s="284"/>
      <c r="I662" s="284"/>
      <c r="J662" s="284"/>
      <c r="K662" s="203"/>
      <c r="L662" s="1"/>
      <c r="M662" s="1"/>
      <c r="N662" s="285"/>
      <c r="O662" s="203"/>
      <c r="P662" s="1"/>
      <c r="Q662" s="1"/>
      <c r="R662" s="285"/>
      <c r="S662" s="203"/>
    </row>
    <row r="663" spans="1:19" s="17" customFormat="1" outlineLevel="1">
      <c r="C663" s="339"/>
      <c r="D663" s="896"/>
      <c r="E663" s="896"/>
      <c r="F663" s="897"/>
      <c r="G663" s="897"/>
      <c r="H663" s="897"/>
      <c r="I663" s="897"/>
      <c r="J663" s="897"/>
      <c r="K663" s="897"/>
      <c r="L663" s="394"/>
      <c r="M663" s="394"/>
      <c r="N663" s="897"/>
      <c r="O663" s="897"/>
      <c r="P663" s="394"/>
      <c r="Q663" s="394"/>
      <c r="R663" s="897"/>
      <c r="S663" s="897"/>
    </row>
  </sheetData>
  <sortState xmlns:xlrd2="http://schemas.microsoft.com/office/spreadsheetml/2017/richdata2" ref="A23:CJ30">
    <sortCondition ref="C23:C30"/>
  </sortState>
  <dataConsolidate/>
  <mergeCells count="3">
    <mergeCell ref="N3:O3"/>
    <mergeCell ref="R3:S3"/>
    <mergeCell ref="D461:K461"/>
  </mergeCells>
  <pageMargins left="0.7" right="0.7" top="0.75" bottom="0.75" header="0.3" footer="0.3"/>
  <pageSetup scale="57" fitToHeight="0" orientation="landscape" horizontalDpi="1200" verticalDpi="1200" r:id="rId1"/>
  <headerFooter>
    <oddHeader>&amp;L VA-151028-MCI: Modification 005-O June 15, 2024 
&amp;R&amp;"Calibri,Italic"Exhibit 4.1: Pricing and Volumes Matrix</oddHeader>
    <oddFooter>&amp;L&amp;"Calibri,Regular"Sheet: &amp;A&amp;R&amp;"Calibri,Regular"Page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R258"/>
  <sheetViews>
    <sheetView workbookViewId="0">
      <selection activeCell="R9" sqref="R9"/>
    </sheetView>
  </sheetViews>
  <sheetFormatPr defaultColWidth="9.33203125" defaultRowHeight="13.2"/>
  <cols>
    <col min="1" max="1" width="3.21875" style="1" customWidth="1"/>
    <col min="2" max="3" width="4.6640625" style="1" customWidth="1"/>
    <col min="4" max="4" width="43.77734375" style="1" bestFit="1" customWidth="1"/>
    <col min="5" max="10" width="12.77734375" style="1" customWidth="1"/>
    <col min="11" max="11" width="5.33203125" style="4" customWidth="1"/>
    <col min="12" max="13" width="12.77734375" style="1" customWidth="1"/>
    <col min="14" max="14" width="12.6640625" style="1" customWidth="1"/>
    <col min="15" max="15" width="5.33203125" style="4" customWidth="1"/>
    <col min="16" max="17" width="12.77734375" style="1" customWidth="1"/>
    <col min="18" max="18" width="12.6640625" style="1" customWidth="1"/>
    <col min="19" max="16384" width="9.33203125" style="1"/>
  </cols>
  <sheetData>
    <row r="2" spans="2:18" ht="17.399999999999999">
      <c r="B2" s="964" t="s">
        <v>801</v>
      </c>
      <c r="C2" s="964"/>
      <c r="D2" s="964"/>
      <c r="E2" s="964"/>
      <c r="F2" s="964"/>
      <c r="G2" s="964"/>
      <c r="H2" s="964"/>
      <c r="I2" s="964"/>
      <c r="J2" s="964"/>
      <c r="K2" s="964"/>
      <c r="L2" s="964"/>
      <c r="M2" s="964"/>
      <c r="N2" s="964"/>
      <c r="O2" s="964"/>
      <c r="P2" s="964"/>
      <c r="Q2" s="964"/>
      <c r="R2" s="964"/>
    </row>
    <row r="3" spans="2:18" ht="12.75" customHeight="1">
      <c r="B3" s="2"/>
      <c r="C3" s="71"/>
      <c r="D3" s="3"/>
      <c r="E3" s="12"/>
      <c r="F3" s="12"/>
      <c r="K3" s="1"/>
      <c r="O3" s="1"/>
    </row>
    <row r="4" spans="2:18" ht="12.75" customHeight="1">
      <c r="B4" s="985" t="s">
        <v>802</v>
      </c>
      <c r="C4" s="985"/>
      <c r="D4" s="985"/>
      <c r="E4" s="985"/>
      <c r="F4" s="985"/>
      <c r="G4" s="985"/>
      <c r="H4" s="985"/>
      <c r="I4" s="985"/>
      <c r="J4" s="985"/>
      <c r="K4" s="985"/>
      <c r="L4" s="985"/>
      <c r="M4" s="985"/>
      <c r="N4" s="985"/>
      <c r="O4" s="985"/>
      <c r="P4" s="985"/>
      <c r="Q4" s="985"/>
      <c r="R4" s="985"/>
    </row>
    <row r="5" spans="2:18">
      <c r="K5" s="1"/>
      <c r="L5" s="10"/>
      <c r="M5" s="10"/>
      <c r="O5" s="1"/>
      <c r="P5" s="10"/>
      <c r="Q5" s="10"/>
    </row>
    <row r="7" spans="2:18">
      <c r="K7" s="88"/>
      <c r="O7" s="88"/>
    </row>
    <row r="8" spans="2:18">
      <c r="K8" s="88"/>
      <c r="O8" s="88"/>
    </row>
    <row r="9" spans="2:18">
      <c r="K9" s="88"/>
      <c r="O9" s="88"/>
    </row>
    <row r="10" spans="2:18">
      <c r="K10" s="88"/>
      <c r="O10" s="88"/>
    </row>
    <row r="11" spans="2:18">
      <c r="K11" s="88"/>
      <c r="O11" s="88"/>
    </row>
    <row r="12" spans="2:18">
      <c r="K12" s="88"/>
      <c r="O12" s="88"/>
    </row>
    <row r="16" spans="2:18">
      <c r="K16" s="88"/>
      <c r="O16" s="88"/>
    </row>
    <row r="17" spans="11:15">
      <c r="K17" s="88"/>
      <c r="O17" s="88"/>
    </row>
    <row r="18" spans="11:15">
      <c r="K18" s="88"/>
      <c r="O18" s="88"/>
    </row>
    <row r="19" spans="11:15">
      <c r="K19" s="88"/>
      <c r="O19" s="88"/>
    </row>
    <row r="20" spans="11:15">
      <c r="K20" s="88"/>
      <c r="O20" s="88"/>
    </row>
    <row r="21" spans="11:15">
      <c r="K21" s="88"/>
      <c r="O21" s="88"/>
    </row>
    <row r="22" spans="11:15">
      <c r="K22" s="88"/>
      <c r="O22" s="88"/>
    </row>
    <row r="23" spans="11:15">
      <c r="K23" s="88"/>
      <c r="O23" s="88"/>
    </row>
    <row r="24" spans="11:15">
      <c r="K24" s="88"/>
      <c r="O24" s="88"/>
    </row>
    <row r="25" spans="11:15">
      <c r="K25" s="88"/>
      <c r="O25" s="88"/>
    </row>
    <row r="29" spans="11:15">
      <c r="K29" s="88"/>
      <c r="O29" s="88"/>
    </row>
    <row r="30" spans="11:15">
      <c r="K30" s="88"/>
      <c r="O30" s="88"/>
    </row>
    <row r="31" spans="11:15">
      <c r="K31" s="88"/>
      <c r="O31" s="88"/>
    </row>
    <row r="32" spans="11:15">
      <c r="K32" s="88"/>
      <c r="O32" s="88"/>
    </row>
    <row r="33" spans="11:15">
      <c r="K33" s="88"/>
      <c r="O33" s="88"/>
    </row>
    <row r="34" spans="11:15">
      <c r="K34" s="88"/>
      <c r="O34" s="88"/>
    </row>
    <row r="35" spans="11:15">
      <c r="K35" s="88"/>
      <c r="O35" s="88"/>
    </row>
    <row r="36" spans="11:15">
      <c r="K36" s="88"/>
      <c r="O36" s="88"/>
    </row>
    <row r="37" spans="11:15">
      <c r="K37" s="88"/>
      <c r="O37" s="88"/>
    </row>
    <row r="38" spans="11:15">
      <c r="K38" s="88"/>
      <c r="O38" s="88"/>
    </row>
    <row r="42" spans="11:15">
      <c r="K42" s="88"/>
      <c r="O42" s="88"/>
    </row>
    <row r="43" spans="11:15">
      <c r="K43" s="88"/>
      <c r="O43" s="88"/>
    </row>
    <row r="44" spans="11:15">
      <c r="K44" s="88"/>
      <c r="O44" s="88"/>
    </row>
    <row r="45" spans="11:15">
      <c r="K45" s="88"/>
      <c r="O45" s="88"/>
    </row>
    <row r="46" spans="11:15">
      <c r="K46" s="88"/>
      <c r="O46" s="88"/>
    </row>
    <row r="47" spans="11:15">
      <c r="K47" s="88"/>
      <c r="O47" s="88"/>
    </row>
    <row r="48" spans="11:15">
      <c r="K48" s="88"/>
      <c r="O48" s="88"/>
    </row>
    <row r="49" spans="11:15">
      <c r="K49" s="88"/>
      <c r="O49" s="88"/>
    </row>
    <row r="50" spans="11:15">
      <c r="K50" s="88"/>
      <c r="O50" s="88"/>
    </row>
    <row r="51" spans="11:15">
      <c r="K51" s="88"/>
      <c r="O51" s="88"/>
    </row>
    <row r="59" spans="11:15">
      <c r="K59" s="88"/>
      <c r="O59" s="88"/>
    </row>
    <row r="60" spans="11:15">
      <c r="K60" s="88"/>
      <c r="O60" s="88"/>
    </row>
    <row r="61" spans="11:15">
      <c r="K61" s="88"/>
      <c r="O61" s="88"/>
    </row>
    <row r="62" spans="11:15">
      <c r="K62" s="88"/>
      <c r="O62" s="88"/>
    </row>
    <row r="63" spans="11:15">
      <c r="K63" s="88"/>
      <c r="O63" s="88"/>
    </row>
    <row r="64" spans="11:15">
      <c r="K64" s="88"/>
      <c r="O64" s="88"/>
    </row>
    <row r="65" spans="11:15">
      <c r="K65" s="88"/>
      <c r="O65" s="88"/>
    </row>
    <row r="66" spans="11:15">
      <c r="K66" s="88"/>
      <c r="O66" s="88"/>
    </row>
    <row r="67" spans="11:15">
      <c r="K67" s="88"/>
      <c r="O67" s="88"/>
    </row>
    <row r="68" spans="11:15">
      <c r="K68" s="88"/>
      <c r="O68" s="88"/>
    </row>
    <row r="72" spans="11:15">
      <c r="K72" s="88"/>
      <c r="O72" s="88"/>
    </row>
    <row r="73" spans="11:15">
      <c r="K73" s="88"/>
      <c r="O73" s="88"/>
    </row>
    <row r="74" spans="11:15">
      <c r="K74" s="88"/>
      <c r="O74" s="88"/>
    </row>
    <row r="75" spans="11:15">
      <c r="K75" s="88"/>
      <c r="O75" s="88"/>
    </row>
    <row r="76" spans="11:15">
      <c r="K76" s="88"/>
      <c r="O76" s="88"/>
    </row>
    <row r="77" spans="11:15">
      <c r="K77" s="88"/>
      <c r="O77" s="88"/>
    </row>
    <row r="78" spans="11:15">
      <c r="K78" s="88"/>
      <c r="O78" s="88"/>
    </row>
    <row r="79" spans="11:15">
      <c r="K79" s="88"/>
      <c r="O79" s="88"/>
    </row>
    <row r="80" spans="11:15">
      <c r="K80" s="88"/>
      <c r="O80" s="88"/>
    </row>
    <row r="81" spans="11:15">
      <c r="K81" s="88"/>
      <c r="O81" s="88"/>
    </row>
    <row r="85" spans="11:15">
      <c r="K85" s="88"/>
      <c r="O85" s="88"/>
    </row>
    <row r="86" spans="11:15">
      <c r="K86" s="88"/>
      <c r="O86" s="88"/>
    </row>
    <row r="87" spans="11:15">
      <c r="K87" s="88"/>
      <c r="O87" s="88"/>
    </row>
    <row r="88" spans="11:15">
      <c r="K88" s="88"/>
      <c r="O88" s="88"/>
    </row>
    <row r="89" spans="11:15">
      <c r="K89" s="88"/>
      <c r="O89" s="88"/>
    </row>
    <row r="90" spans="11:15">
      <c r="K90" s="88"/>
      <c r="O90" s="88"/>
    </row>
    <row r="91" spans="11:15">
      <c r="K91" s="88"/>
      <c r="O91" s="88"/>
    </row>
    <row r="92" spans="11:15">
      <c r="K92" s="88"/>
      <c r="O92" s="88"/>
    </row>
    <row r="93" spans="11:15">
      <c r="K93" s="88"/>
      <c r="O93" s="88"/>
    </row>
    <row r="94" spans="11:15">
      <c r="K94" s="88"/>
      <c r="O94" s="88"/>
    </row>
    <row r="98" spans="11:15">
      <c r="K98" s="88"/>
      <c r="O98" s="88"/>
    </row>
    <row r="99" spans="11:15">
      <c r="K99" s="88"/>
      <c r="O99" s="88"/>
    </row>
    <row r="100" spans="11:15">
      <c r="K100" s="88"/>
      <c r="O100" s="88"/>
    </row>
    <row r="101" spans="11:15">
      <c r="K101" s="88"/>
      <c r="O101" s="88"/>
    </row>
    <row r="102" spans="11:15">
      <c r="K102" s="88"/>
      <c r="O102" s="88"/>
    </row>
    <row r="103" spans="11:15">
      <c r="K103" s="88"/>
      <c r="O103" s="88"/>
    </row>
    <row r="104" spans="11:15">
      <c r="K104" s="88"/>
      <c r="O104" s="88"/>
    </row>
    <row r="105" spans="11:15">
      <c r="K105" s="88"/>
      <c r="O105" s="88"/>
    </row>
    <row r="106" spans="11:15">
      <c r="K106" s="88"/>
      <c r="O106" s="88"/>
    </row>
    <row r="107" spans="11:15">
      <c r="K107" s="88"/>
      <c r="O107" s="88"/>
    </row>
    <row r="111" spans="11:15">
      <c r="K111" s="88"/>
      <c r="O111" s="88"/>
    </row>
    <row r="112" spans="11:15">
      <c r="K112" s="88"/>
      <c r="O112" s="88"/>
    </row>
    <row r="113" spans="11:15">
      <c r="K113" s="88"/>
      <c r="O113" s="88"/>
    </row>
    <row r="114" spans="11:15">
      <c r="K114" s="88"/>
      <c r="O114" s="88"/>
    </row>
    <row r="115" spans="11:15">
      <c r="K115" s="88"/>
      <c r="O115" s="88"/>
    </row>
    <row r="116" spans="11:15">
      <c r="K116" s="88"/>
      <c r="O116" s="88"/>
    </row>
    <row r="117" spans="11:15">
      <c r="K117" s="88"/>
      <c r="O117" s="88"/>
    </row>
    <row r="118" spans="11:15">
      <c r="K118" s="88"/>
      <c r="O118" s="88"/>
    </row>
    <row r="119" spans="11:15">
      <c r="K119" s="88"/>
      <c r="O119" s="88"/>
    </row>
    <row r="120" spans="11:15">
      <c r="K120" s="88"/>
      <c r="O120" s="88"/>
    </row>
    <row r="128" spans="11:15">
      <c r="K128" s="88"/>
      <c r="O128" s="88"/>
    </row>
    <row r="129" spans="11:15">
      <c r="K129" s="88"/>
      <c r="O129" s="88"/>
    </row>
    <row r="130" spans="11:15">
      <c r="K130" s="88"/>
      <c r="O130" s="88"/>
    </row>
    <row r="131" spans="11:15">
      <c r="K131" s="88"/>
      <c r="O131" s="88"/>
    </row>
    <row r="132" spans="11:15">
      <c r="K132" s="88"/>
      <c r="O132" s="88"/>
    </row>
    <row r="133" spans="11:15">
      <c r="K133" s="88"/>
      <c r="O133" s="88"/>
    </row>
    <row r="134" spans="11:15">
      <c r="K134" s="88"/>
      <c r="O134" s="88"/>
    </row>
    <row r="135" spans="11:15">
      <c r="K135" s="88"/>
      <c r="O135" s="88"/>
    </row>
    <row r="136" spans="11:15">
      <c r="K136" s="88"/>
      <c r="O136" s="88"/>
    </row>
    <row r="137" spans="11:15">
      <c r="K137" s="88"/>
      <c r="O137" s="88"/>
    </row>
    <row r="141" spans="11:15">
      <c r="K141" s="88"/>
      <c r="O141" s="88"/>
    </row>
    <row r="142" spans="11:15">
      <c r="K142" s="88"/>
      <c r="O142" s="88"/>
    </row>
    <row r="143" spans="11:15">
      <c r="K143" s="88"/>
      <c r="O143" s="88"/>
    </row>
    <row r="144" spans="11:15">
      <c r="K144" s="88"/>
      <c r="O144" s="88"/>
    </row>
    <row r="145" spans="11:15">
      <c r="K145" s="88"/>
      <c r="O145" s="88"/>
    </row>
    <row r="146" spans="11:15">
      <c r="K146" s="88"/>
      <c r="O146" s="88"/>
    </row>
    <row r="147" spans="11:15">
      <c r="K147" s="88"/>
      <c r="O147" s="88"/>
    </row>
    <row r="148" spans="11:15">
      <c r="K148" s="88"/>
      <c r="O148" s="88"/>
    </row>
    <row r="149" spans="11:15">
      <c r="K149" s="88"/>
      <c r="O149" s="88"/>
    </row>
    <row r="150" spans="11:15">
      <c r="K150" s="88"/>
      <c r="O150" s="88"/>
    </row>
    <row r="154" spans="11:15">
      <c r="K154" s="88"/>
      <c r="O154" s="88"/>
    </row>
    <row r="155" spans="11:15">
      <c r="K155" s="88"/>
      <c r="O155" s="88"/>
    </row>
    <row r="156" spans="11:15">
      <c r="K156" s="88"/>
      <c r="O156" s="88"/>
    </row>
    <row r="157" spans="11:15">
      <c r="K157" s="88"/>
      <c r="O157" s="88"/>
    </row>
    <row r="158" spans="11:15">
      <c r="K158" s="88"/>
      <c r="O158" s="88"/>
    </row>
    <row r="159" spans="11:15">
      <c r="K159" s="88"/>
      <c r="O159" s="88"/>
    </row>
    <row r="160" spans="11:15">
      <c r="K160" s="88"/>
      <c r="O160" s="88"/>
    </row>
    <row r="161" spans="11:15">
      <c r="K161" s="88"/>
      <c r="O161" s="88"/>
    </row>
    <row r="162" spans="11:15">
      <c r="K162" s="88"/>
      <c r="O162" s="88"/>
    </row>
    <row r="163" spans="11:15">
      <c r="K163" s="88"/>
      <c r="O163" s="88"/>
    </row>
    <row r="167" spans="11:15">
      <c r="K167" s="88"/>
      <c r="O167" s="88"/>
    </row>
    <row r="168" spans="11:15">
      <c r="K168" s="88"/>
      <c r="O168" s="88"/>
    </row>
    <row r="169" spans="11:15">
      <c r="K169" s="88"/>
      <c r="O169" s="88"/>
    </row>
    <row r="170" spans="11:15">
      <c r="K170" s="88"/>
      <c r="O170" s="88"/>
    </row>
    <row r="171" spans="11:15">
      <c r="K171" s="88"/>
      <c r="O171" s="88"/>
    </row>
    <row r="172" spans="11:15">
      <c r="K172" s="88"/>
      <c r="O172" s="88"/>
    </row>
    <row r="173" spans="11:15">
      <c r="K173" s="88"/>
      <c r="O173" s="88"/>
    </row>
    <row r="174" spans="11:15">
      <c r="K174" s="88"/>
      <c r="O174" s="88"/>
    </row>
    <row r="175" spans="11:15">
      <c r="K175" s="88"/>
      <c r="O175" s="88"/>
    </row>
    <row r="176" spans="11:15">
      <c r="K176" s="88"/>
      <c r="O176" s="88"/>
    </row>
    <row r="180" spans="11:15">
      <c r="K180" s="88"/>
      <c r="O180" s="88"/>
    </row>
    <row r="181" spans="11:15">
      <c r="K181" s="88"/>
      <c r="O181" s="88"/>
    </row>
    <row r="182" spans="11:15">
      <c r="K182" s="88"/>
      <c r="O182" s="88"/>
    </row>
    <row r="183" spans="11:15">
      <c r="K183" s="88"/>
      <c r="O183" s="88"/>
    </row>
    <row r="184" spans="11:15">
      <c r="K184" s="88"/>
      <c r="O184" s="88"/>
    </row>
    <row r="185" spans="11:15">
      <c r="K185" s="88"/>
      <c r="O185" s="88"/>
    </row>
    <row r="186" spans="11:15">
      <c r="K186" s="88"/>
      <c r="O186" s="88"/>
    </row>
    <row r="187" spans="11:15">
      <c r="K187" s="88"/>
      <c r="O187" s="88"/>
    </row>
    <row r="188" spans="11:15">
      <c r="K188" s="88"/>
      <c r="O188" s="88"/>
    </row>
    <row r="189" spans="11:15">
      <c r="K189" s="88"/>
      <c r="O189" s="88"/>
    </row>
    <row r="197" spans="11:15">
      <c r="K197" s="88"/>
      <c r="O197" s="88"/>
    </row>
    <row r="198" spans="11:15">
      <c r="K198" s="88"/>
      <c r="O198" s="88"/>
    </row>
    <row r="199" spans="11:15">
      <c r="K199" s="88"/>
      <c r="O199" s="88"/>
    </row>
    <row r="200" spans="11:15">
      <c r="K200" s="88"/>
      <c r="O200" s="88"/>
    </row>
    <row r="201" spans="11:15">
      <c r="K201" s="88"/>
      <c r="O201" s="88"/>
    </row>
    <row r="202" spans="11:15">
      <c r="K202" s="88"/>
      <c r="O202" s="88"/>
    </row>
    <row r="203" spans="11:15">
      <c r="K203" s="88"/>
      <c r="O203" s="88"/>
    </row>
    <row r="204" spans="11:15">
      <c r="K204" s="88"/>
      <c r="O204" s="88"/>
    </row>
    <row r="205" spans="11:15">
      <c r="K205" s="88"/>
      <c r="O205" s="88"/>
    </row>
    <row r="206" spans="11:15">
      <c r="K206" s="88"/>
      <c r="O206" s="88"/>
    </row>
    <row r="210" spans="11:15">
      <c r="K210" s="88"/>
      <c r="O210" s="88"/>
    </row>
    <row r="211" spans="11:15">
      <c r="K211" s="88"/>
      <c r="O211" s="88"/>
    </row>
    <row r="212" spans="11:15">
      <c r="K212" s="88"/>
      <c r="O212" s="88"/>
    </row>
    <row r="213" spans="11:15">
      <c r="K213" s="88"/>
      <c r="O213" s="88"/>
    </row>
    <row r="214" spans="11:15">
      <c r="K214" s="88"/>
      <c r="O214" s="88"/>
    </row>
    <row r="215" spans="11:15">
      <c r="K215" s="88"/>
      <c r="O215" s="88"/>
    </row>
    <row r="216" spans="11:15">
      <c r="K216" s="88"/>
      <c r="O216" s="88"/>
    </row>
    <row r="217" spans="11:15">
      <c r="K217" s="88"/>
      <c r="O217" s="88"/>
    </row>
    <row r="218" spans="11:15">
      <c r="K218" s="88"/>
      <c r="O218" s="88"/>
    </row>
    <row r="219" spans="11:15">
      <c r="K219" s="88"/>
      <c r="O219" s="88"/>
    </row>
    <row r="223" spans="11:15">
      <c r="K223" s="88"/>
      <c r="O223" s="88"/>
    </row>
    <row r="224" spans="11:15">
      <c r="K224" s="88"/>
      <c r="O224" s="88"/>
    </row>
    <row r="225" spans="11:15">
      <c r="K225" s="88"/>
      <c r="O225" s="88"/>
    </row>
    <row r="226" spans="11:15">
      <c r="K226" s="88"/>
      <c r="O226" s="88"/>
    </row>
    <row r="227" spans="11:15">
      <c r="K227" s="88"/>
      <c r="O227" s="88"/>
    </row>
    <row r="228" spans="11:15">
      <c r="K228" s="88"/>
      <c r="O228" s="88"/>
    </row>
    <row r="229" spans="11:15">
      <c r="K229" s="88"/>
      <c r="O229" s="88"/>
    </row>
    <row r="230" spans="11:15">
      <c r="K230" s="88"/>
      <c r="O230" s="88"/>
    </row>
    <row r="231" spans="11:15">
      <c r="K231" s="88"/>
      <c r="O231" s="88"/>
    </row>
    <row r="232" spans="11:15">
      <c r="K232" s="88"/>
      <c r="O232" s="88"/>
    </row>
    <row r="236" spans="11:15">
      <c r="K236" s="88"/>
      <c r="O236" s="88"/>
    </row>
    <row r="237" spans="11:15">
      <c r="K237" s="88"/>
      <c r="O237" s="88"/>
    </row>
    <row r="238" spans="11:15">
      <c r="K238" s="88"/>
      <c r="O238" s="88"/>
    </row>
    <row r="239" spans="11:15">
      <c r="K239" s="88"/>
      <c r="O239" s="88"/>
    </row>
    <row r="240" spans="11:15">
      <c r="K240" s="88"/>
      <c r="O240" s="88"/>
    </row>
    <row r="241" spans="11:15">
      <c r="K241" s="88"/>
      <c r="O241" s="88"/>
    </row>
    <row r="242" spans="11:15">
      <c r="K242" s="88"/>
      <c r="O242" s="88"/>
    </row>
    <row r="243" spans="11:15">
      <c r="K243" s="88"/>
      <c r="O243" s="88"/>
    </row>
    <row r="244" spans="11:15">
      <c r="K244" s="88"/>
      <c r="O244" s="88"/>
    </row>
    <row r="245" spans="11:15">
      <c r="K245" s="88"/>
      <c r="O245" s="88"/>
    </row>
    <row r="249" spans="11:15">
      <c r="K249" s="88"/>
      <c r="O249" s="88"/>
    </row>
    <row r="250" spans="11:15">
      <c r="K250" s="88"/>
      <c r="O250" s="88"/>
    </row>
    <row r="251" spans="11:15">
      <c r="K251" s="88"/>
      <c r="O251" s="88"/>
    </row>
    <row r="252" spans="11:15">
      <c r="K252" s="88"/>
      <c r="O252" s="88"/>
    </row>
    <row r="253" spans="11:15">
      <c r="K253" s="88"/>
      <c r="O253" s="88"/>
    </row>
    <row r="254" spans="11:15">
      <c r="K254" s="88"/>
      <c r="O254" s="88"/>
    </row>
    <row r="255" spans="11:15">
      <c r="K255" s="88"/>
      <c r="O255" s="88"/>
    </row>
    <row r="256" spans="11:15">
      <c r="K256" s="88"/>
      <c r="O256" s="88"/>
    </row>
    <row r="257" spans="11:15">
      <c r="K257" s="88"/>
      <c r="O257" s="88"/>
    </row>
    <row r="258" spans="11:15">
      <c r="K258" s="88"/>
      <c r="O258" s="88"/>
    </row>
  </sheetData>
  <mergeCells count="2">
    <mergeCell ref="B2:R2"/>
    <mergeCell ref="B4:R4"/>
  </mergeCells>
  <phoneticPr fontId="13" type="noConversion"/>
  <pageMargins left="0.7" right="0.7" top="0.75" bottom="0.75" header="0.3" footer="0.3"/>
  <pageSetup scale="62"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pageSetUpPr fitToPage="1"/>
  </sheetPr>
  <dimension ref="B2:W49"/>
  <sheetViews>
    <sheetView showGridLines="0" zoomScale="70" zoomScaleNormal="70" zoomScaleSheetLayoutView="70" workbookViewId="0">
      <selection activeCell="C4" sqref="C4"/>
    </sheetView>
  </sheetViews>
  <sheetFormatPr defaultColWidth="9.33203125" defaultRowHeight="13.2"/>
  <cols>
    <col min="1" max="1" width="3.6640625" style="6" customWidth="1"/>
    <col min="2" max="2" width="1.77734375" style="6" customWidth="1"/>
    <col min="3" max="3" width="49.44140625" style="6" bestFit="1" customWidth="1"/>
    <col min="4" max="4" width="15.77734375" style="6" hidden="1" customWidth="1"/>
    <col min="5" max="5" width="15" style="6" customWidth="1"/>
    <col min="6" max="6" width="12.33203125" style="451" bestFit="1" customWidth="1"/>
    <col min="7" max="7" width="2" style="6" bestFit="1" customWidth="1"/>
    <col min="8" max="8" width="18.44140625" style="6" bestFit="1" customWidth="1"/>
    <col min="9" max="9" width="19.44140625" style="6" customWidth="1"/>
    <col min="10" max="13" width="10.44140625" style="6" bestFit="1" customWidth="1"/>
    <col min="14" max="14" width="19.44140625" style="6" bestFit="1" customWidth="1"/>
    <col min="15" max="15" width="2.77734375" style="6" customWidth="1"/>
    <col min="16" max="20" width="18.44140625" style="6" bestFit="1" customWidth="1"/>
    <col min="21" max="21" width="10.44140625" style="6" bestFit="1" customWidth="1"/>
    <col min="22" max="22" width="19.44140625" style="6" bestFit="1" customWidth="1"/>
    <col min="23" max="16384" width="9.33203125" style="6"/>
  </cols>
  <sheetData>
    <row r="2" spans="2:22" s="5" customFormat="1" ht="17.399999999999999">
      <c r="B2" s="995" t="s">
        <v>803</v>
      </c>
      <c r="C2" s="995"/>
      <c r="D2" s="995"/>
      <c r="E2" s="995"/>
      <c r="F2" s="995"/>
      <c r="G2" s="995"/>
      <c r="H2" s="995"/>
      <c r="I2" s="995"/>
      <c r="J2" s="995"/>
      <c r="K2" s="995"/>
      <c r="L2" s="995"/>
      <c r="M2" s="995"/>
      <c r="N2" s="995"/>
      <c r="O2" s="995"/>
      <c r="P2" s="995"/>
      <c r="Q2" s="995"/>
      <c r="R2" s="995"/>
      <c r="S2" s="995"/>
      <c r="T2" s="995"/>
      <c r="U2" s="995"/>
      <c r="V2" s="995"/>
    </row>
    <row r="3" spans="2:22" s="5" customFormat="1" ht="17.399999999999999">
      <c r="B3" s="996"/>
      <c r="C3" s="997"/>
      <c r="D3" s="996"/>
      <c r="E3" s="996"/>
      <c r="F3" s="996"/>
      <c r="G3" s="996"/>
      <c r="H3" s="996"/>
      <c r="I3" s="996"/>
      <c r="J3" s="996"/>
      <c r="K3" s="996"/>
      <c r="L3" s="996"/>
      <c r="M3" s="996"/>
      <c r="N3" s="996"/>
      <c r="O3" s="996"/>
      <c r="P3" s="996"/>
      <c r="Q3" s="996"/>
      <c r="R3" s="996"/>
      <c r="S3" s="996"/>
      <c r="T3" s="996"/>
      <c r="U3" s="996"/>
      <c r="V3" s="996"/>
    </row>
    <row r="4" spans="2:22" ht="17.399999999999999">
      <c r="B4" s="24"/>
      <c r="C4" s="19" t="s">
        <v>1603</v>
      </c>
      <c r="D4" s="11"/>
      <c r="E4" s="11"/>
      <c r="F4" s="102"/>
      <c r="G4" s="11"/>
      <c r="H4" s="11"/>
      <c r="I4" s="11"/>
      <c r="J4" s="11"/>
      <c r="K4" s="11"/>
      <c r="L4" s="11"/>
      <c r="M4" s="11"/>
      <c r="N4" s="11"/>
      <c r="O4" s="11"/>
      <c r="P4" s="11"/>
      <c r="Q4" s="11"/>
      <c r="R4" s="11"/>
      <c r="S4" s="11"/>
      <c r="T4" s="11"/>
      <c r="U4" s="11"/>
      <c r="V4" s="11"/>
    </row>
    <row r="5" spans="2:22">
      <c r="B5" s="8"/>
      <c r="C5" s="11"/>
      <c r="D5" s="11"/>
      <c r="E5" s="11"/>
      <c r="F5" s="102"/>
      <c r="G5" s="11"/>
      <c r="H5" s="11"/>
      <c r="I5" s="11"/>
      <c r="J5" s="11"/>
      <c r="K5" s="11"/>
      <c r="L5" s="11"/>
      <c r="M5" s="11"/>
      <c r="N5" s="11"/>
      <c r="O5" s="11"/>
      <c r="P5" s="11"/>
      <c r="Q5" s="11"/>
      <c r="R5" s="11"/>
      <c r="S5" s="11"/>
      <c r="T5" s="11"/>
      <c r="U5" s="11"/>
      <c r="V5" s="11"/>
    </row>
    <row r="6" spans="2:22">
      <c r="B6" s="8"/>
      <c r="C6" s="11"/>
      <c r="D6" s="11"/>
      <c r="E6" s="11"/>
      <c r="F6" s="102"/>
      <c r="G6" s="11"/>
      <c r="H6" s="11"/>
      <c r="I6" s="11"/>
      <c r="J6" s="11"/>
      <c r="K6" s="11"/>
      <c r="L6" s="11"/>
      <c r="M6" s="11"/>
      <c r="N6" s="11"/>
      <c r="O6" s="11"/>
      <c r="P6" s="11"/>
      <c r="Q6" s="11"/>
      <c r="R6" s="11"/>
      <c r="S6" s="11"/>
      <c r="T6" s="11"/>
      <c r="U6" s="11"/>
      <c r="V6" s="11"/>
    </row>
    <row r="7" spans="2:22" ht="13.8" thickBot="1">
      <c r="B7" s="8"/>
      <c r="C7" s="11"/>
      <c r="D7" s="11"/>
      <c r="E7" s="11"/>
      <c r="F7" s="102"/>
      <c r="G7" s="11"/>
      <c r="H7" s="11"/>
      <c r="I7" s="11"/>
      <c r="J7" s="11"/>
      <c r="K7" s="11"/>
      <c r="L7" s="11"/>
      <c r="M7" s="11"/>
      <c r="N7" s="11"/>
      <c r="O7" s="11"/>
      <c r="P7" s="11"/>
      <c r="Q7" s="11"/>
      <c r="R7" s="11"/>
      <c r="S7" s="11"/>
      <c r="T7" s="11"/>
      <c r="U7" s="11"/>
      <c r="V7" s="11"/>
    </row>
    <row r="8" spans="2:22" ht="16.2" thickBot="1">
      <c r="B8" s="11"/>
      <c r="C8" s="467"/>
      <c r="D8" s="468"/>
      <c r="E8" s="468"/>
      <c r="F8" s="469"/>
      <c r="G8" s="468"/>
      <c r="H8" s="998" t="s">
        <v>804</v>
      </c>
      <c r="I8" s="998"/>
      <c r="J8" s="998"/>
      <c r="K8" s="998"/>
      <c r="L8" s="998"/>
      <c r="M8" s="998"/>
      <c r="N8" s="999"/>
      <c r="O8" s="722"/>
      <c r="P8" s="1000" t="s">
        <v>805</v>
      </c>
      <c r="Q8" s="1000"/>
      <c r="R8" s="1000"/>
      <c r="S8" s="1000"/>
      <c r="T8" s="1000"/>
      <c r="U8" s="1000"/>
      <c r="V8" s="1001"/>
    </row>
    <row r="9" spans="2:22" ht="27" thickBot="1">
      <c r="B9" s="11"/>
      <c r="C9" s="462" t="s">
        <v>806</v>
      </c>
      <c r="D9" s="463" t="s">
        <v>807</v>
      </c>
      <c r="E9" s="463" t="s">
        <v>808</v>
      </c>
      <c r="F9" s="464" t="s">
        <v>809</v>
      </c>
      <c r="G9" s="724"/>
      <c r="H9" s="463" t="s">
        <v>49</v>
      </c>
      <c r="I9" s="463" t="s">
        <v>50</v>
      </c>
      <c r="J9" s="463" t="s">
        <v>51</v>
      </c>
      <c r="K9" s="463" t="s">
        <v>52</v>
      </c>
      <c r="L9" s="463" t="s">
        <v>53</v>
      </c>
      <c r="M9" s="463" t="s">
        <v>54</v>
      </c>
      <c r="N9" s="466" t="s">
        <v>56</v>
      </c>
      <c r="O9" s="723"/>
      <c r="P9" s="465" t="s">
        <v>49</v>
      </c>
      <c r="Q9" s="463" t="s">
        <v>50</v>
      </c>
      <c r="R9" s="463" t="s">
        <v>51</v>
      </c>
      <c r="S9" s="463" t="s">
        <v>52</v>
      </c>
      <c r="T9" s="463" t="s">
        <v>53</v>
      </c>
      <c r="U9" s="463" t="s">
        <v>54</v>
      </c>
      <c r="V9" s="466" t="s">
        <v>56</v>
      </c>
    </row>
    <row r="10" spans="2:22">
      <c r="B10" s="11"/>
      <c r="C10" s="89"/>
      <c r="D10" s="11"/>
      <c r="E10" s="11"/>
      <c r="F10" s="102"/>
      <c r="G10" s="11"/>
      <c r="H10" s="11"/>
      <c r="I10" s="11"/>
      <c r="J10" s="11"/>
      <c r="K10" s="11"/>
      <c r="L10" s="11"/>
      <c r="M10" s="11"/>
      <c r="N10" s="11"/>
      <c r="O10" s="458"/>
      <c r="P10" s="11"/>
      <c r="Q10" s="11"/>
      <c r="R10" s="11"/>
      <c r="S10" s="11"/>
      <c r="T10" s="11"/>
      <c r="U10" s="11"/>
      <c r="V10" s="90"/>
    </row>
    <row r="11" spans="2:22">
      <c r="B11" s="11"/>
      <c r="C11" s="91"/>
      <c r="D11" s="92"/>
      <c r="E11" s="92"/>
      <c r="F11" s="93"/>
      <c r="G11" s="92"/>
      <c r="H11" s="94"/>
      <c r="I11" s="94"/>
      <c r="J11" s="94"/>
      <c r="K11" s="94"/>
      <c r="L11" s="94"/>
      <c r="M11" s="94"/>
      <c r="N11" s="94"/>
      <c r="O11" s="459"/>
      <c r="P11" s="94"/>
      <c r="Q11" s="94"/>
      <c r="R11" s="94"/>
      <c r="S11" s="94"/>
      <c r="T11" s="94"/>
      <c r="U11" s="94"/>
      <c r="V11" s="95"/>
    </row>
    <row r="12" spans="2:22" ht="13.8">
      <c r="B12" s="11"/>
      <c r="C12" s="74" t="s">
        <v>810</v>
      </c>
      <c r="D12" s="96"/>
      <c r="E12" s="96"/>
      <c r="F12" s="97"/>
      <c r="G12" s="11"/>
      <c r="H12" s="98"/>
      <c r="I12" s="98"/>
      <c r="J12" s="98"/>
      <c r="K12" s="98"/>
      <c r="L12" s="98"/>
      <c r="M12" s="98"/>
      <c r="N12" s="98"/>
      <c r="O12" s="459"/>
      <c r="P12" s="98"/>
      <c r="Q12" s="98"/>
      <c r="R12" s="98"/>
      <c r="S12" s="98"/>
      <c r="T12" s="98"/>
      <c r="U12" s="98"/>
      <c r="V12" s="99"/>
    </row>
    <row r="13" spans="2:22">
      <c r="B13" s="11"/>
      <c r="C13" s="118"/>
      <c r="D13" s="100"/>
      <c r="E13" s="100"/>
      <c r="F13" s="66"/>
      <c r="G13" s="11"/>
      <c r="H13" s="236"/>
      <c r="I13" s="236"/>
      <c r="J13" s="236"/>
      <c r="K13" s="236"/>
      <c r="L13" s="236"/>
      <c r="M13" s="236"/>
      <c r="N13" s="452"/>
      <c r="O13" s="459"/>
      <c r="P13" s="453"/>
      <c r="Q13" s="84"/>
      <c r="R13" s="84"/>
      <c r="S13" s="84"/>
      <c r="T13" s="84"/>
      <c r="U13" s="268"/>
      <c r="V13" s="235"/>
    </row>
    <row r="14" spans="2:22">
      <c r="B14" s="11"/>
      <c r="C14" s="119"/>
      <c r="D14" s="11"/>
      <c r="E14" s="11"/>
      <c r="F14" s="102"/>
      <c r="G14" s="11"/>
      <c r="H14" s="237"/>
      <c r="I14" s="237"/>
      <c r="J14" s="237"/>
      <c r="K14" s="237"/>
      <c r="L14" s="237"/>
      <c r="M14" s="237"/>
      <c r="N14" s="237"/>
      <c r="O14" s="458"/>
      <c r="P14" s="1002" t="s">
        <v>811</v>
      </c>
      <c r="Q14" s="1003"/>
      <c r="R14" s="1003"/>
      <c r="S14" s="1003"/>
      <c r="T14" s="1003"/>
      <c r="U14" s="1003"/>
      <c r="V14" s="240"/>
    </row>
    <row r="15" spans="2:22" ht="26.55" customHeight="1">
      <c r="B15" s="11"/>
      <c r="C15" s="120" t="s">
        <v>812</v>
      </c>
      <c r="D15" s="11"/>
      <c r="E15" s="11"/>
      <c r="F15" s="102"/>
      <c r="G15" s="11"/>
      <c r="H15" s="133"/>
      <c r="I15" s="133"/>
      <c r="J15" s="133"/>
      <c r="K15" s="133"/>
      <c r="L15" s="133"/>
      <c r="M15" s="133"/>
      <c r="N15" s="238"/>
      <c r="O15" s="459"/>
      <c r="P15" s="1004"/>
      <c r="Q15" s="1005"/>
      <c r="R15" s="1005"/>
      <c r="S15" s="1005"/>
      <c r="T15" s="1005"/>
      <c r="U15" s="1005"/>
      <c r="V15" s="241"/>
    </row>
    <row r="16" spans="2:22" s="443" customFormat="1">
      <c r="C16" s="918" t="s">
        <v>711</v>
      </c>
      <c r="D16" s="444"/>
      <c r="E16" s="445"/>
      <c r="F16" s="446"/>
      <c r="H16" s="447"/>
      <c r="I16" s="448">
        <f>SUM(I17:I23)</f>
        <v>2124300</v>
      </c>
      <c r="J16" s="449">
        <f>SUM(J17:J23)</f>
        <v>0</v>
      </c>
      <c r="K16" s="449">
        <f>SUM(K17:K23)</f>
        <v>0</v>
      </c>
      <c r="L16" s="449">
        <f>SUM(L17:L23)</f>
        <v>0</v>
      </c>
      <c r="M16" s="450"/>
      <c r="N16" s="448">
        <f>SUM(H16:L16)</f>
        <v>2124300</v>
      </c>
      <c r="O16" s="460"/>
      <c r="P16" s="448">
        <f>'3 - Monthly Unit Rates'!F12*12</f>
        <v>0</v>
      </c>
      <c r="Q16" s="448">
        <f>'3 - Monthly Unit Rates'!G12*12</f>
        <v>531075</v>
      </c>
      <c r="R16" s="448">
        <f t="shared" ref="R16:T17" si="0">Q16</f>
        <v>531075</v>
      </c>
      <c r="S16" s="448">
        <f t="shared" si="0"/>
        <v>531075</v>
      </c>
      <c r="T16" s="272">
        <f t="shared" si="0"/>
        <v>531075</v>
      </c>
      <c r="U16" s="448"/>
      <c r="V16" s="163">
        <f>SUM(P16:T16)</f>
        <v>2124300</v>
      </c>
    </row>
    <row r="17" spans="2:22">
      <c r="B17" s="11"/>
      <c r="C17" s="441" t="s">
        <v>813</v>
      </c>
      <c r="D17" s="436" t="s">
        <v>814</v>
      </c>
      <c r="E17" s="437" t="s">
        <v>815</v>
      </c>
      <c r="F17" s="442">
        <v>43391</v>
      </c>
      <c r="G17" s="11"/>
      <c r="H17" s="438">
        <f>P17*5</f>
        <v>0</v>
      </c>
      <c r="I17" s="438">
        <f>Q17*4</f>
        <v>303471.40000000002</v>
      </c>
      <c r="J17" s="439" t="s">
        <v>816</v>
      </c>
      <c r="K17" s="439" t="s">
        <v>816</v>
      </c>
      <c r="L17" s="439" t="s">
        <v>816</v>
      </c>
      <c r="M17" s="440"/>
      <c r="N17" s="452"/>
      <c r="O17" s="459"/>
      <c r="P17" s="454"/>
      <c r="Q17" s="454">
        <v>75867.850000000006</v>
      </c>
      <c r="R17" s="454">
        <f>Q17</f>
        <v>75867.850000000006</v>
      </c>
      <c r="S17" s="454">
        <f t="shared" si="0"/>
        <v>75867.850000000006</v>
      </c>
      <c r="T17" s="454">
        <f t="shared" si="0"/>
        <v>75867.850000000006</v>
      </c>
      <c r="U17" s="243"/>
      <c r="V17" s="235"/>
    </row>
    <row r="18" spans="2:22">
      <c r="B18" s="11"/>
      <c r="C18" s="441" t="s">
        <v>817</v>
      </c>
      <c r="D18" s="436" t="s">
        <v>814</v>
      </c>
      <c r="E18" s="437" t="s">
        <v>818</v>
      </c>
      <c r="F18" s="442">
        <v>43405</v>
      </c>
      <c r="G18" s="11"/>
      <c r="H18" s="438">
        <f t="shared" ref="H18:H22" si="1">P18*5</f>
        <v>0</v>
      </c>
      <c r="I18" s="438">
        <f t="shared" ref="I18:I22" si="2">Q18*4</f>
        <v>303471.40000000002</v>
      </c>
      <c r="J18" s="439" t="s">
        <v>816</v>
      </c>
      <c r="K18" s="439" t="s">
        <v>816</v>
      </c>
      <c r="L18" s="439" t="s">
        <v>816</v>
      </c>
      <c r="M18" s="440" t="s">
        <v>816</v>
      </c>
      <c r="N18" s="452"/>
      <c r="O18" s="459"/>
      <c r="P18" s="454"/>
      <c r="Q18" s="454">
        <v>75867.850000000006</v>
      </c>
      <c r="R18" s="454">
        <f t="shared" ref="R18:R23" si="3">Q18</f>
        <v>75867.850000000006</v>
      </c>
      <c r="S18" s="454">
        <f t="shared" ref="S18:S23" si="4">R18</f>
        <v>75867.850000000006</v>
      </c>
      <c r="T18" s="454">
        <f t="shared" ref="T18:T23" si="5">S18</f>
        <v>75867.850000000006</v>
      </c>
      <c r="U18" s="243"/>
      <c r="V18" s="235"/>
    </row>
    <row r="19" spans="2:22">
      <c r="B19" s="11"/>
      <c r="C19" s="441" t="s">
        <v>819</v>
      </c>
      <c r="D19" s="436" t="s">
        <v>814</v>
      </c>
      <c r="E19" s="437" t="s">
        <v>820</v>
      </c>
      <c r="F19" s="442">
        <v>43419</v>
      </c>
      <c r="G19" s="11"/>
      <c r="H19" s="438">
        <f t="shared" si="1"/>
        <v>0</v>
      </c>
      <c r="I19" s="438">
        <f t="shared" si="2"/>
        <v>303471.44</v>
      </c>
      <c r="J19" s="439" t="s">
        <v>816</v>
      </c>
      <c r="K19" s="439" t="s">
        <v>816</v>
      </c>
      <c r="L19" s="439" t="s">
        <v>816</v>
      </c>
      <c r="M19" s="440" t="s">
        <v>816</v>
      </c>
      <c r="N19" s="452"/>
      <c r="O19" s="459"/>
      <c r="P19" s="454"/>
      <c r="Q19" s="454">
        <v>75867.86</v>
      </c>
      <c r="R19" s="454">
        <f t="shared" si="3"/>
        <v>75867.86</v>
      </c>
      <c r="S19" s="454">
        <f t="shared" si="4"/>
        <v>75867.86</v>
      </c>
      <c r="T19" s="454">
        <f t="shared" si="5"/>
        <v>75867.86</v>
      </c>
      <c r="U19" s="243"/>
      <c r="V19" s="235"/>
    </row>
    <row r="20" spans="2:22">
      <c r="B20" s="11"/>
      <c r="C20" s="441" t="s">
        <v>821</v>
      </c>
      <c r="D20" s="436" t="s">
        <v>814</v>
      </c>
      <c r="E20" s="437" t="s">
        <v>822</v>
      </c>
      <c r="F20" s="442" t="s">
        <v>823</v>
      </c>
      <c r="G20" s="11"/>
      <c r="H20" s="438">
        <f t="shared" si="1"/>
        <v>0</v>
      </c>
      <c r="I20" s="438">
        <f t="shared" si="2"/>
        <v>303471.44</v>
      </c>
      <c r="J20" s="439" t="s">
        <v>816</v>
      </c>
      <c r="K20" s="439" t="s">
        <v>816</v>
      </c>
      <c r="L20" s="439" t="s">
        <v>816</v>
      </c>
      <c r="M20" s="440"/>
      <c r="N20" s="452"/>
      <c r="O20" s="459"/>
      <c r="P20" s="454"/>
      <c r="Q20" s="454">
        <v>75867.86</v>
      </c>
      <c r="R20" s="454">
        <f t="shared" si="3"/>
        <v>75867.86</v>
      </c>
      <c r="S20" s="454">
        <f t="shared" si="4"/>
        <v>75867.86</v>
      </c>
      <c r="T20" s="454">
        <f t="shared" si="5"/>
        <v>75867.86</v>
      </c>
      <c r="U20" s="243"/>
      <c r="V20" s="235"/>
    </row>
    <row r="21" spans="2:22">
      <c r="B21" s="11"/>
      <c r="C21" s="441" t="s">
        <v>824</v>
      </c>
      <c r="D21" s="436" t="s">
        <v>814</v>
      </c>
      <c r="E21" s="437" t="s">
        <v>825</v>
      </c>
      <c r="F21" s="442" t="s">
        <v>826</v>
      </c>
      <c r="G21" s="11"/>
      <c r="H21" s="438">
        <f t="shared" si="1"/>
        <v>0</v>
      </c>
      <c r="I21" s="438">
        <f t="shared" si="2"/>
        <v>303471.44</v>
      </c>
      <c r="J21" s="439" t="s">
        <v>816</v>
      </c>
      <c r="K21" s="439" t="s">
        <v>816</v>
      </c>
      <c r="L21" s="439" t="s">
        <v>816</v>
      </c>
      <c r="M21" s="440"/>
      <c r="N21" s="452"/>
      <c r="O21" s="459"/>
      <c r="P21" s="454"/>
      <c r="Q21" s="454">
        <v>75867.86</v>
      </c>
      <c r="R21" s="454">
        <f t="shared" si="3"/>
        <v>75867.86</v>
      </c>
      <c r="S21" s="454">
        <f t="shared" si="4"/>
        <v>75867.86</v>
      </c>
      <c r="T21" s="454">
        <f t="shared" si="5"/>
        <v>75867.86</v>
      </c>
      <c r="U21" s="243"/>
      <c r="V21" s="235"/>
    </row>
    <row r="22" spans="2:22">
      <c r="B22" s="11"/>
      <c r="C22" s="441" t="s">
        <v>827</v>
      </c>
      <c r="D22" s="436" t="s">
        <v>814</v>
      </c>
      <c r="E22" s="437" t="s">
        <v>828</v>
      </c>
      <c r="F22" s="442" t="s">
        <v>829</v>
      </c>
      <c r="G22" s="11"/>
      <c r="H22" s="438">
        <f t="shared" si="1"/>
        <v>0</v>
      </c>
      <c r="I22" s="438">
        <f t="shared" si="2"/>
        <v>303471.44</v>
      </c>
      <c r="J22" s="439" t="s">
        <v>816</v>
      </c>
      <c r="K22" s="439" t="s">
        <v>816</v>
      </c>
      <c r="L22" s="439" t="s">
        <v>816</v>
      </c>
      <c r="M22" s="440"/>
      <c r="N22" s="452"/>
      <c r="O22" s="459"/>
      <c r="P22" s="454"/>
      <c r="Q22" s="454">
        <v>75867.86</v>
      </c>
      <c r="R22" s="454">
        <f t="shared" si="3"/>
        <v>75867.86</v>
      </c>
      <c r="S22" s="454">
        <f t="shared" si="4"/>
        <v>75867.86</v>
      </c>
      <c r="T22" s="454">
        <f t="shared" si="5"/>
        <v>75867.86</v>
      </c>
      <c r="U22" s="243"/>
      <c r="V22" s="235"/>
    </row>
    <row r="23" spans="2:22">
      <c r="B23" s="11"/>
      <c r="C23" s="441" t="s">
        <v>830</v>
      </c>
      <c r="D23" s="436" t="s">
        <v>814</v>
      </c>
      <c r="E23" s="437" t="s">
        <v>831</v>
      </c>
      <c r="F23" s="442">
        <v>44012</v>
      </c>
      <c r="G23" s="11"/>
      <c r="H23" s="438" t="s">
        <v>816</v>
      </c>
      <c r="I23" s="438">
        <f>Q23*4</f>
        <v>303471.44</v>
      </c>
      <c r="J23" s="439" t="s">
        <v>816</v>
      </c>
      <c r="K23" s="439" t="s">
        <v>816</v>
      </c>
      <c r="L23" s="439" t="s">
        <v>816</v>
      </c>
      <c r="M23" s="440"/>
      <c r="N23" s="452"/>
      <c r="O23" s="459"/>
      <c r="P23" s="454"/>
      <c r="Q23" s="454">
        <v>75867.86</v>
      </c>
      <c r="R23" s="454">
        <f t="shared" si="3"/>
        <v>75867.86</v>
      </c>
      <c r="S23" s="454">
        <f t="shared" si="4"/>
        <v>75867.86</v>
      </c>
      <c r="T23" s="454">
        <f t="shared" si="5"/>
        <v>75867.86</v>
      </c>
      <c r="U23" s="243"/>
      <c r="V23" s="235"/>
    </row>
    <row r="24" spans="2:22">
      <c r="B24" s="11"/>
      <c r="C24" s="85"/>
      <c r="D24" s="123"/>
      <c r="E24" s="104"/>
      <c r="F24" s="442"/>
      <c r="G24" s="11"/>
      <c r="H24" s="236"/>
      <c r="I24" s="236"/>
      <c r="J24" s="236"/>
      <c r="K24" s="236"/>
      <c r="L24" s="236"/>
      <c r="M24" s="267"/>
      <c r="N24" s="452"/>
      <c r="O24" s="459"/>
      <c r="P24" s="455"/>
      <c r="Q24" s="236"/>
      <c r="R24" s="236"/>
      <c r="S24" s="236"/>
      <c r="T24" s="236"/>
      <c r="U24" s="267"/>
      <c r="V24" s="235"/>
    </row>
    <row r="25" spans="2:22" s="443" customFormat="1">
      <c r="C25" s="918" t="s">
        <v>712</v>
      </c>
      <c r="D25" s="444"/>
      <c r="E25" s="445"/>
      <c r="F25" s="446"/>
      <c r="H25" s="447"/>
      <c r="I25" s="448">
        <f t="shared" ref="I25:L25" si="6">SUM(I26:I27)</f>
        <v>1291330.7999999998</v>
      </c>
      <c r="J25" s="449">
        <f t="shared" si="6"/>
        <v>0</v>
      </c>
      <c r="K25" s="449">
        <f t="shared" si="6"/>
        <v>0</v>
      </c>
      <c r="L25" s="449">
        <f t="shared" si="6"/>
        <v>0</v>
      </c>
      <c r="M25" s="450"/>
      <c r="N25" s="447">
        <f>SUM(H25:L25)</f>
        <v>1291330.7999999998</v>
      </c>
      <c r="O25" s="460"/>
      <c r="P25" s="448">
        <f>'3 - Monthly Unit Rates'!F13*12</f>
        <v>0</v>
      </c>
      <c r="Q25" s="448">
        <f>'3 - Monthly Unit Rates'!G13*12</f>
        <v>322832.69999999995</v>
      </c>
      <c r="R25" s="448">
        <f>Q25</f>
        <v>322832.69999999995</v>
      </c>
      <c r="S25" s="448">
        <f>R25</f>
        <v>322832.69999999995</v>
      </c>
      <c r="T25" s="272">
        <f>S25</f>
        <v>322832.69999999995</v>
      </c>
      <c r="U25" s="447"/>
      <c r="V25" s="163">
        <f>SUM(P25:T25)</f>
        <v>1291330.7999999998</v>
      </c>
    </row>
    <row r="26" spans="2:22">
      <c r="B26" s="11"/>
      <c r="C26" s="726" t="s">
        <v>832</v>
      </c>
      <c r="D26" s="105" t="s">
        <v>814</v>
      </c>
      <c r="E26" s="726" t="s">
        <v>833</v>
      </c>
      <c r="F26" s="442">
        <v>43449</v>
      </c>
      <c r="G26" s="753"/>
      <c r="H26" s="438">
        <f t="shared" ref="H26:H28" si="7">P26*5</f>
        <v>0</v>
      </c>
      <c r="I26" s="236">
        <f>Q26*4</f>
        <v>645665.39999999991</v>
      </c>
      <c r="J26" s="236" t="s">
        <v>816</v>
      </c>
      <c r="K26" s="236" t="s">
        <v>816</v>
      </c>
      <c r="L26" s="236" t="s">
        <v>816</v>
      </c>
      <c r="M26" s="267"/>
      <c r="N26" s="452"/>
      <c r="O26" s="459"/>
      <c r="P26" s="455">
        <f>0.5*P$25</f>
        <v>0</v>
      </c>
      <c r="Q26" s="455">
        <f>0.5*Q$25</f>
        <v>161416.34999999998</v>
      </c>
      <c r="R26" s="236">
        <f t="shared" ref="R26:T27" si="8">Q26</f>
        <v>161416.34999999998</v>
      </c>
      <c r="S26" s="236">
        <f t="shared" si="8"/>
        <v>161416.34999999998</v>
      </c>
      <c r="T26" s="236">
        <f t="shared" si="8"/>
        <v>161416.34999999998</v>
      </c>
      <c r="U26" s="267"/>
      <c r="V26" s="235"/>
    </row>
    <row r="27" spans="2:22">
      <c r="B27" s="11"/>
      <c r="C27" s="726" t="s">
        <v>834</v>
      </c>
      <c r="D27" s="105" t="s">
        <v>814</v>
      </c>
      <c r="E27" s="100" t="s">
        <v>835</v>
      </c>
      <c r="F27" s="442">
        <v>43435</v>
      </c>
      <c r="G27" s="753"/>
      <c r="H27" s="438">
        <f t="shared" si="7"/>
        <v>0</v>
      </c>
      <c r="I27" s="236">
        <f>Q27*4</f>
        <v>645665.39999999991</v>
      </c>
      <c r="J27" s="236" t="s">
        <v>816</v>
      </c>
      <c r="K27" s="236" t="s">
        <v>816</v>
      </c>
      <c r="L27" s="236" t="s">
        <v>816</v>
      </c>
      <c r="M27" s="267"/>
      <c r="N27" s="452"/>
      <c r="O27" s="459"/>
      <c r="P27" s="455">
        <f>0.5*P$25</f>
        <v>0</v>
      </c>
      <c r="Q27" s="236">
        <f>0.5*Q$25</f>
        <v>161416.34999999998</v>
      </c>
      <c r="R27" s="236">
        <f t="shared" si="8"/>
        <v>161416.34999999998</v>
      </c>
      <c r="S27" s="236">
        <f t="shared" si="8"/>
        <v>161416.34999999998</v>
      </c>
      <c r="T27" s="236">
        <f t="shared" si="8"/>
        <v>161416.34999999998</v>
      </c>
      <c r="U27" s="267"/>
      <c r="V27" s="235"/>
    </row>
    <row r="28" spans="2:22">
      <c r="B28" s="11"/>
      <c r="C28" s="85"/>
      <c r="D28" s="105"/>
      <c r="E28" s="100"/>
      <c r="F28" s="140"/>
      <c r="G28" s="753"/>
      <c r="H28" s="438">
        <f t="shared" si="7"/>
        <v>0</v>
      </c>
      <c r="I28" s="236"/>
      <c r="J28" s="236"/>
      <c r="K28" s="236"/>
      <c r="L28" s="236"/>
      <c r="M28" s="267"/>
      <c r="N28" s="452"/>
      <c r="O28" s="459"/>
      <c r="P28" s="455"/>
      <c r="Q28" s="236"/>
      <c r="R28" s="236"/>
      <c r="S28" s="236"/>
      <c r="T28" s="236"/>
      <c r="U28" s="267"/>
      <c r="V28" s="235"/>
    </row>
    <row r="29" spans="2:22" s="443" customFormat="1">
      <c r="C29" s="918" t="s">
        <v>713</v>
      </c>
      <c r="D29" s="444"/>
      <c r="E29" s="445"/>
      <c r="F29" s="446"/>
      <c r="H29" s="447"/>
      <c r="I29" s="448">
        <f t="shared" ref="I29" si="9">SUM(I30:I31)</f>
        <v>3730782</v>
      </c>
      <c r="J29" s="449">
        <f t="shared" ref="J29" si="10">SUM(J30:J31)</f>
        <v>0</v>
      </c>
      <c r="K29" s="449">
        <f t="shared" ref="K29" si="11">SUM(K30:K31)</f>
        <v>0</v>
      </c>
      <c r="L29" s="449">
        <f t="shared" ref="L29" si="12">SUM(L30:L31)</f>
        <v>0</v>
      </c>
      <c r="M29" s="450"/>
      <c r="N29" s="447">
        <f>SUM(H29:L29)</f>
        <v>3730782</v>
      </c>
      <c r="O29" s="460"/>
      <c r="P29" s="448">
        <f>'3 - Monthly Unit Rates'!F14*12</f>
        <v>0</v>
      </c>
      <c r="Q29" s="448">
        <f>'3 - Monthly Unit Rates'!G14*12</f>
        <v>932695.5</v>
      </c>
      <c r="R29" s="448">
        <f t="shared" ref="R29:T29" si="13">Q29</f>
        <v>932695.5</v>
      </c>
      <c r="S29" s="448">
        <f t="shared" si="13"/>
        <v>932695.5</v>
      </c>
      <c r="T29" s="272">
        <f t="shared" si="13"/>
        <v>932695.5</v>
      </c>
      <c r="U29" s="447"/>
      <c r="V29" s="163">
        <f>SUM(P29:T29)</f>
        <v>3730782</v>
      </c>
    </row>
    <row r="30" spans="2:22">
      <c r="B30" s="11"/>
      <c r="C30" s="85" t="s">
        <v>836</v>
      </c>
      <c r="D30" s="105" t="s">
        <v>814</v>
      </c>
      <c r="E30" s="100" t="s">
        <v>837</v>
      </c>
      <c r="F30" s="442">
        <v>43361</v>
      </c>
      <c r="G30" s="11"/>
      <c r="H30" s="130">
        <f>P30*5</f>
        <v>0</v>
      </c>
      <c r="I30" s="236">
        <f>Q30*4</f>
        <v>1865391</v>
      </c>
      <c r="J30" s="236" t="s">
        <v>816</v>
      </c>
      <c r="K30" s="236" t="s">
        <v>816</v>
      </c>
      <c r="L30" s="236" t="s">
        <v>816</v>
      </c>
      <c r="M30" s="267"/>
      <c r="N30" s="452"/>
      <c r="O30" s="459"/>
      <c r="P30" s="236">
        <f>0.5*P$29</f>
        <v>0</v>
      </c>
      <c r="Q30" s="236">
        <f>0.5*Q$29</f>
        <v>466347.75</v>
      </c>
      <c r="R30" s="236">
        <f t="shared" ref="R30:T31" si="14">Q30</f>
        <v>466347.75</v>
      </c>
      <c r="S30" s="236">
        <f t="shared" si="14"/>
        <v>466347.75</v>
      </c>
      <c r="T30" s="236">
        <f t="shared" si="14"/>
        <v>466347.75</v>
      </c>
      <c r="U30" s="267"/>
      <c r="V30" s="235"/>
    </row>
    <row r="31" spans="2:22">
      <c r="B31" s="11"/>
      <c r="C31" s="85" t="s">
        <v>838</v>
      </c>
      <c r="D31" s="105" t="s">
        <v>814</v>
      </c>
      <c r="E31" s="100" t="s">
        <v>839</v>
      </c>
      <c r="F31" s="442">
        <v>43449</v>
      </c>
      <c r="G31" s="11"/>
      <c r="H31" s="130">
        <f>P31*5</f>
        <v>0</v>
      </c>
      <c r="I31" s="236">
        <f>Q31*4</f>
        <v>1865391</v>
      </c>
      <c r="J31" s="236" t="s">
        <v>816</v>
      </c>
      <c r="K31" s="236" t="s">
        <v>816</v>
      </c>
      <c r="L31" s="236" t="s">
        <v>816</v>
      </c>
      <c r="M31" s="267"/>
      <c r="N31" s="452"/>
      <c r="O31" s="459"/>
      <c r="P31" s="236">
        <f>0.5*P$29</f>
        <v>0</v>
      </c>
      <c r="Q31" s="236">
        <f>0.5*Q$29</f>
        <v>466347.75</v>
      </c>
      <c r="R31" s="236">
        <f t="shared" si="14"/>
        <v>466347.75</v>
      </c>
      <c r="S31" s="236">
        <f t="shared" si="14"/>
        <v>466347.75</v>
      </c>
      <c r="T31" s="236">
        <f t="shared" si="14"/>
        <v>466347.75</v>
      </c>
      <c r="U31" s="267"/>
      <c r="V31" s="235"/>
    </row>
    <row r="32" spans="2:22">
      <c r="B32" s="11"/>
      <c r="C32" s="85"/>
      <c r="D32" s="105"/>
      <c r="E32" s="100"/>
      <c r="F32" s="140"/>
      <c r="G32" s="11"/>
      <c r="H32" s="236"/>
      <c r="I32" s="236"/>
      <c r="J32" s="236"/>
      <c r="K32" s="236"/>
      <c r="L32" s="236"/>
      <c r="M32" s="267"/>
      <c r="N32" s="452"/>
      <c r="O32" s="459"/>
      <c r="P32" s="455"/>
      <c r="Q32" s="236"/>
      <c r="R32" s="236"/>
      <c r="S32" s="236"/>
      <c r="T32" s="236"/>
      <c r="U32" s="267"/>
      <c r="V32" s="235"/>
    </row>
    <row r="33" spans="3:23" s="443" customFormat="1">
      <c r="C33" s="918" t="s">
        <v>714</v>
      </c>
      <c r="D33" s="444"/>
      <c r="E33" s="445"/>
      <c r="F33" s="446"/>
      <c r="H33" s="447"/>
      <c r="I33" s="448">
        <f>SUM(I34:I38)</f>
        <v>2886280.8000000003</v>
      </c>
      <c r="J33" s="449">
        <f t="shared" ref="J33:L33" si="15">SUM(J34:J38)</f>
        <v>0</v>
      </c>
      <c r="K33" s="449">
        <f t="shared" si="15"/>
        <v>0</v>
      </c>
      <c r="L33" s="449">
        <f t="shared" si="15"/>
        <v>0</v>
      </c>
      <c r="M33" s="450"/>
      <c r="N33" s="447">
        <f>SUM(H33:L33)</f>
        <v>2886280.8000000003</v>
      </c>
      <c r="O33" s="460"/>
      <c r="P33" s="448">
        <f>'3 - Monthly Unit Rates'!F15*12</f>
        <v>0</v>
      </c>
      <c r="Q33" s="448">
        <f>'3 - Monthly Unit Rates'!G15*12</f>
        <v>721570.2</v>
      </c>
      <c r="R33" s="448">
        <f t="shared" ref="R33:T33" si="16">Q33</f>
        <v>721570.2</v>
      </c>
      <c r="S33" s="448">
        <f t="shared" si="16"/>
        <v>721570.2</v>
      </c>
      <c r="T33" s="272">
        <f t="shared" si="16"/>
        <v>721570.2</v>
      </c>
      <c r="U33" s="447"/>
      <c r="V33" s="163">
        <f>SUM(P33:T33)</f>
        <v>2886280.8</v>
      </c>
    </row>
    <row r="34" spans="3:23">
      <c r="C34" s="85" t="s">
        <v>821</v>
      </c>
      <c r="D34" s="105" t="s">
        <v>814</v>
      </c>
      <c r="E34" s="104" t="s">
        <v>822</v>
      </c>
      <c r="F34" s="442" t="s">
        <v>823</v>
      </c>
      <c r="G34" s="11"/>
      <c r="H34" s="130">
        <f>P34*5</f>
        <v>0</v>
      </c>
      <c r="I34" s="236">
        <f>Q34*4</f>
        <v>577256.16</v>
      </c>
      <c r="J34" s="236" t="s">
        <v>816</v>
      </c>
      <c r="K34" s="236" t="s">
        <v>816</v>
      </c>
      <c r="L34" s="236" t="s">
        <v>816</v>
      </c>
      <c r="M34" s="236"/>
      <c r="N34" s="452"/>
      <c r="O34" s="459"/>
      <c r="P34" s="455">
        <f>0.2*P$33</f>
        <v>0</v>
      </c>
      <c r="Q34" s="455">
        <f>0.2*Q$33</f>
        <v>144314.04</v>
      </c>
      <c r="R34" s="236">
        <f t="shared" ref="R34:T34" si="17">Q34</f>
        <v>144314.04</v>
      </c>
      <c r="S34" s="236">
        <f t="shared" si="17"/>
        <v>144314.04</v>
      </c>
      <c r="T34" s="236">
        <f t="shared" si="17"/>
        <v>144314.04</v>
      </c>
      <c r="U34" s="267"/>
      <c r="V34" s="235"/>
      <c r="W34" s="11"/>
    </row>
    <row r="35" spans="3:23">
      <c r="C35" s="85" t="s">
        <v>824</v>
      </c>
      <c r="D35" s="105" t="s">
        <v>814</v>
      </c>
      <c r="E35" s="104" t="s">
        <v>825</v>
      </c>
      <c r="F35" s="442" t="s">
        <v>826</v>
      </c>
      <c r="G35" s="11"/>
      <c r="H35" s="130">
        <f t="shared" ref="H35:H36" si="18">P35*5</f>
        <v>0</v>
      </c>
      <c r="I35" s="236">
        <f>Q35*4</f>
        <v>577256.16</v>
      </c>
      <c r="J35" s="236" t="s">
        <v>816</v>
      </c>
      <c r="K35" s="236" t="s">
        <v>816</v>
      </c>
      <c r="L35" s="236" t="s">
        <v>816</v>
      </c>
      <c r="M35" s="236"/>
      <c r="N35" s="452"/>
      <c r="O35" s="459"/>
      <c r="P35" s="455">
        <f t="shared" ref="P35:Q38" si="19">0.2*P$33</f>
        <v>0</v>
      </c>
      <c r="Q35" s="455">
        <f t="shared" si="19"/>
        <v>144314.04</v>
      </c>
      <c r="R35" s="236">
        <f t="shared" ref="R35:T35" si="20">Q35</f>
        <v>144314.04</v>
      </c>
      <c r="S35" s="236">
        <f t="shared" si="20"/>
        <v>144314.04</v>
      </c>
      <c r="T35" s="236">
        <f t="shared" si="20"/>
        <v>144314.04</v>
      </c>
      <c r="U35" s="267"/>
      <c r="V35" s="235"/>
      <c r="W35" s="11"/>
    </row>
    <row r="36" spans="3:23">
      <c r="C36" s="85" t="s">
        <v>827</v>
      </c>
      <c r="D36" s="105" t="s">
        <v>814</v>
      </c>
      <c r="E36" s="104" t="s">
        <v>828</v>
      </c>
      <c r="F36" s="442" t="s">
        <v>829</v>
      </c>
      <c r="G36" s="11"/>
      <c r="H36" s="130">
        <f t="shared" si="18"/>
        <v>0</v>
      </c>
      <c r="I36" s="236">
        <f>Q36*4</f>
        <v>577256.16</v>
      </c>
      <c r="J36" s="236" t="s">
        <v>816</v>
      </c>
      <c r="K36" s="236" t="s">
        <v>816</v>
      </c>
      <c r="L36" s="236" t="s">
        <v>816</v>
      </c>
      <c r="M36" s="236"/>
      <c r="N36" s="452"/>
      <c r="O36" s="459"/>
      <c r="P36" s="455">
        <f t="shared" si="19"/>
        <v>0</v>
      </c>
      <c r="Q36" s="455">
        <f t="shared" si="19"/>
        <v>144314.04</v>
      </c>
      <c r="R36" s="236">
        <f t="shared" ref="R36:T36" si="21">Q36</f>
        <v>144314.04</v>
      </c>
      <c r="S36" s="236">
        <f t="shared" si="21"/>
        <v>144314.04</v>
      </c>
      <c r="T36" s="236">
        <f t="shared" si="21"/>
        <v>144314.04</v>
      </c>
      <c r="U36" s="267"/>
      <c r="V36" s="235"/>
      <c r="W36" s="11"/>
    </row>
    <row r="37" spans="3:23">
      <c r="C37" s="726" t="s">
        <v>840</v>
      </c>
      <c r="D37" s="105" t="s">
        <v>814</v>
      </c>
      <c r="E37" s="104" t="s">
        <v>841</v>
      </c>
      <c r="F37" s="442">
        <v>44012</v>
      </c>
      <c r="G37" s="11"/>
      <c r="H37" s="236" t="s">
        <v>816</v>
      </c>
      <c r="I37" s="236">
        <f>Q37*4</f>
        <v>577256.16</v>
      </c>
      <c r="J37" s="236" t="s">
        <v>816</v>
      </c>
      <c r="K37" s="236" t="s">
        <v>816</v>
      </c>
      <c r="L37" s="236" t="s">
        <v>816</v>
      </c>
      <c r="M37" s="236"/>
      <c r="N37" s="452"/>
      <c r="O37" s="459"/>
      <c r="P37" s="455">
        <f t="shared" si="19"/>
        <v>0</v>
      </c>
      <c r="Q37" s="455">
        <f t="shared" si="19"/>
        <v>144314.04</v>
      </c>
      <c r="R37" s="236">
        <f t="shared" ref="R37:T37" si="22">Q37</f>
        <v>144314.04</v>
      </c>
      <c r="S37" s="236">
        <f t="shared" si="22"/>
        <v>144314.04</v>
      </c>
      <c r="T37" s="236">
        <f t="shared" si="22"/>
        <v>144314.04</v>
      </c>
      <c r="U37" s="267"/>
      <c r="V37" s="235"/>
      <c r="W37" s="11"/>
    </row>
    <row r="38" spans="3:23">
      <c r="C38" s="85" t="s">
        <v>830</v>
      </c>
      <c r="D38" s="105" t="s">
        <v>814</v>
      </c>
      <c r="E38" s="104" t="s">
        <v>831</v>
      </c>
      <c r="F38" s="442">
        <v>44012</v>
      </c>
      <c r="G38" s="11"/>
      <c r="H38" s="236" t="s">
        <v>816</v>
      </c>
      <c r="I38" s="236">
        <f>Q38*4</f>
        <v>577256.16</v>
      </c>
      <c r="J38" s="236" t="s">
        <v>816</v>
      </c>
      <c r="K38" s="236" t="s">
        <v>816</v>
      </c>
      <c r="L38" s="236" t="s">
        <v>816</v>
      </c>
      <c r="M38" s="236"/>
      <c r="N38" s="452"/>
      <c r="O38" s="459"/>
      <c r="P38" s="455">
        <f t="shared" si="19"/>
        <v>0</v>
      </c>
      <c r="Q38" s="455">
        <f t="shared" si="19"/>
        <v>144314.04</v>
      </c>
      <c r="R38" s="236">
        <f t="shared" ref="R38:T38" si="23">Q38</f>
        <v>144314.04</v>
      </c>
      <c r="S38" s="236">
        <f t="shared" si="23"/>
        <v>144314.04</v>
      </c>
      <c r="T38" s="236">
        <f t="shared" si="23"/>
        <v>144314.04</v>
      </c>
      <c r="U38" s="267"/>
      <c r="V38" s="235"/>
      <c r="W38" s="11"/>
    </row>
    <row r="39" spans="3:23">
      <c r="C39" s="122"/>
      <c r="D39" s="121"/>
      <c r="E39" s="104"/>
      <c r="F39" s="66"/>
      <c r="G39" s="11"/>
      <c r="H39" s="236"/>
      <c r="I39" s="236"/>
      <c r="J39" s="236"/>
      <c r="K39" s="236"/>
      <c r="L39" s="236"/>
      <c r="M39" s="236"/>
      <c r="N39" s="452"/>
      <c r="O39" s="459"/>
      <c r="P39" s="455"/>
      <c r="Q39" s="236"/>
      <c r="R39" s="236"/>
      <c r="S39" s="236"/>
      <c r="T39" s="236"/>
      <c r="U39" s="267"/>
      <c r="V39" s="235"/>
      <c r="W39" s="11"/>
    </row>
    <row r="40" spans="3:23">
      <c r="C40" s="7"/>
      <c r="D40" s="11"/>
      <c r="E40" s="11"/>
      <c r="F40" s="102"/>
      <c r="G40" s="11"/>
      <c r="H40" s="237"/>
      <c r="I40" s="237"/>
      <c r="J40" s="237"/>
      <c r="K40" s="237"/>
      <c r="L40" s="237"/>
      <c r="M40" s="237"/>
      <c r="N40" s="237"/>
      <c r="O40" s="458"/>
      <c r="P40" s="11"/>
      <c r="Q40" s="11"/>
      <c r="R40" s="11"/>
      <c r="S40" s="11"/>
      <c r="T40" s="11"/>
      <c r="U40" s="11"/>
      <c r="V40" s="242"/>
      <c r="W40" s="11"/>
    </row>
    <row r="41" spans="3:23">
      <c r="C41" s="992" t="s">
        <v>842</v>
      </c>
      <c r="D41" s="993"/>
      <c r="E41" s="993"/>
      <c r="F41" s="994"/>
      <c r="G41" s="101"/>
      <c r="H41" s="161">
        <f>SUM(H33,H29,H25,H16)</f>
        <v>0</v>
      </c>
      <c r="I41" s="161">
        <f t="shared" ref="I41:M41" si="24">SUM(I33,I29,I25,I16)</f>
        <v>10032693.600000001</v>
      </c>
      <c r="J41" s="161">
        <f t="shared" si="24"/>
        <v>0</v>
      </c>
      <c r="K41" s="161">
        <f t="shared" si="24"/>
        <v>0</v>
      </c>
      <c r="L41" s="161">
        <f t="shared" si="24"/>
        <v>0</v>
      </c>
      <c r="M41" s="161">
        <f t="shared" si="24"/>
        <v>0</v>
      </c>
      <c r="N41" s="447">
        <f>SUM(H41:L41)</f>
        <v>10032693.600000001</v>
      </c>
      <c r="O41" s="460"/>
      <c r="P41" s="272">
        <f>SUM(P33,P29,P25,P16)</f>
        <v>0</v>
      </c>
      <c r="Q41" s="161">
        <f t="shared" ref="Q41:U41" si="25">SUM(Q33,Q29,Q25,Q16)</f>
        <v>2508173.4</v>
      </c>
      <c r="R41" s="161">
        <f t="shared" si="25"/>
        <v>2508173.4</v>
      </c>
      <c r="S41" s="161">
        <f t="shared" si="25"/>
        <v>2508173.4</v>
      </c>
      <c r="T41" s="161">
        <f t="shared" si="25"/>
        <v>2508173.4</v>
      </c>
      <c r="U41" s="161">
        <f t="shared" si="25"/>
        <v>0</v>
      </c>
      <c r="V41" s="163">
        <f>SUM(P41:T41)</f>
        <v>10032693.6</v>
      </c>
      <c r="W41" s="11"/>
    </row>
    <row r="42" spans="3:23">
      <c r="C42" s="989" t="s">
        <v>843</v>
      </c>
      <c r="D42" s="990"/>
      <c r="E42" s="990"/>
      <c r="F42" s="991"/>
      <c r="G42" s="277"/>
      <c r="H42" s="172"/>
      <c r="I42" s="172">
        <f>-0.05*I40</f>
        <v>0</v>
      </c>
      <c r="J42" s="172">
        <f>-0.05*J40</f>
        <v>0</v>
      </c>
      <c r="K42" s="172">
        <f>-0.05*K40</f>
        <v>0</v>
      </c>
      <c r="L42" s="172">
        <f>-0.05*L40</f>
        <v>0</v>
      </c>
      <c r="M42" s="172"/>
      <c r="N42" s="447">
        <f t="shared" ref="N42:N44" si="26">SUM(H42:L42)</f>
        <v>0</v>
      </c>
      <c r="O42" s="461"/>
      <c r="P42" s="456">
        <v>0</v>
      </c>
      <c r="Q42" s="239">
        <v>0</v>
      </c>
      <c r="R42" s="239">
        <v>0</v>
      </c>
      <c r="S42" s="239">
        <v>0</v>
      </c>
      <c r="T42" s="239">
        <v>0</v>
      </c>
      <c r="U42" s="270">
        <v>0</v>
      </c>
      <c r="V42" s="235">
        <f>SUM(P42:U42)</f>
        <v>0</v>
      </c>
      <c r="W42" s="11"/>
    </row>
    <row r="43" spans="3:23">
      <c r="C43" s="989" t="s">
        <v>705</v>
      </c>
      <c r="D43" s="990"/>
      <c r="E43" s="990"/>
      <c r="F43" s="991"/>
      <c r="G43" s="277"/>
      <c r="H43" s="172">
        <f>-0.05102*H41</f>
        <v>0</v>
      </c>
      <c r="I43" s="172">
        <f t="shared" ref="I43:M43" si="27">-0.05102*I41</f>
        <v>-511868.0274720001</v>
      </c>
      <c r="J43" s="239">
        <f t="shared" si="27"/>
        <v>0</v>
      </c>
      <c r="K43" s="239">
        <f t="shared" si="27"/>
        <v>0</v>
      </c>
      <c r="L43" s="239">
        <f t="shared" si="27"/>
        <v>0</v>
      </c>
      <c r="M43" s="239">
        <f t="shared" si="27"/>
        <v>0</v>
      </c>
      <c r="N43" s="447">
        <f t="shared" si="26"/>
        <v>-511868.0274720001</v>
      </c>
      <c r="O43" s="461"/>
      <c r="P43" s="457">
        <f t="shared" ref="P43:U43" si="28">-0.05102*P41</f>
        <v>0</v>
      </c>
      <c r="Q43" s="172">
        <f t="shared" si="28"/>
        <v>-127967.006868</v>
      </c>
      <c r="R43" s="172">
        <f t="shared" si="28"/>
        <v>-127967.006868</v>
      </c>
      <c r="S43" s="172">
        <f t="shared" si="28"/>
        <v>-127967.006868</v>
      </c>
      <c r="T43" s="172">
        <f t="shared" si="28"/>
        <v>-127967.006868</v>
      </c>
      <c r="U43" s="270">
        <f t="shared" si="28"/>
        <v>0</v>
      </c>
      <c r="V43" s="235">
        <f>SUM(P43:T43)</f>
        <v>-511868.02747199999</v>
      </c>
      <c r="W43" s="11"/>
    </row>
    <row r="44" spans="3:23">
      <c r="C44" s="992" t="s">
        <v>844</v>
      </c>
      <c r="D44" s="993"/>
      <c r="E44" s="993"/>
      <c r="F44" s="994"/>
      <c r="G44" s="101"/>
      <c r="H44" s="161">
        <f>H41+H42+H43</f>
        <v>0</v>
      </c>
      <c r="I44" s="161">
        <f>I41+I42+I43</f>
        <v>9520825.5725280009</v>
      </c>
      <c r="J44" s="161">
        <f>J41+J42+J43</f>
        <v>0</v>
      </c>
      <c r="K44" s="161">
        <f>K41+K42+K43</f>
        <v>0</v>
      </c>
      <c r="L44" s="161">
        <f>L41+L42+L43</f>
        <v>0</v>
      </c>
      <c r="M44" s="161"/>
      <c r="N44" s="447">
        <f t="shared" si="26"/>
        <v>9520825.5725280009</v>
      </c>
      <c r="O44" s="460"/>
      <c r="P44" s="272">
        <f>P41+P42+P43</f>
        <v>0</v>
      </c>
      <c r="Q44" s="161">
        <f>Q41+Q42+Q43</f>
        <v>2380206.3931319998</v>
      </c>
      <c r="R44" s="161">
        <f>R41+R42+R43</f>
        <v>2380206.3931319998</v>
      </c>
      <c r="S44" s="161">
        <f>S41+S42+S43</f>
        <v>2380206.3931319998</v>
      </c>
      <c r="T44" s="161">
        <f>T41+T42+T43</f>
        <v>2380206.3931319998</v>
      </c>
      <c r="U44" s="269"/>
      <c r="V44" s="163">
        <f>SUM(P44:T44)</f>
        <v>9520825.5725279991</v>
      </c>
      <c r="W44" s="11"/>
    </row>
    <row r="45" spans="3:23">
      <c r="C45" s="7"/>
      <c r="D45" s="11"/>
      <c r="E45" s="11"/>
      <c r="F45" s="102"/>
      <c r="G45" s="11"/>
      <c r="H45" s="275"/>
      <c r="I45" s="275"/>
      <c r="J45" s="275"/>
      <c r="K45" s="275"/>
      <c r="L45" s="275"/>
      <c r="M45" s="275"/>
      <c r="N45" s="275"/>
      <c r="O45" s="460"/>
      <c r="P45" s="276"/>
      <c r="Q45" s="276"/>
      <c r="R45" s="276"/>
      <c r="S45" s="276"/>
      <c r="T45" s="276"/>
      <c r="U45" s="276"/>
      <c r="V45" s="278"/>
      <c r="W45" s="11"/>
    </row>
    <row r="46" spans="3:23" ht="34.200000000000003" customHeight="1" thickBot="1">
      <c r="C46" s="986" t="s">
        <v>845</v>
      </c>
      <c r="D46" s="987"/>
      <c r="E46" s="987"/>
      <c r="F46" s="987"/>
      <c r="G46" s="987"/>
      <c r="H46" s="987"/>
      <c r="I46" s="987"/>
      <c r="J46" s="987"/>
      <c r="K46" s="987"/>
      <c r="L46" s="987"/>
      <c r="M46" s="987"/>
      <c r="N46" s="987"/>
      <c r="O46" s="987"/>
      <c r="P46" s="987"/>
      <c r="Q46" s="987"/>
      <c r="R46" s="987"/>
      <c r="S46" s="987"/>
      <c r="T46" s="987"/>
      <c r="U46" s="987"/>
      <c r="V46" s="988"/>
      <c r="W46" s="11"/>
    </row>
    <row r="47" spans="3:23" ht="24.6" customHeight="1">
      <c r="C47" s="11"/>
      <c r="D47" s="11"/>
      <c r="E47" s="11"/>
      <c r="F47" s="102"/>
      <c r="G47" s="11"/>
      <c r="H47" s="11"/>
      <c r="I47" s="11"/>
      <c r="J47" s="11"/>
      <c r="K47" s="11"/>
      <c r="L47" s="11"/>
      <c r="M47" s="11"/>
      <c r="N47" s="11"/>
      <c r="O47" s="11"/>
      <c r="P47" s="11"/>
      <c r="Q47" s="11"/>
      <c r="R47" s="11"/>
      <c r="S47" s="11"/>
      <c r="T47" s="11"/>
      <c r="U47" s="11"/>
      <c r="V47" s="11"/>
      <c r="W47" s="11"/>
    </row>
    <row r="48" spans="3:23">
      <c r="C48" s="11"/>
      <c r="D48" s="11"/>
      <c r="E48" s="11"/>
      <c r="F48" s="102"/>
      <c r="G48" s="11"/>
      <c r="H48" s="11"/>
      <c r="I48" s="11"/>
      <c r="J48" s="11"/>
      <c r="K48" s="11"/>
      <c r="L48" s="11"/>
      <c r="M48" s="11"/>
      <c r="N48" s="11"/>
      <c r="O48" s="11"/>
      <c r="P48" s="11"/>
      <c r="Q48" s="11"/>
      <c r="R48" s="11"/>
      <c r="S48" s="11"/>
      <c r="T48" s="11"/>
      <c r="U48" s="11"/>
      <c r="V48" s="11"/>
      <c r="W48" s="11"/>
    </row>
    <row r="49" spans="3:23">
      <c r="C49" s="11"/>
      <c r="D49" s="11"/>
      <c r="E49" s="11"/>
      <c r="F49" s="102"/>
      <c r="G49" s="11"/>
      <c r="H49" s="11"/>
      <c r="I49" s="11"/>
      <c r="J49" s="11"/>
      <c r="K49" s="11"/>
      <c r="L49" s="11"/>
      <c r="M49" s="11"/>
      <c r="N49" s="11"/>
      <c r="O49" s="11"/>
      <c r="P49" s="11"/>
      <c r="Q49" s="11"/>
      <c r="R49" s="11"/>
      <c r="S49" s="11"/>
      <c r="T49" s="11"/>
      <c r="U49" s="11"/>
      <c r="V49" s="11"/>
      <c r="W49" s="11"/>
    </row>
  </sheetData>
  <mergeCells count="10">
    <mergeCell ref="C46:V46"/>
    <mergeCell ref="C42:F42"/>
    <mergeCell ref="C43:F43"/>
    <mergeCell ref="C44:F44"/>
    <mergeCell ref="B2:V2"/>
    <mergeCell ref="B3:V3"/>
    <mergeCell ref="H8:N8"/>
    <mergeCell ref="P8:V8"/>
    <mergeCell ref="C41:F41"/>
    <mergeCell ref="P14:U15"/>
  </mergeCells>
  <phoneticPr fontId="13" type="noConversion"/>
  <pageMargins left="0.7" right="0.7" top="0.75" bottom="0.75" header="0.3" footer="0.3"/>
  <pageSetup scale="44"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colBreaks count="1" manualBreakCount="1">
    <brk id="2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P21"/>
  <sheetViews>
    <sheetView showGridLines="0" zoomScale="80" zoomScaleNormal="80" zoomScaleSheetLayoutView="96" workbookViewId="0">
      <selection activeCell="B3" sqref="B3"/>
    </sheetView>
  </sheetViews>
  <sheetFormatPr defaultColWidth="9.33203125" defaultRowHeight="13.2"/>
  <cols>
    <col min="1" max="1" width="3.77734375" style="25" customWidth="1"/>
    <col min="2" max="2" width="3.6640625" style="25" customWidth="1"/>
    <col min="3" max="3" width="44.21875" style="25" bestFit="1" customWidth="1"/>
    <col min="4" max="4" width="14.44140625" style="25" bestFit="1" customWidth="1"/>
    <col min="5" max="5" width="15" style="25" customWidth="1"/>
    <col min="6" max="7" width="15.21875" style="25" customWidth="1"/>
    <col min="8" max="8" width="18.21875" style="25" customWidth="1"/>
    <col min="9" max="9" width="18.44140625" style="25" customWidth="1"/>
    <col min="10" max="10" width="14.44140625" style="25" bestFit="1" customWidth="1"/>
    <col min="11" max="11" width="15" style="25" customWidth="1"/>
    <col min="12" max="12" width="15.6640625" style="25" customWidth="1"/>
    <col min="13" max="13" width="13.77734375" style="25" bestFit="1" customWidth="1"/>
    <col min="14" max="14" width="15.6640625" style="25" customWidth="1"/>
    <col min="15" max="15" width="15.21875" style="25" customWidth="1"/>
    <col min="16" max="16" width="15.21875" style="25" bestFit="1" customWidth="1"/>
    <col min="17" max="17" width="9.33203125" style="25"/>
    <col min="18" max="18" width="10" style="25" bestFit="1" customWidth="1"/>
    <col min="19" max="16384" width="9.33203125" style="25"/>
  </cols>
  <sheetData>
    <row r="2" spans="2:16" ht="17.399999999999999">
      <c r="B2" s="1006" t="s">
        <v>846</v>
      </c>
      <c r="C2" s="1006"/>
      <c r="D2" s="1006"/>
      <c r="E2" s="1006"/>
      <c r="F2" s="1006"/>
      <c r="G2" s="1006"/>
      <c r="H2" s="1006"/>
      <c r="I2" s="1006"/>
      <c r="J2" s="1006"/>
      <c r="K2" s="1006"/>
      <c r="L2" s="1006"/>
      <c r="M2" s="1006"/>
      <c r="N2" s="1006"/>
      <c r="O2" s="1006"/>
      <c r="P2" s="1006"/>
    </row>
    <row r="3" spans="2:16" ht="17.399999999999999">
      <c r="B3" s="19" t="s">
        <v>1603</v>
      </c>
      <c r="C3" s="919"/>
      <c r="D3" s="919"/>
      <c r="E3" s="919"/>
      <c r="F3" s="919"/>
      <c r="G3" s="919"/>
      <c r="H3" s="919"/>
      <c r="I3" s="919"/>
      <c r="J3" s="919"/>
      <c r="K3" s="919"/>
      <c r="L3" s="919"/>
      <c r="M3" s="919"/>
    </row>
    <row r="4" spans="2:16" ht="17.399999999999999">
      <c r="B4" s="22" t="s">
        <v>847</v>
      </c>
      <c r="C4" s="919"/>
      <c r="D4" s="919"/>
      <c r="E4" s="919"/>
      <c r="F4" s="919"/>
      <c r="G4" s="919"/>
      <c r="H4" s="919"/>
      <c r="I4" s="919"/>
      <c r="J4" s="919"/>
      <c r="K4" s="919"/>
      <c r="L4" s="919"/>
      <c r="M4" s="919"/>
    </row>
    <row r="5" spans="2:16" ht="18" thickBot="1">
      <c r="B5" s="24" t="s">
        <v>848</v>
      </c>
      <c r="C5" s="919"/>
      <c r="D5" s="919"/>
      <c r="E5" s="919"/>
      <c r="F5" s="919"/>
      <c r="G5" s="919"/>
      <c r="H5" s="919"/>
      <c r="I5" s="919"/>
      <c r="J5" s="919"/>
      <c r="K5" s="919"/>
      <c r="L5" s="919"/>
      <c r="M5" s="919"/>
    </row>
    <row r="6" spans="2:16" ht="16.2" thickBot="1">
      <c r="B6" s="52"/>
      <c r="K6" s="1007" t="s">
        <v>30</v>
      </c>
      <c r="L6" s="1008"/>
      <c r="M6" s="1009"/>
      <c r="N6" s="1007" t="s">
        <v>31</v>
      </c>
      <c r="O6" s="1008"/>
      <c r="P6" s="1009"/>
    </row>
    <row r="7" spans="2:16" ht="27" thickBot="1">
      <c r="B7" s="111">
        <v>1.02</v>
      </c>
      <c r="C7" s="53"/>
      <c r="D7" s="44" t="s">
        <v>849</v>
      </c>
      <c r="E7" s="44" t="s">
        <v>850</v>
      </c>
      <c r="F7" s="44" t="s">
        <v>851</v>
      </c>
      <c r="G7" s="44" t="s">
        <v>852</v>
      </c>
      <c r="H7" s="44" t="s">
        <v>853</v>
      </c>
      <c r="I7" s="44" t="s">
        <v>854</v>
      </c>
      <c r="J7" s="920" t="s">
        <v>855</v>
      </c>
      <c r="K7" s="143" t="s">
        <v>40</v>
      </c>
      <c r="L7" s="157" t="s">
        <v>34</v>
      </c>
      <c r="M7" s="144" t="s">
        <v>56</v>
      </c>
      <c r="N7" s="143" t="s">
        <v>40</v>
      </c>
      <c r="O7" s="157" t="s">
        <v>34</v>
      </c>
      <c r="P7" s="144" t="s">
        <v>56</v>
      </c>
    </row>
    <row r="8" spans="2:16">
      <c r="B8" s="54"/>
      <c r="C8" s="55"/>
      <c r="D8" s="55"/>
      <c r="E8" s="55"/>
      <c r="F8" s="55"/>
      <c r="G8" s="55"/>
      <c r="H8" s="55"/>
      <c r="I8" s="55"/>
      <c r="J8" s="55"/>
      <c r="K8" s="75"/>
      <c r="L8" s="55"/>
      <c r="M8" s="76"/>
      <c r="N8" s="75"/>
      <c r="O8" s="55"/>
      <c r="P8" s="76"/>
    </row>
    <row r="9" spans="2:16">
      <c r="B9" s="56"/>
      <c r="C9" s="52"/>
      <c r="K9" s="62"/>
      <c r="M9" s="63"/>
      <c r="N9" s="62"/>
      <c r="P9" s="63"/>
    </row>
    <row r="10" spans="2:16">
      <c r="B10" s="56"/>
      <c r="C10" s="57" t="s">
        <v>21</v>
      </c>
      <c r="D10" s="58"/>
      <c r="E10" s="58"/>
      <c r="F10" s="58"/>
      <c r="G10" s="58"/>
      <c r="H10" s="58"/>
      <c r="I10" s="59"/>
      <c r="J10" s="59"/>
      <c r="K10" s="77"/>
      <c r="L10" s="58"/>
      <c r="M10" s="60"/>
      <c r="N10" s="77"/>
      <c r="O10" s="58"/>
      <c r="P10" s="60"/>
    </row>
    <row r="11" spans="2:16">
      <c r="B11" s="56"/>
      <c r="C11" s="61" t="s">
        <v>856</v>
      </c>
      <c r="D11" s="13">
        <v>0</v>
      </c>
      <c r="E11" s="13">
        <v>0</v>
      </c>
      <c r="F11" s="13">
        <v>0</v>
      </c>
      <c r="G11" s="13">
        <v>0</v>
      </c>
      <c r="H11" s="13">
        <v>0</v>
      </c>
      <c r="I11" s="13">
        <v>0</v>
      </c>
      <c r="J11" s="14">
        <f>SUM(D11:I11)</f>
        <v>0</v>
      </c>
      <c r="K11" s="78">
        <v>0</v>
      </c>
      <c r="L11" s="13">
        <v>0</v>
      </c>
      <c r="M11" s="15">
        <f>K11+L11</f>
        <v>0</v>
      </c>
      <c r="N11" s="78">
        <v>0</v>
      </c>
      <c r="O11" s="13">
        <v>0</v>
      </c>
      <c r="P11" s="15">
        <f>O11+N11</f>
        <v>0</v>
      </c>
    </row>
    <row r="12" spans="2:16">
      <c r="B12" s="56"/>
      <c r="C12" s="61" t="s">
        <v>857</v>
      </c>
      <c r="D12" s="13">
        <v>69419038</v>
      </c>
      <c r="E12" s="13">
        <v>0</v>
      </c>
      <c r="F12" s="13">
        <v>3590640</v>
      </c>
      <c r="G12" s="13">
        <v>5984400</v>
      </c>
      <c r="H12" s="13">
        <v>15559439</v>
      </c>
      <c r="I12" s="13">
        <v>0</v>
      </c>
      <c r="J12" s="14">
        <f>SUM(D12:I12)</f>
        <v>94553517</v>
      </c>
      <c r="K12" s="78">
        <v>0</v>
      </c>
      <c r="L12" s="13">
        <v>4787520</v>
      </c>
      <c r="M12" s="15">
        <f t="shared" ref="M12:M14" si="0">K12+L12</f>
        <v>4787520</v>
      </c>
      <c r="N12" s="78">
        <v>20346959</v>
      </c>
      <c r="O12" s="13">
        <v>0</v>
      </c>
      <c r="P12" s="15">
        <f t="shared" ref="P12:P14" si="1">O12+N12</f>
        <v>20346959</v>
      </c>
    </row>
    <row r="13" spans="2:16">
      <c r="B13" s="56"/>
      <c r="C13" s="61" t="s">
        <v>858</v>
      </c>
      <c r="D13" s="13">
        <v>0</v>
      </c>
      <c r="E13" s="13">
        <v>0</v>
      </c>
      <c r="F13" s="13">
        <v>0</v>
      </c>
      <c r="G13" s="13">
        <v>0</v>
      </c>
      <c r="H13" s="13">
        <v>0</v>
      </c>
      <c r="I13" s="13">
        <v>0</v>
      </c>
      <c r="J13" s="14">
        <f>SUM(D13:I13)</f>
        <v>0</v>
      </c>
      <c r="K13" s="78">
        <v>0</v>
      </c>
      <c r="L13" s="13">
        <v>0</v>
      </c>
      <c r="M13" s="15">
        <f t="shared" si="0"/>
        <v>0</v>
      </c>
      <c r="N13" s="78">
        <v>0</v>
      </c>
      <c r="O13" s="13">
        <v>0</v>
      </c>
      <c r="P13" s="15">
        <f t="shared" si="1"/>
        <v>0</v>
      </c>
    </row>
    <row r="14" spans="2:16">
      <c r="B14" s="56"/>
      <c r="C14" s="61" t="s">
        <v>859</v>
      </c>
      <c r="D14" s="13">
        <v>0</v>
      </c>
      <c r="E14" s="13">
        <v>0</v>
      </c>
      <c r="F14" s="13">
        <v>0</v>
      </c>
      <c r="G14" s="13">
        <v>0</v>
      </c>
      <c r="H14" s="13">
        <v>0</v>
      </c>
      <c r="I14" s="13">
        <v>0</v>
      </c>
      <c r="J14" s="14">
        <f>SUM(D14:I14)</f>
        <v>0</v>
      </c>
      <c r="K14" s="78">
        <v>0</v>
      </c>
      <c r="L14" s="13">
        <v>0</v>
      </c>
      <c r="M14" s="15">
        <f t="shared" si="0"/>
        <v>0</v>
      </c>
      <c r="N14" s="78">
        <v>0</v>
      </c>
      <c r="O14" s="13">
        <v>0</v>
      </c>
      <c r="P14" s="15">
        <f t="shared" si="1"/>
        <v>0</v>
      </c>
    </row>
    <row r="15" spans="2:16">
      <c r="B15" s="56"/>
      <c r="C15" s="61" t="s">
        <v>56</v>
      </c>
      <c r="D15" s="16">
        <f>SUM(D11:D14)</f>
        <v>69419038</v>
      </c>
      <c r="E15" s="16">
        <f t="shared" ref="E15:P15" si="2">SUM(E11:E14)</f>
        <v>0</v>
      </c>
      <c r="F15" s="16">
        <f t="shared" si="2"/>
        <v>3590640</v>
      </c>
      <c r="G15" s="16">
        <f t="shared" si="2"/>
        <v>5984400</v>
      </c>
      <c r="H15" s="16">
        <f t="shared" si="2"/>
        <v>15559439</v>
      </c>
      <c r="I15" s="16">
        <f t="shared" ref="I15" si="3">SUM(I11:I14)</f>
        <v>0</v>
      </c>
      <c r="J15" s="14">
        <f t="shared" si="2"/>
        <v>94553517</v>
      </c>
      <c r="K15" s="79">
        <f t="shared" si="2"/>
        <v>0</v>
      </c>
      <c r="L15" s="16">
        <f t="shared" si="2"/>
        <v>4787520</v>
      </c>
      <c r="M15" s="15">
        <f t="shared" si="2"/>
        <v>4787520</v>
      </c>
      <c r="N15" s="79">
        <f t="shared" si="2"/>
        <v>20346959</v>
      </c>
      <c r="O15" s="16">
        <f t="shared" si="2"/>
        <v>0</v>
      </c>
      <c r="P15" s="15">
        <f t="shared" si="2"/>
        <v>20346959</v>
      </c>
    </row>
    <row r="16" spans="2:16" ht="13.8" thickBot="1">
      <c r="B16" s="67"/>
      <c r="C16" s="68"/>
      <c r="D16" s="125"/>
      <c r="E16" s="125"/>
      <c r="F16" s="125"/>
      <c r="G16" s="125"/>
      <c r="H16" s="125"/>
      <c r="I16" s="125"/>
      <c r="J16" s="126"/>
      <c r="K16" s="127"/>
      <c r="L16" s="125"/>
      <c r="M16" s="128"/>
      <c r="N16" s="129"/>
      <c r="O16" s="68"/>
      <c r="P16" s="69"/>
    </row>
    <row r="21" spans="2:2">
      <c r="B21" s="18"/>
    </row>
  </sheetData>
  <mergeCells count="3">
    <mergeCell ref="B2:P2"/>
    <mergeCell ref="K6:M6"/>
    <mergeCell ref="N6:P6"/>
  </mergeCells>
  <phoneticPr fontId="13" type="noConversion"/>
  <pageMargins left="0.7" right="0.7" top="0.75" bottom="0.75" header="0.3" footer="0.3"/>
  <pageSetup scale="54"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pageSetUpPr fitToPage="1"/>
  </sheetPr>
  <dimension ref="A2:N59"/>
  <sheetViews>
    <sheetView showGridLines="0" zoomScale="80" zoomScaleNormal="80" zoomScaleSheetLayoutView="90" workbookViewId="0">
      <selection activeCell="B3" sqref="B3"/>
    </sheetView>
  </sheetViews>
  <sheetFormatPr defaultColWidth="9.33203125" defaultRowHeight="13.2"/>
  <cols>
    <col min="1" max="3" width="1.77734375" style="17" customWidth="1"/>
    <col min="4" max="4" width="78.77734375" style="17" customWidth="1"/>
    <col min="5" max="6" width="19.77734375" style="106" bestFit="1" customWidth="1"/>
    <col min="7" max="7" width="19.44140625" style="106" bestFit="1" customWidth="1"/>
    <col min="8" max="9" width="19.77734375" style="106" bestFit="1" customWidth="1"/>
    <col min="10" max="10" width="20.21875" style="106" bestFit="1" customWidth="1"/>
    <col min="11" max="13" width="19.77734375" style="17" bestFit="1" customWidth="1"/>
    <col min="14" max="14" width="19.44140625" style="17" bestFit="1" customWidth="1"/>
    <col min="15" max="16384" width="9.33203125" style="17"/>
  </cols>
  <sheetData>
    <row r="2" spans="1:14" ht="17.399999999999999">
      <c r="A2" s="17">
        <v>1.02</v>
      </c>
      <c r="B2" s="960" t="s">
        <v>860</v>
      </c>
      <c r="C2" s="960"/>
      <c r="D2" s="960"/>
      <c r="E2" s="960"/>
      <c r="F2" s="960"/>
      <c r="G2" s="960"/>
      <c r="H2" s="960"/>
      <c r="I2" s="960"/>
      <c r="J2" s="960"/>
      <c r="K2" s="960"/>
      <c r="L2" s="960"/>
      <c r="M2" s="960"/>
      <c r="N2" s="960"/>
    </row>
    <row r="3" spans="1:14" ht="17.399999999999999">
      <c r="B3" s="19" t="s">
        <v>1603</v>
      </c>
      <c r="C3" s="19"/>
      <c r="D3" s="912"/>
      <c r="E3" s="112"/>
      <c r="F3" s="112"/>
      <c r="G3" s="112"/>
      <c r="H3" s="112"/>
      <c r="I3" s="112"/>
      <c r="J3" s="112"/>
      <c r="K3" s="912"/>
      <c r="L3" s="912"/>
      <c r="M3" s="912"/>
      <c r="N3" s="912"/>
    </row>
    <row r="4" spans="1:14">
      <c r="B4" s="22" t="s">
        <v>861</v>
      </c>
    </row>
    <row r="5" spans="1:14" ht="13.8" thickBot="1">
      <c r="B5" s="22" t="s">
        <v>862</v>
      </c>
    </row>
    <row r="6" spans="1:14" ht="16.2" thickBot="1">
      <c r="K6" s="1007" t="s">
        <v>30</v>
      </c>
      <c r="L6" s="1009"/>
      <c r="M6" s="1008" t="s">
        <v>31</v>
      </c>
      <c r="N6" s="1009"/>
    </row>
    <row r="7" spans="1:14" ht="13.8" thickBot="1">
      <c r="B7" s="142"/>
      <c r="C7" s="141"/>
      <c r="D7" s="141"/>
      <c r="E7" s="113" t="s">
        <v>849</v>
      </c>
      <c r="F7" s="114" t="s">
        <v>850</v>
      </c>
      <c r="G7" s="115" t="s">
        <v>851</v>
      </c>
      <c r="H7" s="115" t="s">
        <v>852</v>
      </c>
      <c r="I7" s="115" t="s">
        <v>853</v>
      </c>
      <c r="J7" s="115" t="s">
        <v>854</v>
      </c>
      <c r="K7" s="143" t="s">
        <v>40</v>
      </c>
      <c r="L7" s="144" t="s">
        <v>34</v>
      </c>
      <c r="M7" s="145" t="s">
        <v>40</v>
      </c>
      <c r="N7" s="144" t="s">
        <v>34</v>
      </c>
    </row>
    <row r="8" spans="1:14">
      <c r="B8" s="146" t="s">
        <v>863</v>
      </c>
      <c r="C8" s="147"/>
      <c r="D8" s="148"/>
      <c r="E8" s="116"/>
      <c r="F8" s="116"/>
      <c r="G8" s="116"/>
      <c r="H8" s="116"/>
      <c r="I8" s="116"/>
      <c r="J8" s="116"/>
      <c r="K8" s="149"/>
      <c r="L8" s="150"/>
      <c r="M8" s="148"/>
      <c r="N8" s="150"/>
    </row>
    <row r="9" spans="1:14">
      <c r="B9" s="151"/>
      <c r="C9" s="18"/>
      <c r="D9" s="18"/>
      <c r="K9" s="151"/>
      <c r="L9" s="152"/>
      <c r="N9" s="152"/>
    </row>
    <row r="10" spans="1:14">
      <c r="B10" s="151"/>
      <c r="C10" s="18"/>
      <c r="D10" s="18" t="s">
        <v>864</v>
      </c>
      <c r="K10" s="151"/>
      <c r="L10" s="152"/>
      <c r="N10" s="152"/>
    </row>
    <row r="11" spans="1:14">
      <c r="B11" s="151"/>
      <c r="D11" s="26" t="s">
        <v>865</v>
      </c>
      <c r="E11" s="130">
        <v>5016347</v>
      </c>
      <c r="F11" s="130">
        <v>4013077.5</v>
      </c>
      <c r="G11" s="130">
        <v>3009807.5</v>
      </c>
      <c r="H11" s="130">
        <v>2006539</v>
      </c>
      <c r="I11" s="130">
        <v>1003269</v>
      </c>
      <c r="J11" s="160">
        <v>0</v>
      </c>
      <c r="K11" s="158">
        <v>0</v>
      </c>
      <c r="L11" s="159">
        <v>0</v>
      </c>
      <c r="M11" s="160">
        <v>0</v>
      </c>
      <c r="N11" s="159">
        <v>0</v>
      </c>
    </row>
    <row r="12" spans="1:14">
      <c r="B12" s="151"/>
      <c r="D12" s="26" t="s">
        <v>866</v>
      </c>
      <c r="E12" s="130">
        <v>6822457</v>
      </c>
      <c r="F12" s="130">
        <v>6822457</v>
      </c>
      <c r="G12" s="130">
        <v>6822457</v>
      </c>
      <c r="H12" s="130">
        <v>6822457</v>
      </c>
      <c r="I12" s="243">
        <v>6822457</v>
      </c>
      <c r="J12" s="271">
        <f>I12</f>
        <v>6822457</v>
      </c>
      <c r="K12" s="243">
        <v>6822457</v>
      </c>
      <c r="L12" s="243">
        <v>6822457</v>
      </c>
      <c r="M12" s="243">
        <v>6822457</v>
      </c>
      <c r="N12" s="243">
        <v>6822457</v>
      </c>
    </row>
    <row r="13" spans="1:14" ht="14.25" customHeight="1">
      <c r="B13" s="151"/>
      <c r="D13" s="26" t="s">
        <v>867</v>
      </c>
      <c r="E13" s="130">
        <v>0</v>
      </c>
      <c r="F13" s="130">
        <v>0</v>
      </c>
      <c r="G13" s="130">
        <v>0</v>
      </c>
      <c r="H13" s="130">
        <v>0</v>
      </c>
      <c r="I13" s="130">
        <v>0</v>
      </c>
      <c r="J13" s="160">
        <v>0</v>
      </c>
      <c r="K13" s="158">
        <v>0</v>
      </c>
      <c r="L13" s="159">
        <v>0</v>
      </c>
      <c r="M13" s="160">
        <v>0</v>
      </c>
      <c r="N13" s="159">
        <v>0</v>
      </c>
    </row>
    <row r="14" spans="1:14">
      <c r="B14" s="151"/>
      <c r="D14" s="26" t="s">
        <v>868</v>
      </c>
      <c r="E14" s="130">
        <v>0</v>
      </c>
      <c r="F14" s="130">
        <v>0</v>
      </c>
      <c r="G14" s="130">
        <v>0</v>
      </c>
      <c r="H14" s="130">
        <v>0</v>
      </c>
      <c r="I14" s="130">
        <v>0</v>
      </c>
      <c r="J14" s="160">
        <v>0</v>
      </c>
      <c r="K14" s="158">
        <v>0</v>
      </c>
      <c r="L14" s="159">
        <v>0</v>
      </c>
      <c r="M14" s="160">
        <v>0</v>
      </c>
      <c r="N14" s="159">
        <v>0</v>
      </c>
    </row>
    <row r="15" spans="1:14">
      <c r="B15" s="151"/>
      <c r="D15" s="26" t="s">
        <v>869</v>
      </c>
      <c r="E15" s="130">
        <v>0</v>
      </c>
      <c r="F15" s="130">
        <v>0</v>
      </c>
      <c r="G15" s="130">
        <v>0</v>
      </c>
      <c r="H15" s="130">
        <v>0</v>
      </c>
      <c r="I15" s="130">
        <v>0</v>
      </c>
      <c r="J15" s="160">
        <v>0</v>
      </c>
      <c r="K15" s="158">
        <v>0</v>
      </c>
      <c r="L15" s="159">
        <v>0</v>
      </c>
      <c r="M15" s="160">
        <v>0</v>
      </c>
      <c r="N15" s="159">
        <v>0</v>
      </c>
    </row>
    <row r="16" spans="1:14">
      <c r="B16" s="151"/>
      <c r="D16" s="153" t="s">
        <v>870</v>
      </c>
      <c r="E16" s="161">
        <f>SUM(E11:E15)</f>
        <v>11838804</v>
      </c>
      <c r="F16" s="161">
        <f t="shared" ref="F16:H16" si="0">SUM(F11:F15)</f>
        <v>10835534.5</v>
      </c>
      <c r="G16" s="161">
        <f t="shared" si="0"/>
        <v>9832264.5</v>
      </c>
      <c r="H16" s="161">
        <f t="shared" si="0"/>
        <v>8828996</v>
      </c>
      <c r="I16" s="161">
        <f t="shared" ref="I16:N16" si="1">SUM(I11:I15)</f>
        <v>7825726</v>
      </c>
      <c r="J16" s="161">
        <f t="shared" si="1"/>
        <v>6822457</v>
      </c>
      <c r="K16" s="162">
        <f t="shared" si="1"/>
        <v>6822457</v>
      </c>
      <c r="L16" s="163">
        <f t="shared" si="1"/>
        <v>6822457</v>
      </c>
      <c r="M16" s="162">
        <f t="shared" si="1"/>
        <v>6822457</v>
      </c>
      <c r="N16" s="163">
        <f t="shared" si="1"/>
        <v>6822457</v>
      </c>
    </row>
    <row r="17" spans="2:14">
      <c r="B17" s="154"/>
      <c r="E17" s="133"/>
      <c r="F17" s="133"/>
      <c r="G17" s="133"/>
      <c r="H17" s="133"/>
      <c r="I17" s="133"/>
      <c r="J17" s="133"/>
      <c r="K17" s="164"/>
      <c r="L17" s="165"/>
      <c r="M17" s="166"/>
      <c r="N17" s="165"/>
    </row>
    <row r="18" spans="2:14">
      <c r="B18" s="151"/>
      <c r="C18" s="18"/>
      <c r="D18" s="18"/>
      <c r="E18" s="133"/>
      <c r="F18" s="133"/>
      <c r="G18" s="133"/>
      <c r="H18" s="133"/>
      <c r="I18" s="133"/>
      <c r="J18" s="133"/>
      <c r="K18" s="164"/>
      <c r="L18" s="165"/>
      <c r="M18" s="166"/>
      <c r="N18" s="165"/>
    </row>
    <row r="19" spans="2:14">
      <c r="B19" s="151"/>
      <c r="C19" s="18"/>
      <c r="D19" s="18" t="s">
        <v>67</v>
      </c>
      <c r="E19" s="133"/>
      <c r="F19" s="133"/>
      <c r="G19" s="133"/>
      <c r="H19" s="133"/>
      <c r="I19" s="133"/>
      <c r="J19" s="133"/>
      <c r="K19" s="164"/>
      <c r="L19" s="165"/>
      <c r="M19" s="166"/>
      <c r="N19" s="165"/>
    </row>
    <row r="20" spans="2:14">
      <c r="B20" s="151"/>
      <c r="D20" s="26" t="s">
        <v>865</v>
      </c>
      <c r="E20" s="130">
        <v>0</v>
      </c>
      <c r="F20" s="130">
        <v>0</v>
      </c>
      <c r="G20" s="130">
        <v>0</v>
      </c>
      <c r="H20" s="130">
        <v>0</v>
      </c>
      <c r="I20" s="130">
        <v>0</v>
      </c>
      <c r="J20" s="160">
        <v>0</v>
      </c>
      <c r="K20" s="158">
        <v>0</v>
      </c>
      <c r="L20" s="159">
        <v>0</v>
      </c>
      <c r="M20" s="160">
        <v>0</v>
      </c>
      <c r="N20" s="159">
        <v>0</v>
      </c>
    </row>
    <row r="21" spans="2:14">
      <c r="B21" s="151"/>
      <c r="D21" s="26" t="s">
        <v>866</v>
      </c>
      <c r="E21" s="130">
        <v>0</v>
      </c>
      <c r="F21" s="130">
        <v>0</v>
      </c>
      <c r="G21" s="130">
        <v>0</v>
      </c>
      <c r="H21" s="130">
        <v>0</v>
      </c>
      <c r="I21" s="130">
        <v>0</v>
      </c>
      <c r="J21" s="160">
        <v>0</v>
      </c>
      <c r="K21" s="158">
        <v>0</v>
      </c>
      <c r="L21" s="159">
        <v>0</v>
      </c>
      <c r="M21" s="160">
        <v>0</v>
      </c>
      <c r="N21" s="159">
        <v>0</v>
      </c>
    </row>
    <row r="22" spans="2:14" ht="14.25" customHeight="1">
      <c r="B22" s="151"/>
      <c r="D22" s="26" t="s">
        <v>867</v>
      </c>
      <c r="E22" s="130">
        <v>62477134.200000003</v>
      </c>
      <c r="F22" s="130">
        <v>49981707</v>
      </c>
      <c r="G22" s="130">
        <v>40717856.700000003</v>
      </c>
      <c r="H22" s="130">
        <v>32962074.300000001</v>
      </c>
      <c r="I22" s="130">
        <v>32746635.899999999</v>
      </c>
      <c r="J22" s="158">
        <v>15727003.200000001</v>
      </c>
      <c r="K22" s="158">
        <v>15727003.200000001</v>
      </c>
      <c r="L22" s="159">
        <v>15511564.800000001</v>
      </c>
      <c r="M22" s="160">
        <v>27863365.5</v>
      </c>
      <c r="N22" s="159">
        <v>13393087.199999999</v>
      </c>
    </row>
    <row r="23" spans="2:14">
      <c r="B23" s="151"/>
      <c r="D23" s="26" t="s">
        <v>868</v>
      </c>
      <c r="E23" s="130">
        <v>0</v>
      </c>
      <c r="F23" s="130">
        <v>0</v>
      </c>
      <c r="G23" s="130">
        <v>0</v>
      </c>
      <c r="H23" s="130">
        <v>0</v>
      </c>
      <c r="I23" s="130">
        <v>0</v>
      </c>
      <c r="J23" s="160">
        <v>0</v>
      </c>
      <c r="K23" s="158">
        <v>0</v>
      </c>
      <c r="L23" s="159">
        <v>0</v>
      </c>
      <c r="M23" s="160">
        <v>0</v>
      </c>
      <c r="N23" s="159">
        <v>0</v>
      </c>
    </row>
    <row r="24" spans="2:14">
      <c r="B24" s="151"/>
      <c r="D24" s="26" t="s">
        <v>869</v>
      </c>
      <c r="E24" s="130">
        <v>0</v>
      </c>
      <c r="F24" s="130">
        <v>0</v>
      </c>
      <c r="G24" s="130">
        <v>0</v>
      </c>
      <c r="H24" s="130">
        <v>0</v>
      </c>
      <c r="I24" s="130">
        <v>0</v>
      </c>
      <c r="J24" s="160">
        <v>0</v>
      </c>
      <c r="K24" s="158">
        <v>0</v>
      </c>
      <c r="L24" s="159">
        <v>0</v>
      </c>
      <c r="M24" s="160">
        <v>0</v>
      </c>
      <c r="N24" s="159">
        <v>0</v>
      </c>
    </row>
    <row r="25" spans="2:14">
      <c r="B25" s="151"/>
      <c r="D25" s="153" t="s">
        <v>871</v>
      </c>
      <c r="E25" s="161">
        <f>SUM(E20:E24)</f>
        <v>62477134.200000003</v>
      </c>
      <c r="F25" s="161">
        <f t="shared" ref="F25:H25" si="2">SUM(F20:F24)</f>
        <v>49981707</v>
      </c>
      <c r="G25" s="161">
        <f t="shared" si="2"/>
        <v>40717856.700000003</v>
      </c>
      <c r="H25" s="161">
        <f t="shared" si="2"/>
        <v>32962074.300000001</v>
      </c>
      <c r="I25" s="161">
        <f t="shared" ref="I25:N25" si="3">SUM(I20:I24)</f>
        <v>32746635.899999999</v>
      </c>
      <c r="J25" s="161">
        <f t="shared" si="3"/>
        <v>15727003.200000001</v>
      </c>
      <c r="K25" s="162">
        <f t="shared" si="3"/>
        <v>15727003.200000001</v>
      </c>
      <c r="L25" s="163">
        <f t="shared" si="3"/>
        <v>15511564.800000001</v>
      </c>
      <c r="M25" s="162">
        <f t="shared" si="3"/>
        <v>27863365.5</v>
      </c>
      <c r="N25" s="163">
        <f t="shared" si="3"/>
        <v>13393087.199999999</v>
      </c>
    </row>
    <row r="26" spans="2:14">
      <c r="B26" s="154"/>
      <c r="C26" s="18"/>
      <c r="E26" s="133"/>
      <c r="F26" s="133"/>
      <c r="G26" s="133"/>
      <c r="H26" s="133"/>
      <c r="I26" s="133"/>
      <c r="J26" s="133"/>
      <c r="K26" s="164"/>
      <c r="L26" s="165"/>
      <c r="M26" s="166"/>
      <c r="N26" s="165"/>
    </row>
    <row r="27" spans="2:14">
      <c r="B27" s="151"/>
      <c r="E27" s="133"/>
      <c r="F27" s="133"/>
      <c r="G27" s="133"/>
      <c r="H27" s="133"/>
      <c r="I27" s="133"/>
      <c r="J27" s="133"/>
      <c r="K27" s="164"/>
      <c r="L27" s="165"/>
      <c r="M27" s="166"/>
      <c r="N27" s="165"/>
    </row>
    <row r="28" spans="2:14">
      <c r="B28" s="151"/>
      <c r="D28" s="18" t="s">
        <v>145</v>
      </c>
      <c r="E28" s="133"/>
      <c r="F28" s="133"/>
      <c r="G28" s="133"/>
      <c r="H28" s="133"/>
      <c r="I28" s="133"/>
      <c r="J28" s="133"/>
      <c r="K28" s="164"/>
      <c r="L28" s="165"/>
      <c r="M28" s="166"/>
      <c r="N28" s="165"/>
    </row>
    <row r="29" spans="2:14">
      <c r="B29" s="151"/>
      <c r="D29" s="26" t="s">
        <v>865</v>
      </c>
      <c r="E29" s="130">
        <v>0</v>
      </c>
      <c r="F29" s="130">
        <v>24726408</v>
      </c>
      <c r="G29" s="130">
        <v>19781126</v>
      </c>
      <c r="H29" s="130">
        <v>14835845</v>
      </c>
      <c r="I29" s="130">
        <v>2472640.75</v>
      </c>
      <c r="J29" s="160">
        <v>1236320.5</v>
      </c>
      <c r="K29" s="158">
        <f>J29</f>
        <v>1236320.5</v>
      </c>
      <c r="L29" s="159">
        <v>0</v>
      </c>
      <c r="M29" s="160">
        <v>0</v>
      </c>
      <c r="N29" s="159">
        <v>0</v>
      </c>
    </row>
    <row r="30" spans="2:14">
      <c r="B30" s="151"/>
      <c r="D30" s="26" t="s">
        <v>866</v>
      </c>
      <c r="E30" s="130">
        <v>0</v>
      </c>
      <c r="F30" s="130">
        <v>0</v>
      </c>
      <c r="G30" s="130">
        <v>0</v>
      </c>
      <c r="H30" s="130">
        <v>0</v>
      </c>
      <c r="I30" s="130">
        <v>0</v>
      </c>
      <c r="J30" s="160">
        <v>0</v>
      </c>
      <c r="K30" s="158">
        <v>0</v>
      </c>
      <c r="L30" s="159">
        <v>0</v>
      </c>
      <c r="M30" s="160">
        <v>0</v>
      </c>
      <c r="N30" s="159">
        <v>0</v>
      </c>
    </row>
    <row r="31" spans="2:14" ht="14.4">
      <c r="B31" s="151"/>
      <c r="D31" s="26" t="s">
        <v>867</v>
      </c>
      <c r="E31" s="130">
        <v>0</v>
      </c>
      <c r="F31" s="130">
        <v>0</v>
      </c>
      <c r="G31" s="130">
        <v>0</v>
      </c>
      <c r="H31" s="130">
        <v>0</v>
      </c>
      <c r="I31" s="130">
        <v>0</v>
      </c>
      <c r="J31" s="160">
        <v>0</v>
      </c>
      <c r="K31" s="158">
        <v>0</v>
      </c>
      <c r="L31" s="159">
        <v>0</v>
      </c>
      <c r="M31" s="160">
        <v>0</v>
      </c>
      <c r="N31" s="159">
        <v>0</v>
      </c>
    </row>
    <row r="32" spans="2:14">
      <c r="B32" s="151"/>
      <c r="D32" s="26" t="s">
        <v>868</v>
      </c>
      <c r="E32" s="130">
        <v>0</v>
      </c>
      <c r="F32" s="130">
        <v>0</v>
      </c>
      <c r="G32" s="130">
        <v>0</v>
      </c>
      <c r="H32" s="130">
        <v>0</v>
      </c>
      <c r="I32" s="130">
        <v>0</v>
      </c>
      <c r="J32" s="160">
        <v>0</v>
      </c>
      <c r="K32" s="158">
        <v>0</v>
      </c>
      <c r="L32" s="159">
        <v>0</v>
      </c>
      <c r="M32" s="160">
        <v>0</v>
      </c>
      <c r="N32" s="159">
        <v>0</v>
      </c>
    </row>
    <row r="33" spans="2:14">
      <c r="B33" s="151"/>
      <c r="D33" s="26" t="s">
        <v>869</v>
      </c>
      <c r="E33" s="130">
        <v>0</v>
      </c>
      <c r="F33" s="130">
        <v>0</v>
      </c>
      <c r="G33" s="130">
        <v>0</v>
      </c>
      <c r="H33" s="130">
        <v>0</v>
      </c>
      <c r="I33" s="130">
        <v>0</v>
      </c>
      <c r="J33" s="160">
        <v>0</v>
      </c>
      <c r="K33" s="158">
        <v>0</v>
      </c>
      <c r="L33" s="159">
        <v>0</v>
      </c>
      <c r="M33" s="160">
        <v>0</v>
      </c>
      <c r="N33" s="159">
        <v>0</v>
      </c>
    </row>
    <row r="34" spans="2:14">
      <c r="B34" s="151"/>
      <c r="D34" s="153" t="s">
        <v>872</v>
      </c>
      <c r="E34" s="161">
        <f>SUM(E29:E33)</f>
        <v>0</v>
      </c>
      <c r="F34" s="161">
        <f t="shared" ref="F34:H34" si="4">SUM(F29:F33)</f>
        <v>24726408</v>
      </c>
      <c r="G34" s="161">
        <f t="shared" si="4"/>
        <v>19781126</v>
      </c>
      <c r="H34" s="161">
        <f t="shared" si="4"/>
        <v>14835845</v>
      </c>
      <c r="I34" s="161">
        <f t="shared" ref="I34:N34" si="5">SUM(I29:I33)</f>
        <v>2472640.75</v>
      </c>
      <c r="J34" s="161">
        <f t="shared" si="5"/>
        <v>1236320.5</v>
      </c>
      <c r="K34" s="162">
        <f t="shared" si="5"/>
        <v>1236320.5</v>
      </c>
      <c r="L34" s="163">
        <f t="shared" si="5"/>
        <v>0</v>
      </c>
      <c r="M34" s="162">
        <f t="shared" si="5"/>
        <v>0</v>
      </c>
      <c r="N34" s="163">
        <f t="shared" si="5"/>
        <v>0</v>
      </c>
    </row>
    <row r="35" spans="2:14">
      <c r="B35" s="151"/>
      <c r="E35" s="133"/>
      <c r="F35" s="133"/>
      <c r="G35" s="133"/>
      <c r="H35" s="133"/>
      <c r="I35" s="133"/>
      <c r="J35" s="133"/>
      <c r="K35" s="164"/>
      <c r="L35" s="165"/>
      <c r="M35" s="166"/>
      <c r="N35" s="165"/>
    </row>
    <row r="36" spans="2:14">
      <c r="B36" s="151"/>
      <c r="E36" s="133"/>
      <c r="F36" s="133"/>
      <c r="G36" s="133"/>
      <c r="H36" s="133"/>
      <c r="I36" s="133"/>
      <c r="J36" s="133"/>
      <c r="K36" s="164"/>
      <c r="L36" s="165"/>
      <c r="M36" s="166"/>
      <c r="N36" s="165"/>
    </row>
    <row r="37" spans="2:14">
      <c r="B37" s="151"/>
      <c r="D37" s="18" t="s">
        <v>414</v>
      </c>
      <c r="E37" s="133"/>
      <c r="F37" s="133"/>
      <c r="G37" s="133"/>
      <c r="H37" s="133"/>
      <c r="I37" s="133"/>
      <c r="J37" s="133"/>
      <c r="K37" s="164"/>
      <c r="L37" s="165"/>
      <c r="M37" s="166"/>
      <c r="N37" s="165"/>
    </row>
    <row r="38" spans="2:14">
      <c r="B38" s="151"/>
      <c r="D38" s="26" t="s">
        <v>865</v>
      </c>
      <c r="E38" s="130">
        <v>0</v>
      </c>
      <c r="F38" s="130">
        <v>0</v>
      </c>
      <c r="G38" s="130">
        <v>0</v>
      </c>
      <c r="H38" s="130">
        <v>0</v>
      </c>
      <c r="I38" s="130">
        <v>0</v>
      </c>
      <c r="J38" s="160">
        <v>0</v>
      </c>
      <c r="K38" s="158">
        <v>0</v>
      </c>
      <c r="L38" s="159">
        <v>0</v>
      </c>
      <c r="M38" s="160">
        <v>0</v>
      </c>
      <c r="N38" s="159">
        <v>0</v>
      </c>
    </row>
    <row r="39" spans="2:14">
      <c r="B39" s="151"/>
      <c r="D39" s="26" t="s">
        <v>866</v>
      </c>
      <c r="E39" s="130">
        <v>1904514</v>
      </c>
      <c r="F39" s="130">
        <v>1904514</v>
      </c>
      <c r="G39" s="130">
        <v>1904514</v>
      </c>
      <c r="H39" s="130">
        <v>1904514</v>
      </c>
      <c r="I39" s="130">
        <v>1904514</v>
      </c>
      <c r="J39" s="130">
        <v>1904514</v>
      </c>
      <c r="K39" s="130">
        <v>1904514</v>
      </c>
      <c r="L39" s="130">
        <v>1904514</v>
      </c>
      <c r="M39" s="130">
        <v>1904514</v>
      </c>
      <c r="N39" s="130">
        <v>1904514</v>
      </c>
    </row>
    <row r="40" spans="2:14" ht="14.4">
      <c r="B40" s="151"/>
      <c r="D40" s="26" t="s">
        <v>867</v>
      </c>
      <c r="E40" s="130">
        <v>0</v>
      </c>
      <c r="F40" s="130">
        <v>0</v>
      </c>
      <c r="G40" s="130">
        <v>0</v>
      </c>
      <c r="H40" s="130">
        <v>0</v>
      </c>
      <c r="I40" s="130">
        <v>0</v>
      </c>
      <c r="J40" s="160">
        <v>0</v>
      </c>
      <c r="K40" s="158">
        <v>0</v>
      </c>
      <c r="L40" s="159">
        <v>0</v>
      </c>
      <c r="M40" s="160">
        <v>0</v>
      </c>
      <c r="N40" s="159">
        <v>0</v>
      </c>
    </row>
    <row r="41" spans="2:14">
      <c r="B41" s="151"/>
      <c r="D41" s="26" t="s">
        <v>868</v>
      </c>
      <c r="E41" s="130">
        <v>0</v>
      </c>
      <c r="F41" s="130">
        <v>0</v>
      </c>
      <c r="G41" s="130">
        <v>0</v>
      </c>
      <c r="H41" s="130">
        <v>0</v>
      </c>
      <c r="I41" s="130">
        <v>0</v>
      </c>
      <c r="J41" s="160">
        <v>0</v>
      </c>
      <c r="K41" s="158">
        <v>0</v>
      </c>
      <c r="L41" s="159">
        <v>0</v>
      </c>
      <c r="M41" s="160">
        <v>0</v>
      </c>
      <c r="N41" s="159">
        <v>0</v>
      </c>
    </row>
    <row r="42" spans="2:14">
      <c r="B42" s="151"/>
      <c r="D42" s="26" t="s">
        <v>869</v>
      </c>
      <c r="E42" s="130">
        <v>0</v>
      </c>
      <c r="F42" s="130">
        <v>0</v>
      </c>
      <c r="G42" s="130">
        <v>0</v>
      </c>
      <c r="H42" s="130">
        <v>0</v>
      </c>
      <c r="I42" s="130">
        <v>0</v>
      </c>
      <c r="J42" s="160">
        <v>0</v>
      </c>
      <c r="K42" s="158">
        <v>0</v>
      </c>
      <c r="L42" s="159">
        <v>0</v>
      </c>
      <c r="M42" s="160">
        <v>0</v>
      </c>
      <c r="N42" s="159">
        <v>0</v>
      </c>
    </row>
    <row r="43" spans="2:14">
      <c r="B43" s="151"/>
      <c r="D43" s="153" t="s">
        <v>873</v>
      </c>
      <c r="E43" s="161">
        <f>SUM(E38:E42)</f>
        <v>1904514</v>
      </c>
      <c r="F43" s="161">
        <f t="shared" ref="F43:H43" si="6">SUM(F38:F42)</f>
        <v>1904514</v>
      </c>
      <c r="G43" s="161">
        <f t="shared" si="6"/>
        <v>1904514</v>
      </c>
      <c r="H43" s="161">
        <f t="shared" si="6"/>
        <v>1904514</v>
      </c>
      <c r="I43" s="161">
        <f t="shared" ref="I43:N43" si="7">SUM(I38:I42)</f>
        <v>1904514</v>
      </c>
      <c r="J43" s="161">
        <f t="shared" si="7"/>
        <v>1904514</v>
      </c>
      <c r="K43" s="162">
        <f t="shared" si="7"/>
        <v>1904514</v>
      </c>
      <c r="L43" s="163">
        <f t="shared" si="7"/>
        <v>1904514</v>
      </c>
      <c r="M43" s="162">
        <f t="shared" si="7"/>
        <v>1904514</v>
      </c>
      <c r="N43" s="163">
        <f t="shared" si="7"/>
        <v>1904514</v>
      </c>
    </row>
    <row r="44" spans="2:14">
      <c r="B44" s="151"/>
      <c r="E44" s="133"/>
      <c r="F44" s="133"/>
      <c r="G44" s="133"/>
      <c r="H44" s="133"/>
      <c r="I44" s="133"/>
      <c r="J44" s="133"/>
      <c r="K44" s="164"/>
      <c r="L44" s="165"/>
      <c r="M44" s="166"/>
      <c r="N44" s="165"/>
    </row>
    <row r="45" spans="2:14">
      <c r="B45" s="151"/>
      <c r="E45" s="133"/>
      <c r="F45" s="133"/>
      <c r="G45" s="133"/>
      <c r="H45" s="133"/>
      <c r="I45" s="133"/>
      <c r="J45" s="133"/>
      <c r="K45" s="164"/>
      <c r="L45" s="165"/>
      <c r="M45" s="166"/>
      <c r="N45" s="165"/>
    </row>
    <row r="46" spans="2:14">
      <c r="B46" s="151"/>
      <c r="D46" s="18" t="s">
        <v>479</v>
      </c>
      <c r="E46" s="133"/>
      <c r="F46" s="133"/>
      <c r="G46" s="133"/>
      <c r="H46" s="133"/>
      <c r="I46" s="133"/>
      <c r="J46" s="133"/>
      <c r="K46" s="164"/>
      <c r="L46" s="165"/>
      <c r="M46" s="166"/>
      <c r="N46" s="165"/>
    </row>
    <row r="47" spans="2:14">
      <c r="B47" s="151"/>
      <c r="D47" s="26" t="s">
        <v>865</v>
      </c>
      <c r="E47" s="130">
        <v>0</v>
      </c>
      <c r="F47" s="130">
        <v>0</v>
      </c>
      <c r="G47" s="130">
        <v>0</v>
      </c>
      <c r="H47" s="130">
        <v>0</v>
      </c>
      <c r="I47" s="130">
        <v>0</v>
      </c>
      <c r="J47" s="160">
        <v>0</v>
      </c>
      <c r="K47" s="158">
        <v>0</v>
      </c>
      <c r="L47" s="159">
        <v>0</v>
      </c>
      <c r="M47" s="160">
        <v>0</v>
      </c>
      <c r="N47" s="159">
        <v>0</v>
      </c>
    </row>
    <row r="48" spans="2:14">
      <c r="B48" s="151"/>
      <c r="D48" s="26" t="s">
        <v>866</v>
      </c>
      <c r="E48" s="130">
        <v>0</v>
      </c>
      <c r="F48" s="130">
        <v>0</v>
      </c>
      <c r="G48" s="130">
        <v>0</v>
      </c>
      <c r="H48" s="130">
        <v>0</v>
      </c>
      <c r="I48" s="130">
        <v>0</v>
      </c>
      <c r="J48" s="160">
        <v>0</v>
      </c>
      <c r="K48" s="158">
        <v>0</v>
      </c>
      <c r="L48" s="159">
        <v>0</v>
      </c>
      <c r="M48" s="160">
        <v>0</v>
      </c>
      <c r="N48" s="159">
        <v>0</v>
      </c>
    </row>
    <row r="49" spans="2:14" ht="14.4">
      <c r="B49" s="151"/>
      <c r="D49" s="26" t="s">
        <v>867</v>
      </c>
      <c r="E49" s="130">
        <v>0</v>
      </c>
      <c r="F49" s="130">
        <v>0</v>
      </c>
      <c r="G49" s="130">
        <v>0</v>
      </c>
      <c r="H49" s="130">
        <v>0</v>
      </c>
      <c r="I49" s="130">
        <v>0</v>
      </c>
      <c r="J49" s="160">
        <v>0</v>
      </c>
      <c r="K49" s="158">
        <v>0</v>
      </c>
      <c r="L49" s="159">
        <v>0</v>
      </c>
      <c r="M49" s="160">
        <v>0</v>
      </c>
      <c r="N49" s="159">
        <v>0</v>
      </c>
    </row>
    <row r="50" spans="2:14">
      <c r="B50" s="151"/>
      <c r="D50" s="26" t="s">
        <v>868</v>
      </c>
      <c r="E50" s="130">
        <v>0</v>
      </c>
      <c r="F50" s="130">
        <v>0</v>
      </c>
      <c r="G50" s="130">
        <v>0</v>
      </c>
      <c r="H50" s="130">
        <v>0</v>
      </c>
      <c r="I50" s="130">
        <v>0</v>
      </c>
      <c r="J50" s="160">
        <v>0</v>
      </c>
      <c r="K50" s="158">
        <v>0</v>
      </c>
      <c r="L50" s="159">
        <v>0</v>
      </c>
      <c r="M50" s="160">
        <v>0</v>
      </c>
      <c r="N50" s="159">
        <v>0</v>
      </c>
    </row>
    <row r="51" spans="2:14">
      <c r="B51" s="151"/>
      <c r="D51" s="26" t="s">
        <v>869</v>
      </c>
      <c r="E51" s="130">
        <v>0</v>
      </c>
      <c r="F51" s="130">
        <v>0</v>
      </c>
      <c r="G51" s="130">
        <v>0</v>
      </c>
      <c r="H51" s="130">
        <v>0</v>
      </c>
      <c r="I51" s="130">
        <v>0</v>
      </c>
      <c r="J51" s="160">
        <v>0</v>
      </c>
      <c r="K51" s="158">
        <v>0</v>
      </c>
      <c r="L51" s="159">
        <v>0</v>
      </c>
      <c r="M51" s="160">
        <v>0</v>
      </c>
      <c r="N51" s="159">
        <v>0</v>
      </c>
    </row>
    <row r="52" spans="2:14">
      <c r="B52" s="151"/>
      <c r="D52" s="153" t="s">
        <v>874</v>
      </c>
      <c r="E52" s="161">
        <f>SUM(E47:E51)</f>
        <v>0</v>
      </c>
      <c r="F52" s="161">
        <f t="shared" ref="F52:H52" si="8">SUM(F47:F51)</f>
        <v>0</v>
      </c>
      <c r="G52" s="161">
        <f t="shared" si="8"/>
        <v>0</v>
      </c>
      <c r="H52" s="161">
        <f t="shared" si="8"/>
        <v>0</v>
      </c>
      <c r="I52" s="161">
        <f>SUM(I47:I51)</f>
        <v>0</v>
      </c>
      <c r="J52" s="272"/>
      <c r="K52" s="162">
        <f>SUM(K47:K51)</f>
        <v>0</v>
      </c>
      <c r="L52" s="163">
        <f>SUM(L47:L51)</f>
        <v>0</v>
      </c>
      <c r="M52" s="162">
        <f>SUM(M47:M51)</f>
        <v>0</v>
      </c>
      <c r="N52" s="163">
        <f>SUM(N47:N51)</f>
        <v>0</v>
      </c>
    </row>
    <row r="53" spans="2:14">
      <c r="B53" s="151"/>
      <c r="E53" s="133"/>
      <c r="F53" s="133"/>
      <c r="G53" s="133"/>
      <c r="H53" s="133"/>
      <c r="I53" s="133"/>
      <c r="J53" s="133"/>
      <c r="K53" s="164"/>
      <c r="L53" s="165"/>
      <c r="M53" s="166"/>
      <c r="N53" s="165"/>
    </row>
    <row r="54" spans="2:14">
      <c r="B54" s="151"/>
      <c r="E54" s="133"/>
      <c r="F54" s="133"/>
      <c r="G54" s="133"/>
      <c r="H54" s="133"/>
      <c r="I54" s="133"/>
      <c r="J54" s="133"/>
      <c r="K54" s="164"/>
      <c r="L54" s="165"/>
      <c r="M54" s="166"/>
      <c r="N54" s="165"/>
    </row>
    <row r="55" spans="2:14" ht="13.8" thickBot="1">
      <c r="B55" s="155"/>
      <c r="C55" s="156" t="s">
        <v>875</v>
      </c>
      <c r="D55" s="156"/>
      <c r="E55" s="167">
        <f>E52+E43+E34+E25+E16</f>
        <v>76220452.200000003</v>
      </c>
      <c r="F55" s="167">
        <f t="shared" ref="F55:H55" si="9">F52+F43+F34+F25+F16</f>
        <v>87448163.5</v>
      </c>
      <c r="G55" s="167">
        <f t="shared" si="9"/>
        <v>72235761.200000003</v>
      </c>
      <c r="H55" s="167">
        <f t="shared" si="9"/>
        <v>58531429.299999997</v>
      </c>
      <c r="I55" s="167">
        <f t="shared" ref="I55:N55" si="10">I52+I43+I34+I25+I16</f>
        <v>44949516.649999999</v>
      </c>
      <c r="J55" s="167">
        <f t="shared" si="10"/>
        <v>25690294.700000003</v>
      </c>
      <c r="K55" s="168">
        <f t="shared" si="10"/>
        <v>25690294.700000003</v>
      </c>
      <c r="L55" s="167">
        <f t="shared" si="10"/>
        <v>24238535.800000001</v>
      </c>
      <c r="M55" s="168">
        <f t="shared" si="10"/>
        <v>36590336.5</v>
      </c>
      <c r="N55" s="167">
        <f t="shared" si="10"/>
        <v>22120058.199999999</v>
      </c>
    </row>
    <row r="59" spans="2:14" ht="33.6" customHeight="1">
      <c r="D59" s="1010"/>
      <c r="E59" s="1010"/>
      <c r="F59" s="1010"/>
      <c r="G59" s="1010"/>
      <c r="H59" s="1010"/>
      <c r="I59" s="1010"/>
      <c r="J59" s="1010"/>
      <c r="K59" s="1010"/>
      <c r="L59" s="1010"/>
      <c r="M59" s="1010"/>
      <c r="N59" s="1010"/>
    </row>
  </sheetData>
  <mergeCells count="4">
    <mergeCell ref="B2:N2"/>
    <mergeCell ref="M6:N6"/>
    <mergeCell ref="K6:L6"/>
    <mergeCell ref="D59:N59"/>
  </mergeCells>
  <phoneticPr fontId="13" type="noConversion"/>
  <pageMargins left="0.7" right="0.7" top="0.75" bottom="0.75" header="0.3" footer="0.3"/>
  <pageSetup scale="48"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Q6"/>
  <sheetViews>
    <sheetView showGridLines="0" zoomScale="80" zoomScaleNormal="80" workbookViewId="0">
      <selection activeCell="C4" sqref="C4"/>
    </sheetView>
  </sheetViews>
  <sheetFormatPr defaultColWidth="9.33203125" defaultRowHeight="13.2"/>
  <cols>
    <col min="1" max="1" width="3.21875" style="4" customWidth="1"/>
    <col min="2" max="3" width="4.6640625" style="4" customWidth="1"/>
    <col min="4" max="4" width="64.6640625" style="4" customWidth="1"/>
    <col min="5" max="5" width="16" style="4" customWidth="1"/>
    <col min="6" max="10" width="15.21875" style="4" bestFit="1" customWidth="1"/>
    <col min="11" max="11" width="5.33203125" style="4" customWidth="1"/>
    <col min="12" max="13" width="15.21875" style="4" bestFit="1" customWidth="1"/>
    <col min="14" max="14" width="5.33203125" style="4" customWidth="1"/>
    <col min="15" max="15" width="15.21875" style="4" bestFit="1" customWidth="1"/>
    <col min="16" max="16" width="15.6640625" style="4" bestFit="1" customWidth="1"/>
    <col min="17" max="16384" width="9.33203125" style="4"/>
  </cols>
  <sheetData>
    <row r="1" spans="2:17">
      <c r="B1" s="1"/>
      <c r="C1" s="1"/>
      <c r="D1" s="1"/>
      <c r="E1" s="1"/>
      <c r="F1" s="911"/>
      <c r="G1" s="911"/>
      <c r="H1" s="911"/>
      <c r="I1" s="911"/>
      <c r="J1" s="911"/>
      <c r="K1" s="911"/>
      <c r="L1" s="911"/>
      <c r="M1" s="911"/>
      <c r="N1" s="911"/>
      <c r="O1" s="911"/>
      <c r="P1" s="911"/>
      <c r="Q1" s="911"/>
    </row>
    <row r="2" spans="2:17" ht="17.399999999999999">
      <c r="B2" s="964" t="s">
        <v>876</v>
      </c>
      <c r="C2" s="964"/>
      <c r="D2" s="964"/>
      <c r="E2" s="964"/>
      <c r="F2" s="964"/>
      <c r="G2" s="964"/>
      <c r="H2" s="964"/>
      <c r="I2" s="964"/>
      <c r="J2" s="964"/>
      <c r="K2" s="964"/>
      <c r="L2" s="964"/>
      <c r="M2" s="964"/>
      <c r="N2" s="964"/>
      <c r="O2" s="964"/>
      <c r="P2" s="964"/>
      <c r="Q2" s="911"/>
    </row>
    <row r="3" spans="2:17">
      <c r="B3" s="1011" t="s">
        <v>802</v>
      </c>
      <c r="C3" s="1012"/>
      <c r="D3" s="1011"/>
      <c r="E3" s="1011"/>
      <c r="F3" s="1011"/>
      <c r="G3" s="1011"/>
      <c r="H3" s="1011"/>
      <c r="I3" s="1011"/>
      <c r="J3" s="1011"/>
      <c r="K3" s="1011"/>
      <c r="L3" s="1011"/>
      <c r="M3" s="1011"/>
      <c r="N3" s="1011"/>
      <c r="O3" s="1011"/>
      <c r="P3" s="1011"/>
      <c r="Q3" s="911"/>
    </row>
    <row r="4" spans="2:17" ht="17.399999999999999">
      <c r="B4" s="9"/>
      <c r="C4" s="19" t="s">
        <v>1603</v>
      </c>
      <c r="D4" s="3"/>
      <c r="E4" s="3"/>
      <c r="F4" s="110">
        <v>1.02</v>
      </c>
      <c r="G4" s="1"/>
      <c r="H4" s="1"/>
      <c r="I4" s="1"/>
      <c r="J4" s="1"/>
      <c r="K4" s="1"/>
      <c r="L4" s="1"/>
      <c r="M4" s="1"/>
      <c r="N4" s="1"/>
      <c r="O4" s="1"/>
      <c r="P4" s="1"/>
      <c r="Q4" s="1"/>
    </row>
    <row r="6" spans="2:17">
      <c r="B6" s="1"/>
      <c r="C6" s="1"/>
      <c r="D6" s="1"/>
      <c r="E6" s="1"/>
      <c r="F6" s="1"/>
      <c r="G6" s="1"/>
      <c r="H6" s="1"/>
      <c r="I6" s="1"/>
      <c r="J6" s="1"/>
      <c r="K6" s="1"/>
      <c r="L6" s="1"/>
      <c r="M6" s="1"/>
      <c r="N6" s="1"/>
      <c r="O6" s="1"/>
      <c r="P6" s="1"/>
      <c r="Q6" s="1"/>
    </row>
  </sheetData>
  <mergeCells count="2">
    <mergeCell ref="B2:P2"/>
    <mergeCell ref="B3:P3"/>
  </mergeCells>
  <pageMargins left="0.7" right="0.7" top="0.75" bottom="0.75" header="0.3" footer="0.3"/>
  <pageSetup scale="56"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U147"/>
  <sheetViews>
    <sheetView showGridLines="0" zoomScale="80" zoomScaleNormal="80" workbookViewId="0">
      <selection activeCell="B16" sqref="B16"/>
    </sheetView>
  </sheetViews>
  <sheetFormatPr defaultColWidth="9" defaultRowHeight="14.55" customHeight="1"/>
  <cols>
    <col min="1" max="1" width="6.77734375" customWidth="1"/>
    <col min="2" max="2" width="65.21875" customWidth="1"/>
    <col min="3" max="3" width="14.44140625" customWidth="1"/>
    <col min="4" max="4" width="16.21875" customWidth="1"/>
    <col min="5" max="5" width="9.44140625" bestFit="1" customWidth="1"/>
    <col min="6" max="9" width="14.6640625" customWidth="1"/>
    <col min="10" max="10" width="15.6640625" customWidth="1"/>
    <col min="11" max="14" width="14.6640625" customWidth="1"/>
  </cols>
  <sheetData>
    <row r="2" spans="2:16" ht="14.55" customHeight="1">
      <c r="B2" s="960" t="s">
        <v>877</v>
      </c>
      <c r="C2" s="960"/>
      <c r="D2" s="960"/>
      <c r="E2" s="960"/>
      <c r="F2" s="960"/>
      <c r="G2" s="960"/>
      <c r="H2" s="960"/>
      <c r="I2" s="960"/>
      <c r="J2" s="960"/>
      <c r="K2" s="960"/>
      <c r="L2" s="960"/>
      <c r="M2" s="960"/>
      <c r="N2" s="960"/>
      <c r="O2" s="960"/>
    </row>
    <row r="3" spans="2:16" ht="14.55" customHeight="1">
      <c r="B3" s="1017"/>
      <c r="C3" s="1017"/>
      <c r="D3" s="1017"/>
      <c r="E3" s="1017"/>
      <c r="F3" s="1017"/>
      <c r="G3" s="1017"/>
      <c r="H3" s="1017"/>
      <c r="I3" s="1017"/>
      <c r="J3" s="1017"/>
      <c r="K3" s="1017"/>
      <c r="L3" s="1017"/>
      <c r="M3" s="1017"/>
      <c r="N3" s="1017"/>
      <c r="O3" s="1017"/>
    </row>
    <row r="4" spans="2:16" ht="14.55" customHeight="1">
      <c r="B4" s="19" t="s">
        <v>1603</v>
      </c>
    </row>
    <row r="5" spans="2:16" ht="14.55" customHeight="1">
      <c r="B5" s="953" t="s">
        <v>878</v>
      </c>
      <c r="C5" s="953"/>
      <c r="D5" s="953"/>
      <c r="E5" s="953"/>
      <c r="F5" s="953"/>
      <c r="G5" s="953"/>
      <c r="H5" s="953"/>
      <c r="I5" s="953"/>
      <c r="J5" s="953"/>
      <c r="K5" s="953"/>
      <c r="L5" s="953"/>
      <c r="M5" s="953"/>
      <c r="N5" s="953"/>
    </row>
    <row r="6" spans="2:16" ht="14.55" customHeight="1">
      <c r="B6" s="953" t="s">
        <v>879</v>
      </c>
      <c r="C6" s="953"/>
      <c r="D6" s="953"/>
      <c r="E6" s="953"/>
      <c r="F6" s="953"/>
      <c r="G6" s="953"/>
      <c r="H6" s="953"/>
      <c r="I6" s="953"/>
      <c r="J6" s="953"/>
      <c r="K6" s="953"/>
      <c r="L6" s="953"/>
      <c r="M6" s="953"/>
      <c r="N6" s="953"/>
    </row>
    <row r="7" spans="2:16" ht="14.55" customHeight="1" thickBot="1"/>
    <row r="8" spans="2:16" ht="14.55" customHeight="1" thickBot="1">
      <c r="B8" s="22"/>
      <c r="C8" s="22"/>
      <c r="D8" s="19"/>
      <c r="E8" s="20"/>
      <c r="F8" s="21"/>
      <c r="G8" s="21"/>
      <c r="K8" s="1021" t="s">
        <v>30</v>
      </c>
      <c r="L8" s="1022"/>
      <c r="M8" s="1021" t="s">
        <v>31</v>
      </c>
      <c r="N8" s="1022"/>
    </row>
    <row r="9" spans="2:16" ht="38.549999999999997" customHeight="1" thickBot="1">
      <c r="B9" s="48" t="s">
        <v>880</v>
      </c>
      <c r="C9" s="23" t="s">
        <v>881</v>
      </c>
      <c r="D9" s="23" t="s">
        <v>882</v>
      </c>
      <c r="E9" s="49"/>
      <c r="F9" s="44" t="s">
        <v>849</v>
      </c>
      <c r="G9" s="80" t="s">
        <v>850</v>
      </c>
      <c r="H9" s="80" t="s">
        <v>851</v>
      </c>
      <c r="I9" s="80" t="s">
        <v>852</v>
      </c>
      <c r="J9" s="81" t="s">
        <v>883</v>
      </c>
      <c r="K9" s="82" t="s">
        <v>40</v>
      </c>
      <c r="L9" s="83" t="s">
        <v>34</v>
      </c>
      <c r="M9" s="82" t="s">
        <v>40</v>
      </c>
      <c r="N9" s="83" t="s">
        <v>34</v>
      </c>
      <c r="P9" s="108"/>
    </row>
    <row r="10" spans="2:16" ht="14.55" customHeight="1">
      <c r="B10" s="107" t="s">
        <v>884</v>
      </c>
      <c r="C10" s="47" t="s">
        <v>885</v>
      </c>
      <c r="D10" s="41">
        <v>1920</v>
      </c>
      <c r="E10" s="50"/>
      <c r="F10" s="132">
        <v>166</v>
      </c>
      <c r="G10" s="132">
        <f>ROUND(F10*1.03,0)</f>
        <v>171</v>
      </c>
      <c r="H10" s="132">
        <f t="shared" ref="H10:N10" si="0">ROUND(G10*1.03,0)</f>
        <v>176</v>
      </c>
      <c r="I10" s="132">
        <f t="shared" si="0"/>
        <v>181</v>
      </c>
      <c r="J10" s="132">
        <f t="shared" si="0"/>
        <v>186</v>
      </c>
      <c r="K10" s="132">
        <f t="shared" ref="K10:K19" si="1">ROUND(J10*1.03,0)</f>
        <v>192</v>
      </c>
      <c r="L10" s="132">
        <f t="shared" si="0"/>
        <v>198</v>
      </c>
      <c r="M10" s="132">
        <f t="shared" si="0"/>
        <v>204</v>
      </c>
      <c r="N10" s="132">
        <f t="shared" si="0"/>
        <v>210</v>
      </c>
      <c r="P10" s="109"/>
    </row>
    <row r="11" spans="2:16" ht="14.55" customHeight="1">
      <c r="B11" s="51" t="s">
        <v>886</v>
      </c>
      <c r="C11" s="47" t="s">
        <v>885</v>
      </c>
      <c r="D11" s="41">
        <v>1920</v>
      </c>
      <c r="E11" s="50"/>
      <c r="F11" s="132">
        <v>119</v>
      </c>
      <c r="G11" s="132">
        <f>ROUND(F11*1.03,0)</f>
        <v>123</v>
      </c>
      <c r="H11" s="132">
        <f t="shared" ref="H11:N11" si="2">ROUND(G11*1.03,0)</f>
        <v>127</v>
      </c>
      <c r="I11" s="132">
        <f t="shared" si="2"/>
        <v>131</v>
      </c>
      <c r="J11" s="132">
        <f t="shared" si="2"/>
        <v>135</v>
      </c>
      <c r="K11" s="132">
        <f t="shared" si="1"/>
        <v>139</v>
      </c>
      <c r="L11" s="132">
        <f t="shared" si="2"/>
        <v>143</v>
      </c>
      <c r="M11" s="132">
        <f t="shared" si="2"/>
        <v>147</v>
      </c>
      <c r="N11" s="132">
        <f t="shared" si="2"/>
        <v>151</v>
      </c>
      <c r="P11" s="109"/>
    </row>
    <row r="12" spans="2:16" ht="14.55" customHeight="1">
      <c r="B12" s="51" t="s">
        <v>887</v>
      </c>
      <c r="C12" s="47" t="s">
        <v>885</v>
      </c>
      <c r="D12" s="41">
        <v>1920</v>
      </c>
      <c r="E12" s="50"/>
      <c r="F12" s="132">
        <v>135</v>
      </c>
      <c r="G12" s="132">
        <f t="shared" ref="G12:N12" si="3">ROUND(F12*1.03,0)</f>
        <v>139</v>
      </c>
      <c r="H12" s="132">
        <f t="shared" si="3"/>
        <v>143</v>
      </c>
      <c r="I12" s="132">
        <f t="shared" si="3"/>
        <v>147</v>
      </c>
      <c r="J12" s="132">
        <f t="shared" si="3"/>
        <v>151</v>
      </c>
      <c r="K12" s="132">
        <f t="shared" si="1"/>
        <v>156</v>
      </c>
      <c r="L12" s="132">
        <f t="shared" si="3"/>
        <v>161</v>
      </c>
      <c r="M12" s="132">
        <f t="shared" si="3"/>
        <v>166</v>
      </c>
      <c r="N12" s="132">
        <f t="shared" si="3"/>
        <v>171</v>
      </c>
      <c r="P12" s="109"/>
    </row>
    <row r="13" spans="2:16" ht="14.55" customHeight="1">
      <c r="B13" s="51" t="s">
        <v>888</v>
      </c>
      <c r="C13" s="47" t="s">
        <v>885</v>
      </c>
      <c r="D13" s="41">
        <v>1920</v>
      </c>
      <c r="E13" s="50"/>
      <c r="F13" s="226">
        <v>76</v>
      </c>
      <c r="G13" s="132">
        <f t="shared" ref="G13:N13" si="4">ROUND(F13*1.03,0)</f>
        <v>78</v>
      </c>
      <c r="H13" s="132">
        <f t="shared" si="4"/>
        <v>80</v>
      </c>
      <c r="I13" s="132">
        <f t="shared" si="4"/>
        <v>82</v>
      </c>
      <c r="J13" s="132">
        <f t="shared" si="4"/>
        <v>84</v>
      </c>
      <c r="K13" s="132">
        <f t="shared" si="1"/>
        <v>87</v>
      </c>
      <c r="L13" s="132">
        <f t="shared" si="4"/>
        <v>90</v>
      </c>
      <c r="M13" s="132">
        <f t="shared" si="4"/>
        <v>93</v>
      </c>
      <c r="N13" s="132">
        <f t="shared" si="4"/>
        <v>96</v>
      </c>
      <c r="P13" s="109"/>
    </row>
    <row r="14" spans="2:16" ht="14.55" customHeight="1">
      <c r="B14" s="51" t="s">
        <v>889</v>
      </c>
      <c r="C14" s="47" t="s">
        <v>885</v>
      </c>
      <c r="D14" s="41">
        <v>1920</v>
      </c>
      <c r="E14" s="50"/>
      <c r="F14" s="226">
        <v>113</v>
      </c>
      <c r="G14" s="132">
        <f t="shared" ref="G14:N14" si="5">ROUND(F14*1.03,0)</f>
        <v>116</v>
      </c>
      <c r="H14" s="132">
        <f t="shared" si="5"/>
        <v>119</v>
      </c>
      <c r="I14" s="132">
        <f t="shared" si="5"/>
        <v>123</v>
      </c>
      <c r="J14" s="132">
        <f t="shared" si="5"/>
        <v>127</v>
      </c>
      <c r="K14" s="132">
        <f t="shared" si="1"/>
        <v>131</v>
      </c>
      <c r="L14" s="132">
        <f t="shared" si="5"/>
        <v>135</v>
      </c>
      <c r="M14" s="132">
        <f t="shared" si="5"/>
        <v>139</v>
      </c>
      <c r="N14" s="132">
        <f t="shared" si="5"/>
        <v>143</v>
      </c>
      <c r="P14" s="109"/>
    </row>
    <row r="15" spans="2:16" ht="14.55" customHeight="1">
      <c r="B15" s="51" t="s">
        <v>890</v>
      </c>
      <c r="C15" s="47" t="s">
        <v>885</v>
      </c>
      <c r="D15" s="41">
        <v>1920</v>
      </c>
      <c r="E15" s="50"/>
      <c r="F15" s="226">
        <v>76</v>
      </c>
      <c r="G15" s="132">
        <f t="shared" ref="G15:N15" si="6">ROUND(F15*1.03,0)</f>
        <v>78</v>
      </c>
      <c r="H15" s="132">
        <f t="shared" si="6"/>
        <v>80</v>
      </c>
      <c r="I15" s="132">
        <f t="shared" si="6"/>
        <v>82</v>
      </c>
      <c r="J15" s="132">
        <f t="shared" si="6"/>
        <v>84</v>
      </c>
      <c r="K15" s="132">
        <f t="shared" si="1"/>
        <v>87</v>
      </c>
      <c r="L15" s="132">
        <f t="shared" si="6"/>
        <v>90</v>
      </c>
      <c r="M15" s="132">
        <f t="shared" si="6"/>
        <v>93</v>
      </c>
      <c r="N15" s="132">
        <f t="shared" si="6"/>
        <v>96</v>
      </c>
      <c r="P15" s="109"/>
    </row>
    <row r="16" spans="2:16" ht="14.55" customHeight="1">
      <c r="B16" s="51" t="s">
        <v>891</v>
      </c>
      <c r="C16" s="47" t="s">
        <v>885</v>
      </c>
      <c r="D16" s="41">
        <v>1920</v>
      </c>
      <c r="E16" s="50"/>
      <c r="F16" s="226">
        <v>76</v>
      </c>
      <c r="G16" s="132">
        <f t="shared" ref="G16:N16" si="7">ROUND(F16*1.03,0)</f>
        <v>78</v>
      </c>
      <c r="H16" s="132">
        <f t="shared" si="7"/>
        <v>80</v>
      </c>
      <c r="I16" s="132">
        <f t="shared" si="7"/>
        <v>82</v>
      </c>
      <c r="J16" s="132">
        <f t="shared" si="7"/>
        <v>84</v>
      </c>
      <c r="K16" s="132">
        <f t="shared" si="1"/>
        <v>87</v>
      </c>
      <c r="L16" s="132">
        <f t="shared" si="7"/>
        <v>90</v>
      </c>
      <c r="M16" s="132">
        <f t="shared" si="7"/>
        <v>93</v>
      </c>
      <c r="N16" s="132">
        <f t="shared" si="7"/>
        <v>96</v>
      </c>
      <c r="P16" s="109"/>
    </row>
    <row r="17" spans="2:16" ht="14.55" customHeight="1">
      <c r="B17" s="51" t="s">
        <v>892</v>
      </c>
      <c r="C17" s="47" t="s">
        <v>885</v>
      </c>
      <c r="D17" s="41">
        <v>1920</v>
      </c>
      <c r="E17" s="50"/>
      <c r="F17" s="226">
        <v>76</v>
      </c>
      <c r="G17" s="132">
        <f t="shared" ref="G17:N17" si="8">ROUND(F17*1.03,0)</f>
        <v>78</v>
      </c>
      <c r="H17" s="132">
        <f t="shared" si="8"/>
        <v>80</v>
      </c>
      <c r="I17" s="132">
        <f t="shared" si="8"/>
        <v>82</v>
      </c>
      <c r="J17" s="132">
        <f t="shared" si="8"/>
        <v>84</v>
      </c>
      <c r="K17" s="132">
        <f t="shared" si="1"/>
        <v>87</v>
      </c>
      <c r="L17" s="132">
        <f t="shared" si="8"/>
        <v>90</v>
      </c>
      <c r="M17" s="132">
        <f t="shared" si="8"/>
        <v>93</v>
      </c>
      <c r="N17" s="132">
        <f t="shared" si="8"/>
        <v>96</v>
      </c>
      <c r="P17" s="109"/>
    </row>
    <row r="18" spans="2:16" ht="14.55" customHeight="1">
      <c r="B18" s="51" t="s">
        <v>893</v>
      </c>
      <c r="C18" s="47" t="s">
        <v>885</v>
      </c>
      <c r="D18" s="41">
        <v>1920</v>
      </c>
      <c r="E18" s="50"/>
      <c r="F18" s="226">
        <v>83</v>
      </c>
      <c r="G18" s="132">
        <f t="shared" ref="G18:N18" si="9">ROUND(F18*1.03,0)</f>
        <v>85</v>
      </c>
      <c r="H18" s="132">
        <f t="shared" si="9"/>
        <v>88</v>
      </c>
      <c r="I18" s="132">
        <f t="shared" si="9"/>
        <v>91</v>
      </c>
      <c r="J18" s="132">
        <f t="shared" si="9"/>
        <v>94</v>
      </c>
      <c r="K18" s="132">
        <f t="shared" si="1"/>
        <v>97</v>
      </c>
      <c r="L18" s="132">
        <f t="shared" si="9"/>
        <v>100</v>
      </c>
      <c r="M18" s="132">
        <f t="shared" si="9"/>
        <v>103</v>
      </c>
      <c r="N18" s="132">
        <f t="shared" si="9"/>
        <v>106</v>
      </c>
      <c r="P18" s="109"/>
    </row>
    <row r="19" spans="2:16" ht="14.55" customHeight="1">
      <c r="B19" s="51" t="s">
        <v>894</v>
      </c>
      <c r="C19" s="47" t="s">
        <v>885</v>
      </c>
      <c r="D19" s="41">
        <v>1920</v>
      </c>
      <c r="E19" s="50"/>
      <c r="F19" s="226">
        <v>249</v>
      </c>
      <c r="G19" s="132">
        <f t="shared" ref="G19:N19" si="10">ROUND(F19*1.03,0)</f>
        <v>256</v>
      </c>
      <c r="H19" s="132">
        <f t="shared" si="10"/>
        <v>264</v>
      </c>
      <c r="I19" s="132">
        <f t="shared" si="10"/>
        <v>272</v>
      </c>
      <c r="J19" s="132">
        <f t="shared" si="10"/>
        <v>280</v>
      </c>
      <c r="K19" s="132">
        <f t="shared" si="1"/>
        <v>288</v>
      </c>
      <c r="L19" s="132">
        <f t="shared" si="10"/>
        <v>297</v>
      </c>
      <c r="M19" s="132">
        <f t="shared" si="10"/>
        <v>306</v>
      </c>
      <c r="N19" s="132">
        <f t="shared" si="10"/>
        <v>315</v>
      </c>
      <c r="P19" s="109"/>
    </row>
    <row r="20" spans="2:16" ht="14.55" customHeight="1">
      <c r="B20" s="51"/>
      <c r="C20" s="47"/>
      <c r="D20" s="41"/>
      <c r="E20" s="50"/>
      <c r="F20" s="42"/>
      <c r="G20" s="132"/>
      <c r="H20" s="132"/>
      <c r="I20" s="132"/>
      <c r="J20" s="132"/>
      <c r="K20" s="132"/>
      <c r="L20" s="132"/>
      <c r="M20" s="132"/>
      <c r="N20" s="132"/>
      <c r="P20" s="109"/>
    </row>
    <row r="21" spans="2:16" ht="14.55" customHeight="1">
      <c r="B21" s="51" t="s">
        <v>895</v>
      </c>
      <c r="C21" s="47" t="s">
        <v>885</v>
      </c>
      <c r="D21" s="41">
        <v>1920</v>
      </c>
      <c r="E21" s="50"/>
      <c r="F21" s="132">
        <v>190</v>
      </c>
      <c r="G21" s="132">
        <f t="shared" ref="G21" si="11">ROUND(F21*1.03,0)</f>
        <v>196</v>
      </c>
      <c r="H21" s="132">
        <f t="shared" ref="H21" si="12">ROUND(G21*1.03,0)</f>
        <v>202</v>
      </c>
      <c r="I21" s="132">
        <f t="shared" ref="I21" si="13">ROUND(H21*1.03,0)</f>
        <v>208</v>
      </c>
      <c r="J21" s="132">
        <f t="shared" ref="J21" si="14">ROUND(I21*1.03,0)</f>
        <v>214</v>
      </c>
      <c r="K21" s="132">
        <f t="shared" ref="K21:K33" si="15">ROUND(J21*1.03,0)</f>
        <v>220</v>
      </c>
      <c r="L21" s="132">
        <f t="shared" ref="L21" si="16">ROUND(K21*1.03,0)</f>
        <v>227</v>
      </c>
      <c r="M21" s="132">
        <f t="shared" ref="M21" si="17">ROUND(L21*1.03,0)</f>
        <v>234</v>
      </c>
      <c r="N21" s="132">
        <f t="shared" ref="N21" si="18">ROUND(M21*1.03,0)</f>
        <v>241</v>
      </c>
      <c r="P21" s="109"/>
    </row>
    <row r="22" spans="2:16" ht="14.55" customHeight="1">
      <c r="B22" s="51" t="s">
        <v>896</v>
      </c>
      <c r="C22" s="47" t="s">
        <v>885</v>
      </c>
      <c r="D22" s="41">
        <v>1920</v>
      </c>
      <c r="E22" s="50"/>
      <c r="F22" s="132">
        <v>89</v>
      </c>
      <c r="G22" s="132">
        <f t="shared" ref="G22:N22" si="19">ROUND(F22*1.03,0)</f>
        <v>92</v>
      </c>
      <c r="H22" s="132">
        <f t="shared" si="19"/>
        <v>95</v>
      </c>
      <c r="I22" s="132">
        <f t="shared" si="19"/>
        <v>98</v>
      </c>
      <c r="J22" s="132">
        <f t="shared" si="19"/>
        <v>101</v>
      </c>
      <c r="K22" s="132">
        <f t="shared" si="15"/>
        <v>104</v>
      </c>
      <c r="L22" s="132">
        <f t="shared" si="19"/>
        <v>107</v>
      </c>
      <c r="M22" s="132">
        <f t="shared" si="19"/>
        <v>110</v>
      </c>
      <c r="N22" s="132">
        <f t="shared" si="19"/>
        <v>113</v>
      </c>
      <c r="P22" s="109"/>
    </row>
    <row r="23" spans="2:16" ht="14.55" customHeight="1">
      <c r="B23" s="51" t="s">
        <v>897</v>
      </c>
      <c r="C23" s="47" t="s">
        <v>885</v>
      </c>
      <c r="D23" s="41">
        <v>1920</v>
      </c>
      <c r="E23" s="50"/>
      <c r="F23" s="132">
        <v>130</v>
      </c>
      <c r="G23" s="132">
        <f t="shared" ref="G23:N23" si="20">ROUND(F23*1.03,0)</f>
        <v>134</v>
      </c>
      <c r="H23" s="132">
        <f t="shared" si="20"/>
        <v>138</v>
      </c>
      <c r="I23" s="132">
        <f t="shared" si="20"/>
        <v>142</v>
      </c>
      <c r="J23" s="132">
        <f t="shared" si="20"/>
        <v>146</v>
      </c>
      <c r="K23" s="132">
        <f t="shared" si="15"/>
        <v>150</v>
      </c>
      <c r="L23" s="132">
        <f t="shared" si="20"/>
        <v>155</v>
      </c>
      <c r="M23" s="132">
        <f t="shared" si="20"/>
        <v>160</v>
      </c>
      <c r="N23" s="132">
        <f t="shared" si="20"/>
        <v>165</v>
      </c>
      <c r="P23" s="109"/>
    </row>
    <row r="24" spans="2:16" ht="14.55" customHeight="1">
      <c r="B24" s="51" t="s">
        <v>898</v>
      </c>
      <c r="C24" s="47" t="s">
        <v>885</v>
      </c>
      <c r="D24" s="41">
        <v>1920</v>
      </c>
      <c r="E24" s="50"/>
      <c r="F24" s="132">
        <v>156</v>
      </c>
      <c r="G24" s="132">
        <f t="shared" ref="G24:N24" si="21">ROUND(F24*1.03,0)</f>
        <v>161</v>
      </c>
      <c r="H24" s="132">
        <f t="shared" si="21"/>
        <v>166</v>
      </c>
      <c r="I24" s="132">
        <f t="shared" si="21"/>
        <v>171</v>
      </c>
      <c r="J24" s="132">
        <f t="shared" si="21"/>
        <v>176</v>
      </c>
      <c r="K24" s="132">
        <f t="shared" si="15"/>
        <v>181</v>
      </c>
      <c r="L24" s="132">
        <f t="shared" si="21"/>
        <v>186</v>
      </c>
      <c r="M24" s="132">
        <f t="shared" si="21"/>
        <v>192</v>
      </c>
      <c r="N24" s="132">
        <f t="shared" si="21"/>
        <v>198</v>
      </c>
      <c r="P24" s="109"/>
    </row>
    <row r="25" spans="2:16" ht="14.55" customHeight="1">
      <c r="B25" s="51" t="s">
        <v>899</v>
      </c>
      <c r="C25" s="47" t="s">
        <v>885</v>
      </c>
      <c r="D25" s="41">
        <v>1920</v>
      </c>
      <c r="E25" s="50"/>
      <c r="F25" s="132">
        <v>113</v>
      </c>
      <c r="G25" s="132">
        <f t="shared" ref="G25" si="22">ROUND(F25*1.03,0)</f>
        <v>116</v>
      </c>
      <c r="H25" s="132">
        <f t="shared" ref="H25" si="23">ROUND(G25*1.03,0)</f>
        <v>119</v>
      </c>
      <c r="I25" s="132">
        <f t="shared" ref="I25" si="24">ROUND(H25*1.03,0)</f>
        <v>123</v>
      </c>
      <c r="J25" s="132">
        <f t="shared" ref="J25" si="25">ROUND(I25*1.03,0)</f>
        <v>127</v>
      </c>
      <c r="K25" s="132">
        <f t="shared" si="15"/>
        <v>131</v>
      </c>
      <c r="L25" s="132">
        <f t="shared" ref="L25" si="26">ROUND(K25*1.03,0)</f>
        <v>135</v>
      </c>
      <c r="M25" s="132">
        <f t="shared" ref="M25" si="27">ROUND(L25*1.03,0)</f>
        <v>139</v>
      </c>
      <c r="N25" s="132">
        <f t="shared" ref="N25" si="28">ROUND(M25*1.03,0)</f>
        <v>143</v>
      </c>
      <c r="P25" s="109"/>
    </row>
    <row r="26" spans="2:16" ht="14.55" customHeight="1">
      <c r="B26" s="51" t="s">
        <v>900</v>
      </c>
      <c r="C26" s="47" t="s">
        <v>885</v>
      </c>
      <c r="D26" s="41">
        <v>1920</v>
      </c>
      <c r="E26" s="50"/>
      <c r="F26" s="132">
        <v>122</v>
      </c>
      <c r="G26" s="132">
        <f t="shared" ref="G26:N26" si="29">ROUND(F26*1.03,0)</f>
        <v>126</v>
      </c>
      <c r="H26" s="132">
        <f t="shared" si="29"/>
        <v>130</v>
      </c>
      <c r="I26" s="132">
        <f t="shared" si="29"/>
        <v>134</v>
      </c>
      <c r="J26" s="132">
        <f t="shared" si="29"/>
        <v>138</v>
      </c>
      <c r="K26" s="132">
        <f t="shared" si="15"/>
        <v>142</v>
      </c>
      <c r="L26" s="132">
        <f t="shared" si="29"/>
        <v>146</v>
      </c>
      <c r="M26" s="132">
        <f t="shared" si="29"/>
        <v>150</v>
      </c>
      <c r="N26" s="132">
        <f t="shared" si="29"/>
        <v>155</v>
      </c>
      <c r="P26" s="109"/>
    </row>
    <row r="27" spans="2:16" ht="14.55" customHeight="1">
      <c r="B27" s="51" t="s">
        <v>901</v>
      </c>
      <c r="C27" s="47" t="s">
        <v>885</v>
      </c>
      <c r="D27" s="41">
        <v>1920</v>
      </c>
      <c r="E27" s="50"/>
      <c r="F27" s="132">
        <v>171</v>
      </c>
      <c r="G27" s="132">
        <f t="shared" ref="G27:N27" si="30">ROUND(F27*1.03,0)</f>
        <v>176</v>
      </c>
      <c r="H27" s="132">
        <f t="shared" si="30"/>
        <v>181</v>
      </c>
      <c r="I27" s="132">
        <f t="shared" si="30"/>
        <v>186</v>
      </c>
      <c r="J27" s="132">
        <f t="shared" si="30"/>
        <v>192</v>
      </c>
      <c r="K27" s="132">
        <f t="shared" si="15"/>
        <v>198</v>
      </c>
      <c r="L27" s="132">
        <f t="shared" si="30"/>
        <v>204</v>
      </c>
      <c r="M27" s="132">
        <f t="shared" si="30"/>
        <v>210</v>
      </c>
      <c r="N27" s="132">
        <f t="shared" si="30"/>
        <v>216</v>
      </c>
      <c r="P27" s="109"/>
    </row>
    <row r="28" spans="2:16" ht="14.55" customHeight="1">
      <c r="B28" s="51" t="s">
        <v>902</v>
      </c>
      <c r="C28" s="47" t="s">
        <v>885</v>
      </c>
      <c r="D28" s="41">
        <v>1920</v>
      </c>
      <c r="E28" s="50"/>
      <c r="F28" s="132">
        <v>179</v>
      </c>
      <c r="G28" s="132">
        <f t="shared" ref="G28:N28" si="31">ROUND(F28*1.03,0)</f>
        <v>184</v>
      </c>
      <c r="H28" s="132">
        <f t="shared" si="31"/>
        <v>190</v>
      </c>
      <c r="I28" s="132">
        <f t="shared" si="31"/>
        <v>196</v>
      </c>
      <c r="J28" s="132">
        <f t="shared" si="31"/>
        <v>202</v>
      </c>
      <c r="K28" s="132">
        <f t="shared" si="15"/>
        <v>208</v>
      </c>
      <c r="L28" s="132">
        <f t="shared" si="31"/>
        <v>214</v>
      </c>
      <c r="M28" s="132">
        <f t="shared" si="31"/>
        <v>220</v>
      </c>
      <c r="N28" s="132">
        <f t="shared" si="31"/>
        <v>227</v>
      </c>
      <c r="P28" s="109"/>
    </row>
    <row r="29" spans="2:16" ht="14.55" customHeight="1">
      <c r="B29" s="51" t="s">
        <v>903</v>
      </c>
      <c r="C29" s="47" t="s">
        <v>885</v>
      </c>
      <c r="D29" s="41">
        <v>1920</v>
      </c>
      <c r="E29" s="50"/>
      <c r="F29" s="132">
        <v>220</v>
      </c>
      <c r="G29" s="132">
        <f t="shared" ref="G29:G30" si="32">ROUND(F29*1.03,0)</f>
        <v>227</v>
      </c>
      <c r="H29" s="132">
        <f t="shared" ref="H29:H30" si="33">ROUND(G29*1.03,0)</f>
        <v>234</v>
      </c>
      <c r="I29" s="132">
        <f t="shared" ref="I29:I30" si="34">ROUND(H29*1.03,0)</f>
        <v>241</v>
      </c>
      <c r="J29" s="132">
        <f t="shared" ref="J29:J30" si="35">ROUND(I29*1.03,0)</f>
        <v>248</v>
      </c>
      <c r="K29" s="132">
        <f t="shared" si="15"/>
        <v>255</v>
      </c>
      <c r="L29" s="132">
        <f t="shared" ref="L29:L30" si="36">ROUND(K29*1.03,0)</f>
        <v>263</v>
      </c>
      <c r="M29" s="132">
        <f t="shared" ref="M29:M30" si="37">ROUND(L29*1.03,0)</f>
        <v>271</v>
      </c>
      <c r="N29" s="132">
        <f t="shared" ref="N29:N30" si="38">ROUND(M29*1.03,0)</f>
        <v>279</v>
      </c>
      <c r="P29" s="109"/>
    </row>
    <row r="30" spans="2:16" ht="14.55" customHeight="1">
      <c r="B30" s="51" t="s">
        <v>904</v>
      </c>
      <c r="C30" s="47" t="s">
        <v>885</v>
      </c>
      <c r="D30" s="41">
        <v>1920</v>
      </c>
      <c r="E30" s="50"/>
      <c r="F30" s="132">
        <v>171</v>
      </c>
      <c r="G30" s="132">
        <f t="shared" si="32"/>
        <v>176</v>
      </c>
      <c r="H30" s="132">
        <f t="shared" si="33"/>
        <v>181</v>
      </c>
      <c r="I30" s="132">
        <f t="shared" si="34"/>
        <v>186</v>
      </c>
      <c r="J30" s="132">
        <f t="shared" si="35"/>
        <v>192</v>
      </c>
      <c r="K30" s="132">
        <f t="shared" si="15"/>
        <v>198</v>
      </c>
      <c r="L30" s="132">
        <f t="shared" si="36"/>
        <v>204</v>
      </c>
      <c r="M30" s="132">
        <f t="shared" si="37"/>
        <v>210</v>
      </c>
      <c r="N30" s="132">
        <f t="shared" si="38"/>
        <v>216</v>
      </c>
      <c r="P30" s="109"/>
    </row>
    <row r="31" spans="2:16" ht="14.55" customHeight="1">
      <c r="B31" s="51" t="s">
        <v>905</v>
      </c>
      <c r="C31" s="47" t="s">
        <v>885</v>
      </c>
      <c r="D31" s="41">
        <v>1920</v>
      </c>
      <c r="E31" s="50"/>
      <c r="F31" s="132">
        <v>261</v>
      </c>
      <c r="G31" s="132">
        <f t="shared" ref="G31:N35" si="39">ROUND(F31*1.03,0)</f>
        <v>269</v>
      </c>
      <c r="H31" s="132">
        <f t="shared" si="39"/>
        <v>277</v>
      </c>
      <c r="I31" s="132">
        <f t="shared" si="39"/>
        <v>285</v>
      </c>
      <c r="J31" s="132">
        <f t="shared" si="39"/>
        <v>294</v>
      </c>
      <c r="K31" s="132">
        <f t="shared" si="15"/>
        <v>303</v>
      </c>
      <c r="L31" s="132">
        <f t="shared" si="39"/>
        <v>312</v>
      </c>
      <c r="M31" s="132">
        <f t="shared" si="39"/>
        <v>321</v>
      </c>
      <c r="N31" s="132">
        <f t="shared" si="39"/>
        <v>331</v>
      </c>
      <c r="P31" s="109"/>
    </row>
    <row r="32" spans="2:16" ht="14.55" customHeight="1">
      <c r="B32" s="51" t="s">
        <v>906</v>
      </c>
      <c r="C32" s="47" t="s">
        <v>885</v>
      </c>
      <c r="D32" s="41">
        <v>1920</v>
      </c>
      <c r="E32" s="50"/>
      <c r="F32" s="132">
        <v>174</v>
      </c>
      <c r="G32" s="132">
        <f t="shared" si="39"/>
        <v>179</v>
      </c>
      <c r="H32" s="132">
        <f t="shared" si="39"/>
        <v>184</v>
      </c>
      <c r="I32" s="132">
        <f t="shared" si="39"/>
        <v>190</v>
      </c>
      <c r="J32" s="132">
        <f t="shared" si="39"/>
        <v>196</v>
      </c>
      <c r="K32" s="132">
        <f t="shared" si="15"/>
        <v>202</v>
      </c>
      <c r="L32" s="132">
        <f t="shared" si="39"/>
        <v>208</v>
      </c>
      <c r="M32" s="132">
        <f t="shared" si="39"/>
        <v>214</v>
      </c>
      <c r="N32" s="132">
        <f t="shared" si="39"/>
        <v>220</v>
      </c>
      <c r="P32" s="109"/>
    </row>
    <row r="33" spans="2:16" ht="14.55" customHeight="1">
      <c r="B33" s="51" t="s">
        <v>907</v>
      </c>
      <c r="C33" s="47" t="s">
        <v>885</v>
      </c>
      <c r="D33" s="41">
        <v>1920</v>
      </c>
      <c r="E33" s="50"/>
      <c r="F33" s="132">
        <v>143</v>
      </c>
      <c r="G33" s="132">
        <f t="shared" si="39"/>
        <v>147</v>
      </c>
      <c r="H33" s="132">
        <f t="shared" si="39"/>
        <v>151</v>
      </c>
      <c r="I33" s="132">
        <f t="shared" si="39"/>
        <v>156</v>
      </c>
      <c r="J33" s="132">
        <f t="shared" si="39"/>
        <v>161</v>
      </c>
      <c r="K33" s="132">
        <f t="shared" si="15"/>
        <v>166</v>
      </c>
      <c r="L33" s="132">
        <f t="shared" si="39"/>
        <v>171</v>
      </c>
      <c r="M33" s="132">
        <f t="shared" si="39"/>
        <v>176</v>
      </c>
      <c r="N33" s="132">
        <f t="shared" si="39"/>
        <v>181</v>
      </c>
      <c r="P33" s="109"/>
    </row>
    <row r="34" spans="2:16" ht="14.55" customHeight="1">
      <c r="B34" s="51" t="s">
        <v>908</v>
      </c>
      <c r="C34" s="47" t="s">
        <v>885</v>
      </c>
      <c r="D34" s="41">
        <v>1920</v>
      </c>
      <c r="E34" s="50"/>
      <c r="F34" s="132">
        <v>135</v>
      </c>
      <c r="G34" s="132">
        <f t="shared" si="39"/>
        <v>139</v>
      </c>
      <c r="H34" s="132">
        <f t="shared" si="39"/>
        <v>143</v>
      </c>
      <c r="I34" s="132">
        <f t="shared" si="39"/>
        <v>147</v>
      </c>
      <c r="J34" s="132">
        <f t="shared" si="39"/>
        <v>151</v>
      </c>
      <c r="K34" s="132">
        <f t="shared" si="39"/>
        <v>156</v>
      </c>
      <c r="L34" s="132">
        <f t="shared" si="39"/>
        <v>161</v>
      </c>
      <c r="M34" s="132">
        <f t="shared" si="39"/>
        <v>166</v>
      </c>
      <c r="N34" s="132">
        <f t="shared" si="39"/>
        <v>171</v>
      </c>
      <c r="P34" s="109"/>
    </row>
    <row r="35" spans="2:16" ht="14.55" customHeight="1">
      <c r="B35" s="51" t="s">
        <v>909</v>
      </c>
      <c r="C35" s="47" t="s">
        <v>885</v>
      </c>
      <c r="D35" s="41">
        <v>1920</v>
      </c>
      <c r="E35" s="50"/>
      <c r="F35" s="132">
        <v>113</v>
      </c>
      <c r="G35" s="132">
        <f t="shared" si="39"/>
        <v>116</v>
      </c>
      <c r="H35" s="132">
        <f t="shared" si="39"/>
        <v>119</v>
      </c>
      <c r="I35" s="132">
        <f t="shared" si="39"/>
        <v>123</v>
      </c>
      <c r="J35" s="132">
        <f t="shared" si="39"/>
        <v>127</v>
      </c>
      <c r="K35" s="132">
        <f t="shared" si="39"/>
        <v>131</v>
      </c>
      <c r="L35" s="132">
        <f t="shared" si="39"/>
        <v>135</v>
      </c>
      <c r="M35" s="132">
        <f t="shared" si="39"/>
        <v>139</v>
      </c>
      <c r="N35" s="132">
        <f t="shared" si="39"/>
        <v>143</v>
      </c>
      <c r="P35" s="109"/>
    </row>
    <row r="36" spans="2:16" ht="14.55" customHeight="1">
      <c r="B36" s="51" t="s">
        <v>910</v>
      </c>
      <c r="C36" s="47" t="s">
        <v>885</v>
      </c>
      <c r="D36" s="41">
        <v>1920</v>
      </c>
      <c r="E36" s="50"/>
      <c r="F36" s="132">
        <v>144</v>
      </c>
      <c r="G36" s="132">
        <v>149</v>
      </c>
      <c r="H36" s="132">
        <v>153</v>
      </c>
      <c r="I36" s="132">
        <v>158</v>
      </c>
      <c r="J36" s="132">
        <v>162</v>
      </c>
      <c r="K36" s="132">
        <v>167</v>
      </c>
      <c r="L36" s="132">
        <v>172</v>
      </c>
      <c r="M36" s="132">
        <v>177</v>
      </c>
      <c r="N36" s="132">
        <v>183</v>
      </c>
      <c r="P36" s="109"/>
    </row>
    <row r="37" spans="2:16" ht="14.55" customHeight="1">
      <c r="B37" s="51" t="s">
        <v>911</v>
      </c>
      <c r="C37" s="47" t="s">
        <v>885</v>
      </c>
      <c r="D37" s="41">
        <v>1920</v>
      </c>
      <c r="E37" s="50"/>
      <c r="F37" s="132">
        <v>162</v>
      </c>
      <c r="G37" s="132">
        <v>167</v>
      </c>
      <c r="H37" s="132">
        <v>172</v>
      </c>
      <c r="I37" s="132">
        <v>177</v>
      </c>
      <c r="J37" s="132">
        <v>183</v>
      </c>
      <c r="K37" s="132">
        <v>188</v>
      </c>
      <c r="L37" s="132">
        <v>194</v>
      </c>
      <c r="M37" s="132">
        <v>199</v>
      </c>
      <c r="N37" s="132">
        <v>205</v>
      </c>
      <c r="P37" s="109"/>
    </row>
    <row r="38" spans="2:16" ht="14.55" customHeight="1">
      <c r="B38" s="51" t="s">
        <v>912</v>
      </c>
      <c r="C38" s="47" t="s">
        <v>885</v>
      </c>
      <c r="D38" s="41">
        <v>1920</v>
      </c>
      <c r="E38" s="50"/>
      <c r="F38" s="132">
        <v>180</v>
      </c>
      <c r="G38" s="132">
        <v>185</v>
      </c>
      <c r="H38" s="132">
        <v>191</v>
      </c>
      <c r="I38" s="132">
        <v>196</v>
      </c>
      <c r="J38" s="132">
        <v>203</v>
      </c>
      <c r="K38" s="132">
        <v>209</v>
      </c>
      <c r="L38" s="132">
        <v>215</v>
      </c>
      <c r="M38" s="132">
        <v>221</v>
      </c>
      <c r="N38" s="132">
        <v>228</v>
      </c>
      <c r="P38" s="109"/>
    </row>
    <row r="39" spans="2:16" ht="14.55" customHeight="1">
      <c r="B39" s="51" t="s">
        <v>913</v>
      </c>
      <c r="C39" s="47" t="s">
        <v>885</v>
      </c>
      <c r="D39" s="41">
        <v>1920</v>
      </c>
      <c r="E39" s="50"/>
      <c r="F39" s="132">
        <v>207</v>
      </c>
      <c r="G39" s="132">
        <v>213</v>
      </c>
      <c r="H39" s="132">
        <v>220</v>
      </c>
      <c r="I39" s="132">
        <v>226</v>
      </c>
      <c r="J39" s="132">
        <v>233</v>
      </c>
      <c r="K39" s="132">
        <v>240</v>
      </c>
      <c r="L39" s="132">
        <v>248</v>
      </c>
      <c r="M39" s="132">
        <v>255</v>
      </c>
      <c r="N39" s="132">
        <v>262</v>
      </c>
      <c r="P39" s="109"/>
    </row>
    <row r="40" spans="2:16" ht="14.55" customHeight="1">
      <c r="B40" s="51" t="s">
        <v>914</v>
      </c>
      <c r="C40" s="47" t="s">
        <v>885</v>
      </c>
      <c r="D40" s="41">
        <v>1920</v>
      </c>
      <c r="E40" s="50"/>
      <c r="F40" s="132">
        <v>234</v>
      </c>
      <c r="G40" s="132">
        <v>241</v>
      </c>
      <c r="H40" s="132">
        <v>248</v>
      </c>
      <c r="I40" s="132">
        <v>256</v>
      </c>
      <c r="J40" s="132">
        <v>264</v>
      </c>
      <c r="K40" s="132">
        <v>272</v>
      </c>
      <c r="L40" s="132">
        <v>280</v>
      </c>
      <c r="M40" s="132">
        <v>288</v>
      </c>
      <c r="N40" s="132">
        <v>297</v>
      </c>
      <c r="P40" s="109"/>
    </row>
    <row r="41" spans="2:16" ht="14.55" customHeight="1">
      <c r="B41" s="51" t="s">
        <v>915</v>
      </c>
      <c r="C41" s="47" t="s">
        <v>885</v>
      </c>
      <c r="D41" s="41">
        <v>1920</v>
      </c>
      <c r="E41" s="50"/>
      <c r="F41" s="132">
        <v>144</v>
      </c>
      <c r="G41" s="132">
        <v>149</v>
      </c>
      <c r="H41" s="132">
        <v>153</v>
      </c>
      <c r="I41" s="132">
        <v>158</v>
      </c>
      <c r="J41" s="132">
        <v>162</v>
      </c>
      <c r="K41" s="132">
        <v>167</v>
      </c>
      <c r="L41" s="132">
        <v>172</v>
      </c>
      <c r="M41" s="132">
        <v>177</v>
      </c>
      <c r="N41" s="132">
        <v>183</v>
      </c>
      <c r="P41" s="109"/>
    </row>
    <row r="42" spans="2:16" ht="14.55" customHeight="1">
      <c r="B42" s="51" t="s">
        <v>916</v>
      </c>
      <c r="C42" s="47" t="s">
        <v>885</v>
      </c>
      <c r="D42" s="41">
        <v>1920</v>
      </c>
      <c r="E42" s="50"/>
      <c r="F42" s="132">
        <v>162</v>
      </c>
      <c r="G42" s="132">
        <v>167</v>
      </c>
      <c r="H42" s="132">
        <v>172</v>
      </c>
      <c r="I42" s="132">
        <v>177</v>
      </c>
      <c r="J42" s="132">
        <v>183</v>
      </c>
      <c r="K42" s="132">
        <v>188</v>
      </c>
      <c r="L42" s="132">
        <v>194</v>
      </c>
      <c r="M42" s="132">
        <v>199</v>
      </c>
      <c r="N42" s="132">
        <v>205</v>
      </c>
      <c r="P42" s="109"/>
    </row>
    <row r="43" spans="2:16" ht="14.55" customHeight="1">
      <c r="B43" s="51" t="s">
        <v>917</v>
      </c>
      <c r="C43" s="47" t="s">
        <v>885</v>
      </c>
      <c r="D43" s="41">
        <v>1920</v>
      </c>
      <c r="E43" s="50"/>
      <c r="F43" s="132">
        <v>180</v>
      </c>
      <c r="G43" s="132">
        <v>185</v>
      </c>
      <c r="H43" s="132">
        <v>191</v>
      </c>
      <c r="I43" s="132">
        <v>196</v>
      </c>
      <c r="J43" s="132">
        <v>203</v>
      </c>
      <c r="K43" s="132">
        <v>209</v>
      </c>
      <c r="L43" s="132">
        <v>215</v>
      </c>
      <c r="M43" s="132">
        <v>221</v>
      </c>
      <c r="N43" s="132">
        <v>228</v>
      </c>
      <c r="P43" s="109"/>
    </row>
    <row r="44" spans="2:16" ht="14.55" customHeight="1">
      <c r="B44" s="51" t="s">
        <v>918</v>
      </c>
      <c r="C44" s="47" t="s">
        <v>885</v>
      </c>
      <c r="D44" s="41">
        <v>1920</v>
      </c>
      <c r="E44" s="50"/>
      <c r="F44" s="132">
        <v>207</v>
      </c>
      <c r="G44" s="132">
        <v>213</v>
      </c>
      <c r="H44" s="132">
        <v>220</v>
      </c>
      <c r="I44" s="132">
        <v>226</v>
      </c>
      <c r="J44" s="132">
        <v>233</v>
      </c>
      <c r="K44" s="132">
        <v>240</v>
      </c>
      <c r="L44" s="132">
        <v>248</v>
      </c>
      <c r="M44" s="132">
        <v>255</v>
      </c>
      <c r="N44" s="132">
        <v>262</v>
      </c>
      <c r="P44" s="109"/>
    </row>
    <row r="45" spans="2:16" ht="14.55" customHeight="1">
      <c r="B45" s="51" t="s">
        <v>919</v>
      </c>
      <c r="C45" s="47" t="s">
        <v>885</v>
      </c>
      <c r="D45" s="41">
        <v>1920</v>
      </c>
      <c r="E45" s="50"/>
      <c r="F45" s="132">
        <v>234</v>
      </c>
      <c r="G45" s="132">
        <v>241</v>
      </c>
      <c r="H45" s="132">
        <v>248</v>
      </c>
      <c r="I45" s="132">
        <v>256</v>
      </c>
      <c r="J45" s="132">
        <v>264</v>
      </c>
      <c r="K45" s="132">
        <v>272</v>
      </c>
      <c r="L45" s="132">
        <v>280</v>
      </c>
      <c r="M45" s="132">
        <v>288</v>
      </c>
      <c r="N45" s="132">
        <v>297</v>
      </c>
      <c r="P45" s="109"/>
    </row>
    <row r="46" spans="2:16" ht="14.55" customHeight="1">
      <c r="B46" s="51" t="s">
        <v>920</v>
      </c>
      <c r="C46" s="47" t="s">
        <v>885</v>
      </c>
      <c r="D46" s="41">
        <v>1920</v>
      </c>
      <c r="E46" s="50"/>
      <c r="F46" s="132">
        <v>171</v>
      </c>
      <c r="G46" s="132">
        <v>176</v>
      </c>
      <c r="H46" s="132">
        <v>182</v>
      </c>
      <c r="I46" s="132">
        <v>187</v>
      </c>
      <c r="J46" s="132">
        <v>193</v>
      </c>
      <c r="K46" s="132">
        <v>198</v>
      </c>
      <c r="L46" s="132">
        <v>204</v>
      </c>
      <c r="M46" s="132">
        <v>211</v>
      </c>
      <c r="N46" s="132">
        <v>217</v>
      </c>
      <c r="P46" s="109"/>
    </row>
    <row r="47" spans="2:16" ht="14.55" customHeight="1">
      <c r="B47" s="51" t="s">
        <v>921</v>
      </c>
      <c r="C47" s="47" t="s">
        <v>885</v>
      </c>
      <c r="D47" s="41">
        <v>1920</v>
      </c>
      <c r="E47" s="50"/>
      <c r="F47" s="132">
        <v>225</v>
      </c>
      <c r="G47" s="132">
        <v>232</v>
      </c>
      <c r="H47" s="132">
        <v>239</v>
      </c>
      <c r="I47" s="132">
        <v>247</v>
      </c>
      <c r="J47" s="132">
        <v>254</v>
      </c>
      <c r="K47" s="132">
        <v>261</v>
      </c>
      <c r="L47" s="132">
        <v>269</v>
      </c>
      <c r="M47" s="132">
        <v>277</v>
      </c>
      <c r="N47" s="132">
        <v>285</v>
      </c>
      <c r="P47" s="109"/>
    </row>
    <row r="48" spans="2:16" ht="14.55" customHeight="1">
      <c r="B48" s="51" t="s">
        <v>922</v>
      </c>
      <c r="C48" s="47" t="s">
        <v>885</v>
      </c>
      <c r="D48" s="41">
        <v>1920</v>
      </c>
      <c r="E48" s="50"/>
      <c r="F48" s="132">
        <v>198</v>
      </c>
      <c r="G48" s="132">
        <v>204</v>
      </c>
      <c r="H48" s="132">
        <v>211</v>
      </c>
      <c r="I48" s="132">
        <v>217</v>
      </c>
      <c r="J48" s="132">
        <v>223</v>
      </c>
      <c r="K48" s="132">
        <v>230</v>
      </c>
      <c r="L48" s="132">
        <v>237</v>
      </c>
      <c r="M48" s="132">
        <v>244</v>
      </c>
      <c r="N48" s="132">
        <v>251</v>
      </c>
      <c r="P48" s="109"/>
    </row>
    <row r="49" spans="2:21" ht="14.55" customHeight="1">
      <c r="B49" s="51" t="s">
        <v>923</v>
      </c>
      <c r="C49" s="47" t="s">
        <v>885</v>
      </c>
      <c r="D49" s="41">
        <v>1920</v>
      </c>
      <c r="E49" s="50"/>
      <c r="F49" s="132">
        <v>171</v>
      </c>
      <c r="G49" s="132">
        <v>176</v>
      </c>
      <c r="H49" s="132">
        <v>182</v>
      </c>
      <c r="I49" s="132">
        <v>187</v>
      </c>
      <c r="J49" s="132">
        <v>193</v>
      </c>
      <c r="K49" s="132">
        <v>198</v>
      </c>
      <c r="L49" s="132">
        <v>204</v>
      </c>
      <c r="M49" s="132">
        <v>211</v>
      </c>
      <c r="N49" s="132">
        <v>217</v>
      </c>
      <c r="P49" s="109"/>
    </row>
    <row r="50" spans="2:21" ht="14.55" customHeight="1">
      <c r="B50" s="51" t="s">
        <v>924</v>
      </c>
      <c r="C50" s="47" t="s">
        <v>885</v>
      </c>
      <c r="D50" s="41">
        <v>1920</v>
      </c>
      <c r="E50" s="50"/>
      <c r="F50" s="132">
        <v>189</v>
      </c>
      <c r="G50" s="132">
        <v>194</v>
      </c>
      <c r="H50" s="132">
        <v>200</v>
      </c>
      <c r="I50" s="132">
        <v>206</v>
      </c>
      <c r="J50" s="132">
        <v>212</v>
      </c>
      <c r="K50" s="132">
        <v>219</v>
      </c>
      <c r="L50" s="132">
        <v>225</v>
      </c>
      <c r="M50" s="132">
        <v>232</v>
      </c>
      <c r="N50" s="132">
        <v>239</v>
      </c>
      <c r="P50" s="109"/>
    </row>
    <row r="51" spans="2:21" ht="14.55" customHeight="1">
      <c r="B51" s="51" t="s">
        <v>925</v>
      </c>
      <c r="C51" s="47" t="s">
        <v>885</v>
      </c>
      <c r="D51" s="41">
        <v>1920</v>
      </c>
      <c r="E51" s="50"/>
      <c r="F51" s="132">
        <v>207</v>
      </c>
      <c r="G51" s="132">
        <v>213</v>
      </c>
      <c r="H51" s="132">
        <v>220</v>
      </c>
      <c r="I51" s="132">
        <v>226</v>
      </c>
      <c r="J51" s="132">
        <v>233</v>
      </c>
      <c r="K51" s="132">
        <v>240</v>
      </c>
      <c r="L51" s="132">
        <v>248</v>
      </c>
      <c r="M51" s="132">
        <v>255</v>
      </c>
      <c r="N51" s="132">
        <v>262</v>
      </c>
      <c r="P51" s="109"/>
    </row>
    <row r="52" spans="2:21" ht="14.55" customHeight="1">
      <c r="B52" s="51" t="s">
        <v>926</v>
      </c>
      <c r="C52" s="47" t="s">
        <v>885</v>
      </c>
      <c r="D52" s="41">
        <v>1920</v>
      </c>
      <c r="E52" s="50"/>
      <c r="F52" s="132">
        <v>234</v>
      </c>
      <c r="G52" s="132">
        <v>241</v>
      </c>
      <c r="H52" s="132">
        <v>248</v>
      </c>
      <c r="I52" s="132">
        <v>256</v>
      </c>
      <c r="J52" s="132">
        <v>264</v>
      </c>
      <c r="K52" s="132">
        <v>272</v>
      </c>
      <c r="L52" s="132">
        <v>280</v>
      </c>
      <c r="M52" s="132">
        <v>288</v>
      </c>
      <c r="N52" s="132">
        <v>297</v>
      </c>
      <c r="P52" s="109"/>
    </row>
    <row r="53" spans="2:21" ht="14.55" customHeight="1">
      <c r="B53" s="51" t="s">
        <v>927</v>
      </c>
      <c r="C53" s="47" t="s">
        <v>885</v>
      </c>
      <c r="D53" s="41">
        <v>1920</v>
      </c>
      <c r="E53" s="50"/>
      <c r="F53" s="132">
        <v>261</v>
      </c>
      <c r="G53" s="132">
        <v>269</v>
      </c>
      <c r="H53" s="132">
        <v>277</v>
      </c>
      <c r="I53" s="132">
        <v>285</v>
      </c>
      <c r="J53" s="132">
        <v>294</v>
      </c>
      <c r="K53" s="132">
        <v>303</v>
      </c>
      <c r="L53" s="132">
        <v>312</v>
      </c>
      <c r="M53" s="132">
        <v>321</v>
      </c>
      <c r="N53" s="132">
        <v>331</v>
      </c>
      <c r="P53" s="109"/>
    </row>
    <row r="54" spans="2:21" ht="14.55" customHeight="1">
      <c r="B54" s="51" t="s">
        <v>928</v>
      </c>
      <c r="C54" s="47" t="s">
        <v>885</v>
      </c>
      <c r="D54" s="41">
        <v>1920</v>
      </c>
      <c r="E54" s="50"/>
      <c r="F54" s="132">
        <v>144</v>
      </c>
      <c r="G54" s="132">
        <v>149</v>
      </c>
      <c r="H54" s="132">
        <v>153</v>
      </c>
      <c r="I54" s="132">
        <v>158</v>
      </c>
      <c r="J54" s="132">
        <v>162</v>
      </c>
      <c r="K54" s="132">
        <v>167</v>
      </c>
      <c r="L54" s="132">
        <v>172</v>
      </c>
      <c r="M54" s="132">
        <v>177</v>
      </c>
      <c r="N54" s="132">
        <v>183</v>
      </c>
      <c r="P54" s="109"/>
    </row>
    <row r="55" spans="2:21" ht="14.55" customHeight="1">
      <c r="B55" s="51" t="s">
        <v>929</v>
      </c>
      <c r="C55" s="47" t="s">
        <v>885</v>
      </c>
      <c r="D55" s="41">
        <v>1920</v>
      </c>
      <c r="E55" s="50"/>
      <c r="F55" s="132">
        <v>162</v>
      </c>
      <c r="G55" s="132">
        <v>167</v>
      </c>
      <c r="H55" s="132">
        <v>172</v>
      </c>
      <c r="I55" s="132">
        <v>177</v>
      </c>
      <c r="J55" s="132">
        <v>183</v>
      </c>
      <c r="K55" s="132">
        <v>188</v>
      </c>
      <c r="L55" s="132">
        <v>194</v>
      </c>
      <c r="M55" s="132">
        <v>199</v>
      </c>
      <c r="N55" s="132">
        <v>205</v>
      </c>
      <c r="P55" s="109"/>
    </row>
    <row r="56" spans="2:21" ht="14.55" customHeight="1">
      <c r="B56" s="51" t="s">
        <v>930</v>
      </c>
      <c r="C56" s="47" t="s">
        <v>885</v>
      </c>
      <c r="D56" s="41">
        <v>1920</v>
      </c>
      <c r="E56" s="50"/>
      <c r="F56" s="132">
        <v>180</v>
      </c>
      <c r="G56" s="132">
        <v>185</v>
      </c>
      <c r="H56" s="132">
        <v>191</v>
      </c>
      <c r="I56" s="132">
        <v>196</v>
      </c>
      <c r="J56" s="132">
        <v>203</v>
      </c>
      <c r="K56" s="132">
        <v>209</v>
      </c>
      <c r="L56" s="132">
        <v>215</v>
      </c>
      <c r="M56" s="132">
        <v>221</v>
      </c>
      <c r="N56" s="132">
        <v>228</v>
      </c>
      <c r="P56" s="109"/>
    </row>
    <row r="57" spans="2:21" ht="14.55" customHeight="1">
      <c r="B57" s="51" t="s">
        <v>931</v>
      </c>
      <c r="C57" s="47" t="s">
        <v>885</v>
      </c>
      <c r="D57" s="41">
        <v>1920</v>
      </c>
      <c r="E57" s="50"/>
      <c r="F57" s="132">
        <v>207</v>
      </c>
      <c r="G57" s="132">
        <v>213</v>
      </c>
      <c r="H57" s="132">
        <v>220</v>
      </c>
      <c r="I57" s="132">
        <v>226</v>
      </c>
      <c r="J57" s="132">
        <v>233</v>
      </c>
      <c r="K57" s="132">
        <v>240</v>
      </c>
      <c r="L57" s="132">
        <v>248</v>
      </c>
      <c r="M57" s="132">
        <v>255</v>
      </c>
      <c r="N57" s="132">
        <v>262</v>
      </c>
      <c r="P57" s="109"/>
    </row>
    <row r="58" spans="2:21" ht="14.55" customHeight="1">
      <c r="B58" s="51" t="s">
        <v>932</v>
      </c>
      <c r="C58" s="47" t="s">
        <v>885</v>
      </c>
      <c r="D58" s="41">
        <v>1920</v>
      </c>
      <c r="E58" s="50"/>
      <c r="F58" s="132">
        <v>234</v>
      </c>
      <c r="G58" s="132">
        <v>241</v>
      </c>
      <c r="H58" s="132">
        <v>248</v>
      </c>
      <c r="I58" s="132">
        <v>256</v>
      </c>
      <c r="J58" s="132">
        <v>264</v>
      </c>
      <c r="K58" s="132">
        <v>272</v>
      </c>
      <c r="L58" s="132">
        <v>280</v>
      </c>
      <c r="M58" s="132">
        <v>288</v>
      </c>
      <c r="N58" s="132">
        <v>297</v>
      </c>
      <c r="P58" s="109"/>
    </row>
    <row r="59" spans="2:21" ht="14.55" customHeight="1">
      <c r="B59" s="51" t="s">
        <v>933</v>
      </c>
      <c r="C59" s="47" t="s">
        <v>885</v>
      </c>
      <c r="D59" s="41">
        <v>1920</v>
      </c>
      <c r="E59" s="50"/>
      <c r="F59" s="132">
        <v>198</v>
      </c>
      <c r="G59" s="132">
        <v>204</v>
      </c>
      <c r="H59" s="132">
        <v>211</v>
      </c>
      <c r="I59" s="132">
        <v>217</v>
      </c>
      <c r="J59" s="132">
        <v>223</v>
      </c>
      <c r="K59" s="132">
        <v>230</v>
      </c>
      <c r="L59" s="132">
        <v>237</v>
      </c>
      <c r="M59" s="132">
        <v>244</v>
      </c>
      <c r="N59" s="132">
        <v>251</v>
      </c>
      <c r="P59" s="109"/>
    </row>
    <row r="60" spans="2:21" ht="14.55" customHeight="1">
      <c r="B60" s="51" t="s">
        <v>934</v>
      </c>
      <c r="C60" s="47" t="s">
        <v>885</v>
      </c>
      <c r="D60" s="41">
        <v>1920</v>
      </c>
      <c r="E60" s="50"/>
      <c r="F60" s="132">
        <v>252</v>
      </c>
      <c r="G60" s="132">
        <v>259</v>
      </c>
      <c r="H60" s="132">
        <v>267</v>
      </c>
      <c r="I60" s="132">
        <v>275</v>
      </c>
      <c r="J60" s="132">
        <v>284</v>
      </c>
      <c r="K60" s="132">
        <v>292</v>
      </c>
      <c r="L60" s="132">
        <v>301</v>
      </c>
      <c r="M60" s="132">
        <v>310</v>
      </c>
      <c r="N60" s="132">
        <v>319</v>
      </c>
      <c r="P60" s="109"/>
    </row>
    <row r="61" spans="2:21" ht="14.55" customHeight="1">
      <c r="B61" s="51" t="s">
        <v>935</v>
      </c>
      <c r="C61" s="47" t="s">
        <v>885</v>
      </c>
      <c r="D61" s="41">
        <v>1920</v>
      </c>
      <c r="E61" s="50"/>
      <c r="F61" s="132">
        <v>225</v>
      </c>
      <c r="G61" s="132">
        <v>232</v>
      </c>
      <c r="H61" s="132">
        <v>239</v>
      </c>
      <c r="I61" s="132">
        <v>247</v>
      </c>
      <c r="J61" s="132">
        <v>254</v>
      </c>
      <c r="K61" s="132">
        <v>261</v>
      </c>
      <c r="L61" s="132">
        <v>269</v>
      </c>
      <c r="M61" s="132">
        <v>277</v>
      </c>
      <c r="N61" s="132">
        <v>285</v>
      </c>
      <c r="P61" s="109"/>
    </row>
    <row r="62" spans="2:21" ht="14.55" customHeight="1">
      <c r="B62" s="814"/>
      <c r="C62" s="814"/>
      <c r="D62" s="814"/>
      <c r="E62" s="50"/>
      <c r="F62" s="815"/>
      <c r="G62" s="815"/>
      <c r="H62" s="815"/>
      <c r="I62" s="815"/>
      <c r="J62" s="815"/>
      <c r="K62" s="815"/>
      <c r="L62" s="815"/>
      <c r="M62" s="815"/>
      <c r="N62" s="815"/>
      <c r="P62" s="109"/>
    </row>
    <row r="63" spans="2:21" ht="14.55" customHeight="1" thickBot="1"/>
    <row r="64" spans="2:21" ht="43.95" customHeight="1" thickBot="1">
      <c r="B64" s="43" t="s">
        <v>880</v>
      </c>
      <c r="C64" s="44" t="s">
        <v>936</v>
      </c>
      <c r="D64" s="44" t="s">
        <v>937</v>
      </c>
      <c r="E64" s="45"/>
      <c r="F64" s="1018" t="s">
        <v>938</v>
      </c>
      <c r="G64" s="1019"/>
      <c r="H64" s="1019"/>
      <c r="I64" s="1019"/>
      <c r="J64" s="1020"/>
      <c r="K64" s="1019"/>
      <c r="L64" s="1019"/>
      <c r="M64" s="1019"/>
      <c r="N64" s="1023"/>
      <c r="Q64" s="46"/>
      <c r="R64" s="46"/>
      <c r="S64" s="46"/>
      <c r="T64" s="46"/>
      <c r="U64" s="46"/>
    </row>
    <row r="65" spans="2:14" ht="66" customHeight="1" thickBot="1">
      <c r="B65" s="197" t="s">
        <v>884</v>
      </c>
      <c r="C65" s="881">
        <v>5</v>
      </c>
      <c r="D65" s="882">
        <v>7</v>
      </c>
      <c r="E65" s="233"/>
      <c r="F65" s="1013" t="s">
        <v>939</v>
      </c>
      <c r="G65" s="1014"/>
      <c r="H65" s="1014"/>
      <c r="I65" s="1014"/>
      <c r="J65" s="1015"/>
      <c r="K65" s="1013" t="s">
        <v>940</v>
      </c>
      <c r="L65" s="1014"/>
      <c r="M65" s="1014"/>
      <c r="N65" s="1016"/>
    </row>
    <row r="66" spans="2:14" ht="66" customHeight="1" thickBot="1">
      <c r="B66" s="197" t="s">
        <v>886</v>
      </c>
      <c r="C66" s="881">
        <v>2</v>
      </c>
      <c r="D66" s="882">
        <v>4</v>
      </c>
      <c r="E66" s="233"/>
      <c r="F66" s="1013" t="s">
        <v>941</v>
      </c>
      <c r="G66" s="1014"/>
      <c r="H66" s="1014"/>
      <c r="I66" s="1014"/>
      <c r="J66" s="1015"/>
      <c r="K66" s="1013" t="s">
        <v>942</v>
      </c>
      <c r="L66" s="1014"/>
      <c r="M66" s="1014"/>
      <c r="N66" s="1016"/>
    </row>
    <row r="67" spans="2:14" ht="66" customHeight="1" thickBot="1">
      <c r="B67" s="197" t="s">
        <v>887</v>
      </c>
      <c r="C67" s="881">
        <v>4</v>
      </c>
      <c r="D67" s="883">
        <v>6</v>
      </c>
      <c r="E67" s="233"/>
      <c r="F67" s="1013" t="s">
        <v>943</v>
      </c>
      <c r="G67" s="1014"/>
      <c r="H67" s="1014"/>
      <c r="I67" s="1014"/>
      <c r="J67" s="1015"/>
      <c r="K67" s="1013" t="s">
        <v>944</v>
      </c>
      <c r="L67" s="1014"/>
      <c r="M67" s="1014"/>
      <c r="N67" s="1016"/>
    </row>
    <row r="68" spans="2:14" ht="60" customHeight="1" thickBot="1">
      <c r="B68" s="197" t="s">
        <v>888</v>
      </c>
      <c r="C68" s="881">
        <v>1</v>
      </c>
      <c r="D68" s="882">
        <v>2</v>
      </c>
      <c r="E68" s="233"/>
      <c r="F68" s="1013" t="s">
        <v>945</v>
      </c>
      <c r="G68" s="1014"/>
      <c r="H68" s="1014"/>
      <c r="I68" s="1014"/>
      <c r="J68" s="1015"/>
      <c r="K68" s="1013" t="s">
        <v>946</v>
      </c>
      <c r="L68" s="1014"/>
      <c r="M68" s="1014"/>
      <c r="N68" s="1016"/>
    </row>
    <row r="69" spans="2:14" ht="30" customHeight="1" thickBot="1">
      <c r="B69" s="197" t="s">
        <v>889</v>
      </c>
      <c r="C69" s="881">
        <v>2</v>
      </c>
      <c r="D69" s="882">
        <v>4</v>
      </c>
      <c r="E69" s="233"/>
      <c r="F69" s="1013" t="s">
        <v>947</v>
      </c>
      <c r="G69" s="1014"/>
      <c r="H69" s="1014"/>
      <c r="I69" s="1014"/>
      <c r="J69" s="1015"/>
      <c r="K69" s="1013" t="s">
        <v>948</v>
      </c>
      <c r="L69" s="1014"/>
      <c r="M69" s="1014"/>
      <c r="N69" s="1016"/>
    </row>
    <row r="70" spans="2:14" ht="60" customHeight="1" thickBot="1">
      <c r="B70" s="197" t="s">
        <v>890</v>
      </c>
      <c r="C70" s="881">
        <v>1</v>
      </c>
      <c r="D70" s="882">
        <v>2</v>
      </c>
      <c r="E70" s="233"/>
      <c r="F70" s="1013" t="s">
        <v>945</v>
      </c>
      <c r="G70" s="1014"/>
      <c r="H70" s="1014"/>
      <c r="I70" s="1014"/>
      <c r="J70" s="1015"/>
      <c r="K70" s="1013" t="s">
        <v>949</v>
      </c>
      <c r="L70" s="1014"/>
      <c r="M70" s="1014"/>
      <c r="N70" s="1016"/>
    </row>
    <row r="71" spans="2:14" ht="60" customHeight="1" thickBot="1">
      <c r="B71" s="197" t="s">
        <v>891</v>
      </c>
      <c r="C71" s="881">
        <v>2</v>
      </c>
      <c r="D71" s="882">
        <v>4</v>
      </c>
      <c r="E71" s="233"/>
      <c r="F71" s="1013" t="s">
        <v>950</v>
      </c>
      <c r="G71" s="1014"/>
      <c r="H71" s="1014"/>
      <c r="I71" s="1014"/>
      <c r="J71" s="1015"/>
      <c r="K71" s="1013" t="s">
        <v>951</v>
      </c>
      <c r="L71" s="1014"/>
      <c r="M71" s="1014"/>
      <c r="N71" s="1016"/>
    </row>
    <row r="72" spans="2:14" ht="60" customHeight="1" thickBot="1">
      <c r="B72" s="197" t="s">
        <v>892</v>
      </c>
      <c r="C72" s="881">
        <v>2</v>
      </c>
      <c r="D72" s="882">
        <v>4</v>
      </c>
      <c r="E72" s="233"/>
      <c r="F72" s="1013" t="s">
        <v>952</v>
      </c>
      <c r="G72" s="1014"/>
      <c r="H72" s="1014"/>
      <c r="I72" s="1014"/>
      <c r="J72" s="1015"/>
      <c r="K72" s="1013" t="s">
        <v>951</v>
      </c>
      <c r="L72" s="1014"/>
      <c r="M72" s="1014"/>
      <c r="N72" s="1016"/>
    </row>
    <row r="73" spans="2:14" ht="60" customHeight="1" thickBot="1">
      <c r="B73" s="197" t="s">
        <v>893</v>
      </c>
      <c r="C73" s="881">
        <v>2</v>
      </c>
      <c r="D73" s="882">
        <v>4</v>
      </c>
      <c r="E73" s="233"/>
      <c r="F73" s="1013" t="s">
        <v>953</v>
      </c>
      <c r="G73" s="1014"/>
      <c r="H73" s="1014"/>
      <c r="I73" s="1014"/>
      <c r="J73" s="1015"/>
      <c r="K73" s="1013" t="s">
        <v>954</v>
      </c>
      <c r="L73" s="1014"/>
      <c r="M73" s="1014"/>
      <c r="N73" s="1016"/>
    </row>
    <row r="74" spans="2:14" ht="75" customHeight="1" thickBot="1">
      <c r="B74" s="197" t="s">
        <v>894</v>
      </c>
      <c r="C74" s="881">
        <v>2</v>
      </c>
      <c r="D74" s="882">
        <v>4</v>
      </c>
      <c r="E74" s="233"/>
      <c r="F74" s="1013" t="s">
        <v>955</v>
      </c>
      <c r="G74" s="1014"/>
      <c r="H74" s="1014"/>
      <c r="I74" s="1014"/>
      <c r="J74" s="1015"/>
      <c r="K74" s="1013" t="s">
        <v>956</v>
      </c>
      <c r="L74" s="1014"/>
      <c r="M74" s="1014"/>
      <c r="N74" s="1016"/>
    </row>
    <row r="75" spans="2:14" ht="30" customHeight="1" thickBot="1">
      <c r="B75" s="197" t="s">
        <v>895</v>
      </c>
      <c r="C75" s="881">
        <v>5</v>
      </c>
      <c r="D75" s="882">
        <v>5</v>
      </c>
      <c r="E75" s="233"/>
      <c r="F75" s="1013" t="s">
        <v>957</v>
      </c>
      <c r="G75" s="1014"/>
      <c r="H75" s="1014"/>
      <c r="I75" s="1014"/>
      <c r="J75" s="1015"/>
      <c r="K75" s="1013" t="s">
        <v>958</v>
      </c>
      <c r="L75" s="1014"/>
      <c r="M75" s="1014"/>
      <c r="N75" s="1016"/>
    </row>
    <row r="76" spans="2:14" ht="45" customHeight="1" thickBot="1">
      <c r="B76" s="231" t="s">
        <v>896</v>
      </c>
      <c r="C76" s="881">
        <v>1</v>
      </c>
      <c r="D76" s="882">
        <v>1</v>
      </c>
      <c r="E76" s="233"/>
      <c r="F76" s="1013" t="s">
        <v>959</v>
      </c>
      <c r="G76" s="1014"/>
      <c r="H76" s="1014"/>
      <c r="I76" s="1014"/>
      <c r="J76" s="1015"/>
      <c r="K76" s="1013" t="s">
        <v>960</v>
      </c>
      <c r="L76" s="1014"/>
      <c r="M76" s="1014"/>
      <c r="N76" s="1016"/>
    </row>
    <row r="77" spans="2:14" ht="45" customHeight="1" thickBot="1">
      <c r="B77" s="231" t="s">
        <v>897</v>
      </c>
      <c r="C77" s="881">
        <v>3</v>
      </c>
      <c r="D77" s="882">
        <v>3</v>
      </c>
      <c r="E77" s="233"/>
      <c r="F77" s="1013" t="s">
        <v>961</v>
      </c>
      <c r="G77" s="1014"/>
      <c r="H77" s="1014"/>
      <c r="I77" s="1014"/>
      <c r="J77" s="1015"/>
      <c r="K77" s="1013" t="s">
        <v>960</v>
      </c>
      <c r="L77" s="1014"/>
      <c r="M77" s="1014"/>
      <c r="N77" s="1016"/>
    </row>
    <row r="78" spans="2:14" ht="45" customHeight="1" thickBot="1">
      <c r="B78" s="231" t="s">
        <v>898</v>
      </c>
      <c r="C78" s="881">
        <v>5</v>
      </c>
      <c r="D78" s="882">
        <v>5</v>
      </c>
      <c r="E78" s="233"/>
      <c r="F78" s="1013" t="s">
        <v>962</v>
      </c>
      <c r="G78" s="1014"/>
      <c r="H78" s="1014"/>
      <c r="I78" s="1014"/>
      <c r="J78" s="1015"/>
      <c r="K78" s="1013" t="s">
        <v>963</v>
      </c>
      <c r="L78" s="1014"/>
      <c r="M78" s="1014"/>
      <c r="N78" s="1016"/>
    </row>
    <row r="79" spans="2:14" ht="45" customHeight="1" thickBot="1">
      <c r="B79" s="231" t="s">
        <v>899</v>
      </c>
      <c r="C79" s="881">
        <v>1</v>
      </c>
      <c r="D79" s="882">
        <v>1</v>
      </c>
      <c r="E79" s="233"/>
      <c r="F79" s="1013" t="s">
        <v>964</v>
      </c>
      <c r="G79" s="1014"/>
      <c r="H79" s="1014"/>
      <c r="I79" s="1014"/>
      <c r="J79" s="1015"/>
      <c r="K79" s="1013" t="s">
        <v>965</v>
      </c>
      <c r="L79" s="1014"/>
      <c r="M79" s="1014"/>
      <c r="N79" s="1016"/>
    </row>
    <row r="80" spans="2:14" ht="45" customHeight="1" thickBot="1">
      <c r="B80" s="231" t="s">
        <v>900</v>
      </c>
      <c r="C80" s="881">
        <v>3</v>
      </c>
      <c r="D80" s="882">
        <v>3</v>
      </c>
      <c r="E80" s="233"/>
      <c r="F80" s="1013" t="s">
        <v>966</v>
      </c>
      <c r="G80" s="1014"/>
      <c r="H80" s="1014"/>
      <c r="I80" s="1014"/>
      <c r="J80" s="1015"/>
      <c r="K80" s="1013" t="s">
        <v>965</v>
      </c>
      <c r="L80" s="1014"/>
      <c r="M80" s="1014"/>
      <c r="N80" s="1016"/>
    </row>
    <row r="81" spans="2:14" ht="120" customHeight="1" thickBot="1">
      <c r="B81" s="231" t="s">
        <v>901</v>
      </c>
      <c r="C81" s="881">
        <v>5</v>
      </c>
      <c r="D81" s="882">
        <v>5</v>
      </c>
      <c r="E81" s="233"/>
      <c r="F81" s="1013" t="s">
        <v>967</v>
      </c>
      <c r="G81" s="1014"/>
      <c r="H81" s="1014"/>
      <c r="I81" s="1014"/>
      <c r="J81" s="1015"/>
      <c r="K81" s="1013" t="s">
        <v>968</v>
      </c>
      <c r="L81" s="1014"/>
      <c r="M81" s="1014"/>
      <c r="N81" s="1016"/>
    </row>
    <row r="82" spans="2:14" ht="120" customHeight="1" thickBot="1">
      <c r="B82" s="231" t="s">
        <v>902</v>
      </c>
      <c r="C82" s="881">
        <v>7</v>
      </c>
      <c r="D82" s="882">
        <v>7</v>
      </c>
      <c r="E82" s="233"/>
      <c r="F82" s="1013" t="s">
        <v>969</v>
      </c>
      <c r="G82" s="1014"/>
      <c r="H82" s="1014"/>
      <c r="I82" s="1014"/>
      <c r="J82" s="1015"/>
      <c r="K82" s="1013" t="s">
        <v>970</v>
      </c>
      <c r="L82" s="1014"/>
      <c r="M82" s="1014"/>
      <c r="N82" s="1016"/>
    </row>
    <row r="83" spans="2:14" ht="45" customHeight="1" thickBot="1">
      <c r="B83" s="231" t="s">
        <v>903</v>
      </c>
      <c r="C83" s="881">
        <v>10</v>
      </c>
      <c r="D83" s="882">
        <v>10</v>
      </c>
      <c r="E83" s="233"/>
      <c r="F83" s="1013" t="s">
        <v>971</v>
      </c>
      <c r="G83" s="1014"/>
      <c r="H83" s="1014"/>
      <c r="I83" s="1014"/>
      <c r="J83" s="1015"/>
      <c r="K83" s="1013" t="s">
        <v>972</v>
      </c>
      <c r="L83" s="1014"/>
      <c r="M83" s="1014"/>
      <c r="N83" s="1016"/>
    </row>
    <row r="84" spans="2:14" ht="90" customHeight="1" thickBot="1">
      <c r="B84" s="232" t="s">
        <v>904</v>
      </c>
      <c r="C84" s="881">
        <v>7</v>
      </c>
      <c r="D84" s="882">
        <v>7</v>
      </c>
      <c r="E84" s="233"/>
      <c r="F84" s="1013" t="s">
        <v>973</v>
      </c>
      <c r="G84" s="1014"/>
      <c r="H84" s="1014"/>
      <c r="I84" s="1014"/>
      <c r="J84" s="1015"/>
      <c r="K84" s="1013" t="s">
        <v>974</v>
      </c>
      <c r="L84" s="1014"/>
      <c r="M84" s="1014"/>
      <c r="N84" s="1016"/>
    </row>
    <row r="85" spans="2:14" ht="102.6" customHeight="1" thickBot="1">
      <c r="B85" s="231" t="s">
        <v>905</v>
      </c>
      <c r="C85" s="881">
        <v>10</v>
      </c>
      <c r="D85" s="882">
        <v>10</v>
      </c>
      <c r="E85" s="233"/>
      <c r="F85" s="1013" t="s">
        <v>975</v>
      </c>
      <c r="G85" s="1014"/>
      <c r="H85" s="1014"/>
      <c r="I85" s="1014"/>
      <c r="J85" s="1015"/>
      <c r="K85" s="1013" t="s">
        <v>974</v>
      </c>
      <c r="L85" s="1014"/>
      <c r="M85" s="1014"/>
      <c r="N85" s="1016"/>
    </row>
    <row r="86" spans="2:14" ht="90" customHeight="1" thickBot="1">
      <c r="B86" s="231" t="s">
        <v>976</v>
      </c>
      <c r="C86" s="881">
        <v>3</v>
      </c>
      <c r="D86" s="882">
        <v>10</v>
      </c>
      <c r="E86" s="233"/>
      <c r="F86" s="1013" t="s">
        <v>977</v>
      </c>
      <c r="G86" s="1014"/>
      <c r="H86" s="1014"/>
      <c r="I86" s="1014"/>
      <c r="J86" s="1015"/>
      <c r="K86" s="1013" t="s">
        <v>978</v>
      </c>
      <c r="L86" s="1014"/>
      <c r="M86" s="1014"/>
      <c r="N86" s="1016"/>
    </row>
    <row r="87" spans="2:14" ht="78" customHeight="1" thickBot="1">
      <c r="B87" s="231" t="s">
        <v>979</v>
      </c>
      <c r="C87" s="881">
        <v>3</v>
      </c>
      <c r="D87" s="882">
        <v>8</v>
      </c>
      <c r="E87" s="233"/>
      <c r="F87" s="1013" t="s">
        <v>980</v>
      </c>
      <c r="G87" s="1014"/>
      <c r="H87" s="1014"/>
      <c r="I87" s="1014"/>
      <c r="J87" s="1015"/>
      <c r="K87" s="1013" t="s">
        <v>981</v>
      </c>
      <c r="L87" s="1014"/>
      <c r="M87" s="1014"/>
      <c r="N87" s="1016"/>
    </row>
    <row r="88" spans="2:14" ht="51" customHeight="1" thickBot="1">
      <c r="B88" s="231" t="s">
        <v>982</v>
      </c>
      <c r="C88" s="881">
        <v>2</v>
      </c>
      <c r="D88" s="882">
        <v>5</v>
      </c>
      <c r="E88" s="233"/>
      <c r="F88" s="1013" t="s">
        <v>983</v>
      </c>
      <c r="G88" s="1014"/>
      <c r="H88" s="1014"/>
      <c r="I88" s="1014"/>
      <c r="J88" s="1015"/>
      <c r="K88" s="1013" t="s">
        <v>981</v>
      </c>
      <c r="L88" s="1014"/>
      <c r="M88" s="1014"/>
      <c r="N88" s="1016"/>
    </row>
    <row r="89" spans="2:14" ht="33" customHeight="1" thickBot="1">
      <c r="B89" s="231" t="s">
        <v>984</v>
      </c>
      <c r="C89" s="881">
        <v>2</v>
      </c>
      <c r="D89" s="882">
        <v>5</v>
      </c>
      <c r="E89" s="233"/>
      <c r="F89" s="1013" t="s">
        <v>985</v>
      </c>
      <c r="G89" s="1014"/>
      <c r="H89" s="1014"/>
      <c r="I89" s="1014"/>
      <c r="J89" s="1015"/>
      <c r="K89" s="1013" t="s">
        <v>981</v>
      </c>
      <c r="L89" s="1014"/>
      <c r="M89" s="1014"/>
      <c r="N89" s="1016"/>
    </row>
    <row r="90" spans="2:14" ht="23.55" customHeight="1" thickBot="1">
      <c r="B90" s="231" t="s">
        <v>910</v>
      </c>
      <c r="C90" s="881">
        <v>1</v>
      </c>
      <c r="D90" s="882">
        <v>1</v>
      </c>
      <c r="E90" s="233"/>
      <c r="F90" s="1013" t="s">
        <v>986</v>
      </c>
      <c r="G90" s="1014"/>
      <c r="H90" s="1014"/>
      <c r="I90" s="1014"/>
      <c r="J90" s="1015"/>
      <c r="K90" s="1013" t="s">
        <v>981</v>
      </c>
      <c r="L90" s="1014"/>
      <c r="M90" s="1014"/>
      <c r="N90" s="1016"/>
    </row>
    <row r="91" spans="2:14" ht="25.2" customHeight="1" thickBot="1">
      <c r="B91" s="231" t="s">
        <v>911</v>
      </c>
      <c r="C91" s="881">
        <v>2</v>
      </c>
      <c r="D91" s="882">
        <v>2</v>
      </c>
      <c r="E91" s="233"/>
      <c r="F91" s="1013" t="s">
        <v>986</v>
      </c>
      <c r="G91" s="1014"/>
      <c r="H91" s="1014"/>
      <c r="I91" s="1014"/>
      <c r="J91" s="1015"/>
      <c r="K91" s="1013" t="s">
        <v>981</v>
      </c>
      <c r="L91" s="1014"/>
      <c r="M91" s="1014"/>
      <c r="N91" s="1016"/>
    </row>
    <row r="92" spans="2:14" ht="41.55" customHeight="1" thickBot="1">
      <c r="B92" s="231" t="s">
        <v>912</v>
      </c>
      <c r="C92" s="881">
        <v>5</v>
      </c>
      <c r="D92" s="882">
        <v>5</v>
      </c>
      <c r="E92" s="233"/>
      <c r="F92" s="1013" t="s">
        <v>987</v>
      </c>
      <c r="G92" s="1014"/>
      <c r="H92" s="1014"/>
      <c r="I92" s="1014"/>
      <c r="J92" s="1015"/>
      <c r="K92" s="1013" t="s">
        <v>981</v>
      </c>
      <c r="L92" s="1014"/>
      <c r="M92" s="1014"/>
      <c r="N92" s="1016"/>
    </row>
    <row r="93" spans="2:14" ht="37.200000000000003" customHeight="1" thickBot="1">
      <c r="B93" s="231" t="s">
        <v>913</v>
      </c>
      <c r="C93" s="881">
        <v>8</v>
      </c>
      <c r="D93" s="882">
        <v>8</v>
      </c>
      <c r="E93" s="233"/>
      <c r="F93" s="1013" t="s">
        <v>988</v>
      </c>
      <c r="G93" s="1014"/>
      <c r="H93" s="1014"/>
      <c r="I93" s="1014"/>
      <c r="J93" s="1015"/>
      <c r="K93" s="1013" t="s">
        <v>981</v>
      </c>
      <c r="L93" s="1014"/>
      <c r="M93" s="1014"/>
      <c r="N93" s="1016"/>
    </row>
    <row r="94" spans="2:14" ht="34.950000000000003" customHeight="1" thickBot="1">
      <c r="B94" s="231" t="s">
        <v>914</v>
      </c>
      <c r="C94" s="881">
        <v>10</v>
      </c>
      <c r="D94" s="882">
        <v>10</v>
      </c>
      <c r="E94" s="233"/>
      <c r="F94" s="1013" t="s">
        <v>989</v>
      </c>
      <c r="G94" s="1014"/>
      <c r="H94" s="1014"/>
      <c r="I94" s="1014"/>
      <c r="J94" s="1015"/>
      <c r="K94" s="1013" t="s">
        <v>981</v>
      </c>
      <c r="L94" s="1014"/>
      <c r="M94" s="1014"/>
      <c r="N94" s="1016"/>
    </row>
    <row r="95" spans="2:14" ht="38.549999999999997" customHeight="1" thickBot="1">
      <c r="B95" s="231" t="s">
        <v>915</v>
      </c>
      <c r="C95" s="881">
        <v>1</v>
      </c>
      <c r="D95" s="882">
        <v>1</v>
      </c>
      <c r="E95" s="233"/>
      <c r="F95" s="1013" t="s">
        <v>990</v>
      </c>
      <c r="G95" s="1014"/>
      <c r="H95" s="1014"/>
      <c r="I95" s="1014"/>
      <c r="J95" s="1015"/>
      <c r="K95" s="1013" t="s">
        <v>981</v>
      </c>
      <c r="L95" s="1014"/>
      <c r="M95" s="1014"/>
      <c r="N95" s="1016"/>
    </row>
    <row r="96" spans="2:14" ht="68.55" customHeight="1" thickBot="1">
      <c r="B96" s="231" t="s">
        <v>916</v>
      </c>
      <c r="C96" s="881">
        <v>2</v>
      </c>
      <c r="D96" s="882">
        <v>2</v>
      </c>
      <c r="E96" s="233"/>
      <c r="F96" s="1013" t="s">
        <v>991</v>
      </c>
      <c r="G96" s="1014"/>
      <c r="H96" s="1014"/>
      <c r="I96" s="1014"/>
      <c r="J96" s="1015"/>
      <c r="K96" s="1013" t="s">
        <v>981</v>
      </c>
      <c r="L96" s="1014"/>
      <c r="M96" s="1014"/>
      <c r="N96" s="1016"/>
    </row>
    <row r="97" spans="2:14" ht="62.55" customHeight="1" thickBot="1">
      <c r="B97" s="231" t="s">
        <v>917</v>
      </c>
      <c r="C97" s="881">
        <v>5</v>
      </c>
      <c r="D97" s="882">
        <v>5</v>
      </c>
      <c r="E97" s="233"/>
      <c r="F97" s="1013" t="s">
        <v>992</v>
      </c>
      <c r="G97" s="1014"/>
      <c r="H97" s="1014"/>
      <c r="I97" s="1014"/>
      <c r="J97" s="1015"/>
      <c r="K97" s="1013" t="s">
        <v>981</v>
      </c>
      <c r="L97" s="1014"/>
      <c r="M97" s="1014"/>
      <c r="N97" s="1016"/>
    </row>
    <row r="98" spans="2:14" ht="54" customHeight="1" thickBot="1">
      <c r="B98" s="231" t="s">
        <v>918</v>
      </c>
      <c r="C98" s="881">
        <v>8</v>
      </c>
      <c r="D98" s="882">
        <v>8</v>
      </c>
      <c r="E98" s="233"/>
      <c r="F98" s="1013" t="s">
        <v>993</v>
      </c>
      <c r="G98" s="1014"/>
      <c r="H98" s="1014"/>
      <c r="I98" s="1014"/>
      <c r="J98" s="1015"/>
      <c r="K98" s="1013" t="s">
        <v>981</v>
      </c>
      <c r="L98" s="1014"/>
      <c r="M98" s="1014"/>
      <c r="N98" s="1016"/>
    </row>
    <row r="99" spans="2:14" ht="37.200000000000003" customHeight="1" thickBot="1">
      <c r="B99" s="231" t="s">
        <v>919</v>
      </c>
      <c r="C99" s="881">
        <v>10</v>
      </c>
      <c r="D99" s="882">
        <v>10</v>
      </c>
      <c r="E99" s="233"/>
      <c r="F99" s="1013" t="s">
        <v>989</v>
      </c>
      <c r="G99" s="1014"/>
      <c r="H99" s="1014"/>
      <c r="I99" s="1014"/>
      <c r="J99" s="1015"/>
      <c r="K99" s="1013" t="s">
        <v>981</v>
      </c>
      <c r="L99" s="1014"/>
      <c r="M99" s="1014"/>
      <c r="N99" s="1016"/>
    </row>
    <row r="100" spans="2:14" ht="54" customHeight="1" thickBot="1">
      <c r="B100" s="231" t="s">
        <v>920</v>
      </c>
      <c r="C100" s="881">
        <v>5</v>
      </c>
      <c r="D100" s="882">
        <v>5</v>
      </c>
      <c r="E100" s="233"/>
      <c r="F100" s="1013" t="s">
        <v>994</v>
      </c>
      <c r="G100" s="1014"/>
      <c r="H100" s="1014"/>
      <c r="I100" s="1014"/>
      <c r="J100" s="1015"/>
      <c r="K100" s="1013" t="s">
        <v>958</v>
      </c>
      <c r="L100" s="1014"/>
      <c r="M100" s="1014"/>
      <c r="N100" s="1016"/>
    </row>
    <row r="101" spans="2:14" ht="48" customHeight="1" thickBot="1">
      <c r="B101" s="231" t="s">
        <v>921</v>
      </c>
      <c r="C101" s="881">
        <v>10</v>
      </c>
      <c r="D101" s="882">
        <v>10</v>
      </c>
      <c r="E101" s="233"/>
      <c r="F101" s="1013" t="s">
        <v>994</v>
      </c>
      <c r="G101" s="1014"/>
      <c r="H101" s="1014"/>
      <c r="I101" s="1014"/>
      <c r="J101" s="1015"/>
      <c r="K101" s="1013" t="s">
        <v>958</v>
      </c>
      <c r="L101" s="1014"/>
      <c r="M101" s="1014"/>
      <c r="N101" s="1016"/>
    </row>
    <row r="102" spans="2:14" ht="55.2" customHeight="1" thickBot="1">
      <c r="B102" s="231" t="s">
        <v>922</v>
      </c>
      <c r="C102" s="881">
        <v>8</v>
      </c>
      <c r="D102" s="882">
        <v>8</v>
      </c>
      <c r="E102" s="233"/>
      <c r="F102" s="1013" t="s">
        <v>995</v>
      </c>
      <c r="G102" s="1014"/>
      <c r="H102" s="1014"/>
      <c r="I102" s="1014"/>
      <c r="J102" s="1015"/>
      <c r="K102" s="1013" t="s">
        <v>958</v>
      </c>
      <c r="L102" s="1014"/>
      <c r="M102" s="1014"/>
      <c r="N102" s="1016"/>
    </row>
    <row r="103" spans="2:14" ht="37.950000000000003" customHeight="1" thickBot="1">
      <c r="B103" s="231" t="s">
        <v>923</v>
      </c>
      <c r="C103" s="881">
        <v>2</v>
      </c>
      <c r="D103" s="882">
        <v>2</v>
      </c>
      <c r="E103" s="233"/>
      <c r="F103" s="1013" t="s">
        <v>996</v>
      </c>
      <c r="G103" s="1014"/>
      <c r="H103" s="1014"/>
      <c r="I103" s="1014"/>
      <c r="J103" s="1015"/>
      <c r="K103" s="1013" t="s">
        <v>981</v>
      </c>
      <c r="L103" s="1014"/>
      <c r="M103" s="1014"/>
      <c r="N103" s="1016"/>
    </row>
    <row r="104" spans="2:14" ht="34.200000000000003" customHeight="1" thickBot="1">
      <c r="B104" s="231" t="s">
        <v>924</v>
      </c>
      <c r="C104" s="881">
        <v>5</v>
      </c>
      <c r="D104" s="882">
        <v>5</v>
      </c>
      <c r="E104" s="233"/>
      <c r="F104" s="1013" t="s">
        <v>997</v>
      </c>
      <c r="G104" s="1014"/>
      <c r="H104" s="1014"/>
      <c r="I104" s="1014"/>
      <c r="J104" s="1015"/>
      <c r="K104" s="1013" t="s">
        <v>981</v>
      </c>
      <c r="L104" s="1014"/>
      <c r="M104" s="1014"/>
      <c r="N104" s="1016"/>
    </row>
    <row r="105" spans="2:14" ht="63" customHeight="1" thickBot="1">
      <c r="B105" s="231" t="s">
        <v>925</v>
      </c>
      <c r="C105" s="881">
        <v>5</v>
      </c>
      <c r="D105" s="882">
        <v>5</v>
      </c>
      <c r="E105" s="233"/>
      <c r="F105" s="1013" t="s">
        <v>998</v>
      </c>
      <c r="G105" s="1014"/>
      <c r="H105" s="1014"/>
      <c r="I105" s="1014"/>
      <c r="J105" s="1015"/>
      <c r="K105" s="1013" t="s">
        <v>981</v>
      </c>
      <c r="L105" s="1014"/>
      <c r="M105" s="1014"/>
      <c r="N105" s="1016"/>
    </row>
    <row r="106" spans="2:14" ht="145.19999999999999" customHeight="1" thickBot="1">
      <c r="B106" s="231" t="s">
        <v>926</v>
      </c>
      <c r="C106" s="881">
        <v>5</v>
      </c>
      <c r="D106" s="882">
        <v>5</v>
      </c>
      <c r="E106" s="233"/>
      <c r="F106" s="1013" t="s">
        <v>999</v>
      </c>
      <c r="G106" s="1014"/>
      <c r="H106" s="1014"/>
      <c r="I106" s="1014"/>
      <c r="J106" s="1015"/>
      <c r="K106" s="1013" t="s">
        <v>1000</v>
      </c>
      <c r="L106" s="1014"/>
      <c r="M106" s="1014"/>
      <c r="N106" s="1016"/>
    </row>
    <row r="107" spans="2:14" ht="54" customHeight="1" thickBot="1">
      <c r="B107" s="231" t="s">
        <v>927</v>
      </c>
      <c r="C107" s="881">
        <v>10</v>
      </c>
      <c r="D107" s="882">
        <v>10</v>
      </c>
      <c r="E107" s="233"/>
      <c r="F107" s="1013" t="s">
        <v>1001</v>
      </c>
      <c r="G107" s="1014"/>
      <c r="H107" s="1014"/>
      <c r="I107" s="1014"/>
      <c r="J107" s="1015"/>
      <c r="K107" s="1013" t="s">
        <v>981</v>
      </c>
      <c r="L107" s="1014"/>
      <c r="M107" s="1014"/>
      <c r="N107" s="1016"/>
    </row>
    <row r="108" spans="2:14" ht="36" customHeight="1" thickBot="1">
      <c r="B108" s="231" t="s">
        <v>928</v>
      </c>
      <c r="C108" s="881">
        <v>1</v>
      </c>
      <c r="D108" s="882">
        <v>1</v>
      </c>
      <c r="E108" s="233"/>
      <c r="F108" s="1013" t="s">
        <v>990</v>
      </c>
      <c r="G108" s="1014"/>
      <c r="H108" s="1014"/>
      <c r="I108" s="1014"/>
      <c r="J108" s="1015"/>
      <c r="K108" s="1013" t="s">
        <v>981</v>
      </c>
      <c r="L108" s="1014"/>
      <c r="M108" s="1014"/>
      <c r="N108" s="1016"/>
    </row>
    <row r="109" spans="2:14" ht="61.2" customHeight="1" thickBot="1">
      <c r="B109" s="231" t="s">
        <v>929</v>
      </c>
      <c r="C109" s="881">
        <v>2</v>
      </c>
      <c r="D109" s="882">
        <v>2</v>
      </c>
      <c r="E109" s="233"/>
      <c r="F109" s="1013" t="s">
        <v>991</v>
      </c>
      <c r="G109" s="1014"/>
      <c r="H109" s="1014"/>
      <c r="I109" s="1014"/>
      <c r="J109" s="1015"/>
      <c r="K109" s="1013" t="s">
        <v>981</v>
      </c>
      <c r="L109" s="1014"/>
      <c r="M109" s="1014"/>
      <c r="N109" s="1016"/>
    </row>
    <row r="110" spans="2:14" ht="75.599999999999994" customHeight="1" thickBot="1">
      <c r="B110" s="231" t="s">
        <v>930</v>
      </c>
      <c r="C110" s="881">
        <v>5</v>
      </c>
      <c r="D110" s="882">
        <v>5</v>
      </c>
      <c r="E110" s="233"/>
      <c r="F110" s="1013" t="s">
        <v>1002</v>
      </c>
      <c r="G110" s="1014"/>
      <c r="H110" s="1014"/>
      <c r="I110" s="1014"/>
      <c r="J110" s="1015"/>
      <c r="K110" s="1013" t="s">
        <v>981</v>
      </c>
      <c r="L110" s="1014"/>
      <c r="M110" s="1014"/>
      <c r="N110" s="1016"/>
    </row>
    <row r="111" spans="2:14" ht="67.2" customHeight="1" thickBot="1">
      <c r="B111" s="231" t="s">
        <v>931</v>
      </c>
      <c r="C111" s="881">
        <v>10</v>
      </c>
      <c r="D111" s="882">
        <v>10</v>
      </c>
      <c r="E111" s="233"/>
      <c r="F111" s="1013" t="s">
        <v>1003</v>
      </c>
      <c r="G111" s="1014"/>
      <c r="H111" s="1014"/>
      <c r="I111" s="1014"/>
      <c r="J111" s="1015"/>
      <c r="K111" s="1013" t="s">
        <v>981</v>
      </c>
      <c r="L111" s="1014"/>
      <c r="M111" s="1014"/>
      <c r="N111" s="1016"/>
    </row>
    <row r="112" spans="2:14" ht="52.2" customHeight="1" thickBot="1">
      <c r="B112" s="231" t="s">
        <v>932</v>
      </c>
      <c r="C112" s="881">
        <v>10</v>
      </c>
      <c r="D112" s="882">
        <v>10</v>
      </c>
      <c r="E112" s="233"/>
      <c r="F112" s="1013" t="s">
        <v>1004</v>
      </c>
      <c r="G112" s="1014"/>
      <c r="H112" s="1014"/>
      <c r="I112" s="1014"/>
      <c r="J112" s="1015"/>
      <c r="K112" s="1013" t="s">
        <v>981</v>
      </c>
      <c r="L112" s="1014"/>
      <c r="M112" s="1014"/>
      <c r="N112" s="1016"/>
    </row>
    <row r="113" spans="2:14" ht="114" customHeight="1" thickBot="1">
      <c r="B113" s="231" t="s">
        <v>933</v>
      </c>
      <c r="C113" s="881">
        <v>5</v>
      </c>
      <c r="D113" s="882">
        <v>5</v>
      </c>
      <c r="E113" s="233"/>
      <c r="F113" s="1013" t="s">
        <v>1005</v>
      </c>
      <c r="G113" s="1014"/>
      <c r="H113" s="1014"/>
      <c r="I113" s="1014"/>
      <c r="J113" s="1015"/>
      <c r="K113" s="1013" t="s">
        <v>1006</v>
      </c>
      <c r="L113" s="1014"/>
      <c r="M113" s="1014"/>
      <c r="N113" s="1016"/>
    </row>
    <row r="114" spans="2:14" ht="114.6" customHeight="1" thickBot="1">
      <c r="B114" s="231" t="s">
        <v>934</v>
      </c>
      <c r="C114" s="881">
        <v>10</v>
      </c>
      <c r="D114" s="882">
        <v>10</v>
      </c>
      <c r="E114" s="233"/>
      <c r="F114" s="1013" t="s">
        <v>1007</v>
      </c>
      <c r="G114" s="1014"/>
      <c r="H114" s="1014"/>
      <c r="I114" s="1014"/>
      <c r="J114" s="1015"/>
      <c r="K114" s="1013" t="s">
        <v>1006</v>
      </c>
      <c r="L114" s="1014"/>
      <c r="M114" s="1014"/>
      <c r="N114" s="1016"/>
    </row>
    <row r="115" spans="2:14" ht="154.94999999999999" customHeight="1" thickBot="1">
      <c r="B115" s="231" t="s">
        <v>935</v>
      </c>
      <c r="C115" s="881">
        <v>8</v>
      </c>
      <c r="D115" s="882">
        <v>8</v>
      </c>
      <c r="E115" s="233"/>
      <c r="F115" s="1013" t="s">
        <v>1008</v>
      </c>
      <c r="G115" s="1014"/>
      <c r="H115" s="1014"/>
      <c r="I115" s="1014"/>
      <c r="J115" s="1015"/>
      <c r="K115" s="1013" t="s">
        <v>1006</v>
      </c>
      <c r="L115" s="1014"/>
      <c r="M115" s="1014"/>
      <c r="N115" s="1016"/>
    </row>
    <row r="116" spans="2:14" ht="33" customHeight="1">
      <c r="B116" s="265" t="s">
        <v>1009</v>
      </c>
    </row>
    <row r="117" spans="2:14" ht="90" customHeight="1"/>
    <row r="118" spans="2:14" ht="90" customHeight="1"/>
    <row r="119" spans="2:14" ht="90" customHeight="1"/>
    <row r="120" spans="2:14" ht="90" customHeight="1"/>
    <row r="121" spans="2:14" ht="90" customHeight="1"/>
    <row r="122" spans="2:14" ht="90" customHeight="1"/>
    <row r="123" spans="2:14" ht="90" customHeight="1"/>
    <row r="124" spans="2:14" ht="90" customHeight="1"/>
    <row r="125" spans="2:14" ht="90" customHeight="1"/>
    <row r="126" spans="2:14" ht="90" customHeight="1"/>
    <row r="127" spans="2:14" ht="90" customHeight="1"/>
    <row r="128" spans="2:14" ht="90" customHeight="1"/>
    <row r="129" ht="90" customHeight="1"/>
    <row r="130" ht="90" customHeight="1"/>
    <row r="131" ht="90" customHeight="1"/>
    <row r="132" ht="90" customHeight="1"/>
    <row r="133" ht="90" customHeight="1"/>
    <row r="134" ht="90" customHeight="1"/>
    <row r="135" ht="90" customHeight="1"/>
    <row r="136" ht="90" customHeight="1"/>
    <row r="137" ht="90" customHeight="1"/>
    <row r="138" ht="90" customHeight="1"/>
    <row r="139" ht="90" customHeight="1"/>
    <row r="140" ht="90" customHeight="1"/>
    <row r="141" ht="90" customHeight="1"/>
    <row r="142" ht="90" customHeight="1"/>
    <row r="143" ht="90" customHeight="1"/>
    <row r="144" ht="90" customHeight="1"/>
    <row r="145" ht="90" customHeight="1"/>
    <row r="146" ht="90" customHeight="1"/>
    <row r="147" ht="90" customHeight="1"/>
  </sheetData>
  <sortState xmlns:xlrd2="http://schemas.microsoft.com/office/spreadsheetml/2017/richdata2" ref="A65:U100">
    <sortCondition ref="A65:A100"/>
    <sortCondition ref="B65:B100"/>
    <sortCondition ref="E65:E100"/>
  </sortState>
  <mergeCells count="110">
    <mergeCell ref="B2:O2"/>
    <mergeCell ref="B3:O3"/>
    <mergeCell ref="B5:N5"/>
    <mergeCell ref="B6:N6"/>
    <mergeCell ref="F64:J64"/>
    <mergeCell ref="K8:L8"/>
    <mergeCell ref="M8:N8"/>
    <mergeCell ref="K64:N64"/>
    <mergeCell ref="F85:J85"/>
    <mergeCell ref="F78:J78"/>
    <mergeCell ref="F80:J80"/>
    <mergeCell ref="F81:J81"/>
    <mergeCell ref="F82:J82"/>
    <mergeCell ref="F79:J79"/>
    <mergeCell ref="F83:J83"/>
    <mergeCell ref="F65:J65"/>
    <mergeCell ref="F66:J66"/>
    <mergeCell ref="F67:J67"/>
    <mergeCell ref="F74:J74"/>
    <mergeCell ref="F68:J68"/>
    <mergeCell ref="F73:J73"/>
    <mergeCell ref="F72:J72"/>
    <mergeCell ref="F70:J70"/>
    <mergeCell ref="F69:J69"/>
    <mergeCell ref="F71:J71"/>
    <mergeCell ref="K78:N78"/>
    <mergeCell ref="K79:N79"/>
    <mergeCell ref="K80:N80"/>
    <mergeCell ref="K81:N81"/>
    <mergeCell ref="K82:N82"/>
    <mergeCell ref="F75:J75"/>
    <mergeCell ref="F76:J76"/>
    <mergeCell ref="F77:J77"/>
    <mergeCell ref="F84:J84"/>
    <mergeCell ref="F89:J89"/>
    <mergeCell ref="K89:N89"/>
    <mergeCell ref="F86:J86"/>
    <mergeCell ref="K86:N86"/>
    <mergeCell ref="F87:J87"/>
    <mergeCell ref="K87:N87"/>
    <mergeCell ref="F88:J88"/>
    <mergeCell ref="K88:N88"/>
    <mergeCell ref="K85:N85"/>
    <mergeCell ref="K65:N65"/>
    <mergeCell ref="K66:N66"/>
    <mergeCell ref="K67:N67"/>
    <mergeCell ref="K68:N68"/>
    <mergeCell ref="K69:N69"/>
    <mergeCell ref="K70:N70"/>
    <mergeCell ref="K71:N71"/>
    <mergeCell ref="K72:N72"/>
    <mergeCell ref="K84:N84"/>
    <mergeCell ref="K83:N83"/>
    <mergeCell ref="K73:N73"/>
    <mergeCell ref="K74:N74"/>
    <mergeCell ref="K75:N75"/>
    <mergeCell ref="K76:N76"/>
    <mergeCell ref="K77:N77"/>
    <mergeCell ref="F101:J101"/>
    <mergeCell ref="K101:N101"/>
    <mergeCell ref="F102:J102"/>
    <mergeCell ref="K102:N102"/>
    <mergeCell ref="F103:J103"/>
    <mergeCell ref="K103:N103"/>
    <mergeCell ref="F98:J98"/>
    <mergeCell ref="K98:N98"/>
    <mergeCell ref="F99:J99"/>
    <mergeCell ref="K99:N99"/>
    <mergeCell ref="F100:J100"/>
    <mergeCell ref="K100:N100"/>
    <mergeCell ref="F107:J107"/>
    <mergeCell ref="K107:N107"/>
    <mergeCell ref="F108:J108"/>
    <mergeCell ref="K108:N108"/>
    <mergeCell ref="F109:J109"/>
    <mergeCell ref="K109:N109"/>
    <mergeCell ref="F104:J104"/>
    <mergeCell ref="K104:N104"/>
    <mergeCell ref="F105:J105"/>
    <mergeCell ref="K105:N105"/>
    <mergeCell ref="F106:J106"/>
    <mergeCell ref="K106:N106"/>
    <mergeCell ref="F113:J113"/>
    <mergeCell ref="K113:N113"/>
    <mergeCell ref="F114:J114"/>
    <mergeCell ref="K114:N114"/>
    <mergeCell ref="F115:J115"/>
    <mergeCell ref="K115:N115"/>
    <mergeCell ref="F110:J110"/>
    <mergeCell ref="K110:N110"/>
    <mergeCell ref="F111:J111"/>
    <mergeCell ref="K111:N111"/>
    <mergeCell ref="F112:J112"/>
    <mergeCell ref="K112:N112"/>
    <mergeCell ref="F97:J97"/>
    <mergeCell ref="K97:N97"/>
    <mergeCell ref="F90:J90"/>
    <mergeCell ref="K90:N90"/>
    <mergeCell ref="F92:J92"/>
    <mergeCell ref="K92:N92"/>
    <mergeCell ref="F93:J93"/>
    <mergeCell ref="K93:N93"/>
    <mergeCell ref="F94:J94"/>
    <mergeCell ref="K94:N94"/>
    <mergeCell ref="F95:J95"/>
    <mergeCell ref="K95:N95"/>
    <mergeCell ref="F96:J96"/>
    <mergeCell ref="K96:N96"/>
    <mergeCell ref="F91:J91"/>
    <mergeCell ref="K91:N91"/>
  </mergeCells>
  <phoneticPr fontId="13" type="noConversion"/>
  <pageMargins left="0.7" right="0.7" top="0.75" bottom="0.75" header="0.3" footer="0.3"/>
  <pageSetup scale="54" fitToHeight="0" orientation="landscape" horizontalDpi="1200" verticalDpi="1200" r:id="rId1"/>
  <headerFooter>
    <oddHeader>&amp;L &amp;"Calibri,Italic"VA-151028-MCI: Modification 5&amp;R&amp;"Calibri,Italic"Exhibit 4.1: Pricing and Volumes Matrix</oddHeader>
    <oddFooter>&amp;L&amp;"Calibri,Regular"Sheet: &amp;A&amp;R&amp;"Calibri,Regular"Page &amp;P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fitToPage="1"/>
  </sheetPr>
  <dimension ref="A1:R50"/>
  <sheetViews>
    <sheetView showGridLines="0" view="pageLayout" zoomScaleNormal="122" zoomScaleSheetLayoutView="117" workbookViewId="0">
      <selection activeCell="R9" sqref="R9"/>
    </sheetView>
  </sheetViews>
  <sheetFormatPr defaultColWidth="9.33203125" defaultRowHeight="13.2" outlineLevelRow="1"/>
  <cols>
    <col min="1" max="1" width="3.44140625" style="17" bestFit="1" customWidth="1"/>
    <col min="2" max="2" width="2.77734375" style="17" customWidth="1"/>
    <col min="3" max="3" width="5.6640625" style="18" customWidth="1"/>
    <col min="4" max="4" width="21.44140625" style="17" customWidth="1"/>
    <col min="5" max="5" width="23.33203125" style="17" bestFit="1" customWidth="1"/>
    <col min="6" max="6" width="14.21875" style="492" bestFit="1" customWidth="1"/>
    <col min="7" max="9" width="14" style="492" bestFit="1" customWidth="1"/>
    <col min="10" max="10" width="14" style="509" bestFit="1" customWidth="1"/>
    <col min="11" max="12" width="2.77734375" style="492" customWidth="1"/>
    <col min="13" max="14" width="14" style="492" bestFit="1" customWidth="1"/>
    <col min="15" max="16" width="2.77734375" style="492" customWidth="1"/>
    <col min="17" max="18" width="14" style="492" bestFit="1" customWidth="1"/>
    <col min="19" max="16384" width="9.33203125" style="17"/>
  </cols>
  <sheetData>
    <row r="1" spans="1:18">
      <c r="J1" s="492"/>
    </row>
    <row r="2" spans="1:18">
      <c r="B2" s="18" t="s">
        <v>1010</v>
      </c>
      <c r="D2" s="18"/>
      <c r="F2" s="493"/>
      <c r="G2" s="493"/>
      <c r="H2" s="493"/>
      <c r="I2" s="493"/>
      <c r="J2" s="493"/>
      <c r="K2" s="493"/>
      <c r="L2" s="493"/>
      <c r="M2" s="493"/>
      <c r="N2" s="493"/>
      <c r="O2" s="493"/>
      <c r="P2" s="493"/>
      <c r="Q2" s="493"/>
      <c r="R2" s="493"/>
    </row>
    <row r="3" spans="1:18" s="297" customFormat="1">
      <c r="B3" s="298"/>
      <c r="C3" s="141"/>
      <c r="D3" s="141"/>
      <c r="F3" s="385"/>
      <c r="G3" s="385"/>
      <c r="H3" s="385"/>
      <c r="I3" s="385"/>
      <c r="J3" s="385"/>
      <c r="K3" s="385"/>
      <c r="L3" s="385"/>
      <c r="M3" s="968" t="s">
        <v>30</v>
      </c>
      <c r="N3" s="969"/>
      <c r="O3" s="386"/>
      <c r="P3" s="385"/>
      <c r="Q3" s="968" t="s">
        <v>31</v>
      </c>
      <c r="R3" s="969"/>
    </row>
    <row r="4" spans="1:18" ht="26.55" customHeight="1">
      <c r="B4" s="970" t="s">
        <v>48</v>
      </c>
      <c r="C4" s="971"/>
      <c r="D4" s="972"/>
      <c r="E4" s="301" t="s">
        <v>708</v>
      </c>
      <c r="F4" s="387" t="s">
        <v>49</v>
      </c>
      <c r="G4" s="387" t="s">
        <v>50</v>
      </c>
      <c r="H4" s="387" t="s">
        <v>51</v>
      </c>
      <c r="I4" s="387" t="s">
        <v>52</v>
      </c>
      <c r="J4" s="387" t="s">
        <v>1011</v>
      </c>
      <c r="K4" s="494"/>
      <c r="L4" s="495"/>
      <c r="M4" s="388" t="s">
        <v>40</v>
      </c>
      <c r="N4" s="388" t="s">
        <v>34</v>
      </c>
      <c r="O4" s="494"/>
      <c r="P4" s="495"/>
      <c r="Q4" s="388" t="s">
        <v>40</v>
      </c>
      <c r="R4" s="388" t="s">
        <v>34</v>
      </c>
    </row>
    <row r="5" spans="1:18">
      <c r="A5" s="152"/>
      <c r="B5" s="311" t="s">
        <v>1012</v>
      </c>
      <c r="C5" s="332"/>
      <c r="D5" s="312"/>
      <c r="E5" s="313"/>
      <c r="F5" s="496"/>
      <c r="G5" s="496"/>
      <c r="H5" s="496"/>
      <c r="I5" s="496"/>
      <c r="J5" s="497"/>
      <c r="M5" s="498"/>
      <c r="N5" s="499"/>
      <c r="O5" s="546"/>
      <c r="P5" s="503"/>
      <c r="Q5" s="500"/>
      <c r="R5" s="500"/>
    </row>
    <row r="6" spans="1:18">
      <c r="A6" s="380" t="s">
        <v>1013</v>
      </c>
      <c r="C6" s="331" t="s">
        <v>1014</v>
      </c>
      <c r="D6" s="314"/>
      <c r="E6" s="315"/>
      <c r="F6" s="501"/>
      <c r="G6" s="501"/>
      <c r="H6" s="501"/>
      <c r="I6" s="501"/>
      <c r="J6" s="502"/>
      <c r="M6" s="922"/>
      <c r="N6" s="923"/>
      <c r="O6" s="472"/>
      <c r="Q6" s="922"/>
      <c r="R6" s="923"/>
    </row>
    <row r="7" spans="1:18" s="137" customFormat="1" outlineLevel="1">
      <c r="A7" s="17"/>
      <c r="C7" s="334"/>
      <c r="D7" s="286" t="s">
        <v>1015</v>
      </c>
      <c r="E7" s="348"/>
      <c r="F7" s="547"/>
      <c r="G7" s="547"/>
      <c r="H7" s="547"/>
      <c r="I7" s="547"/>
      <c r="J7" s="548"/>
      <c r="K7" s="504"/>
      <c r="L7" s="504"/>
      <c r="M7" s="506"/>
      <c r="N7" s="507"/>
      <c r="O7" s="549"/>
      <c r="P7" s="504"/>
      <c r="Q7" s="506"/>
      <c r="R7" s="507"/>
    </row>
    <row r="8" spans="1:18" s="1" customFormat="1" outlineLevel="1">
      <c r="C8" s="71"/>
      <c r="D8" s="175" t="s">
        <v>1016</v>
      </c>
      <c r="E8" s="175" t="s">
        <v>1017</v>
      </c>
      <c r="F8" s="206">
        <v>12</v>
      </c>
      <c r="G8" s="206">
        <v>12</v>
      </c>
      <c r="H8" s="206">
        <v>12</v>
      </c>
      <c r="I8" s="206">
        <v>12</v>
      </c>
      <c r="J8" s="206">
        <v>12</v>
      </c>
      <c r="K8" s="209"/>
      <c r="L8" s="550"/>
      <c r="M8" s="206">
        <v>12</v>
      </c>
      <c r="N8" s="206">
        <v>12</v>
      </c>
      <c r="O8" s="492"/>
      <c r="P8" s="204"/>
      <c r="Q8" s="206">
        <v>12</v>
      </c>
      <c r="R8" s="206">
        <v>12</v>
      </c>
    </row>
    <row r="9" spans="1:18" s="1" customFormat="1" outlineLevel="1" collapsed="1">
      <c r="C9" s="71"/>
      <c r="D9" s="175" t="s">
        <v>1018</v>
      </c>
      <c r="E9" s="175" t="s">
        <v>1017</v>
      </c>
      <c r="F9" s="206">
        <v>42</v>
      </c>
      <c r="G9" s="206">
        <v>42</v>
      </c>
      <c r="H9" s="206">
        <v>42</v>
      </c>
      <c r="I9" s="206">
        <v>42</v>
      </c>
      <c r="J9" s="206">
        <v>42</v>
      </c>
      <c r="K9" s="209"/>
      <c r="L9" s="550"/>
      <c r="M9" s="206">
        <v>42</v>
      </c>
      <c r="N9" s="206">
        <v>42</v>
      </c>
      <c r="O9" s="492"/>
      <c r="P9" s="204"/>
      <c r="Q9" s="206">
        <v>42</v>
      </c>
      <c r="R9" s="206">
        <v>42</v>
      </c>
    </row>
    <row r="10" spans="1:18" s="198" customFormat="1" outlineLevel="1">
      <c r="A10" s="1" t="s">
        <v>1019</v>
      </c>
      <c r="C10" s="341"/>
      <c r="D10" s="286" t="s">
        <v>1020</v>
      </c>
      <c r="E10" s="343"/>
      <c r="F10" s="516"/>
      <c r="G10" s="516"/>
      <c r="H10" s="516"/>
      <c r="I10" s="516"/>
      <c r="J10" s="517"/>
      <c r="K10" s="505"/>
      <c r="L10" s="505"/>
      <c r="M10" s="349"/>
      <c r="N10" s="350"/>
      <c r="O10" s="505"/>
      <c r="P10" s="505"/>
      <c r="Q10" s="349"/>
      <c r="R10" s="350"/>
    </row>
    <row r="11" spans="1:18" s="1" customFormat="1" outlineLevel="1" collapsed="1">
      <c r="C11" s="71"/>
      <c r="D11" s="175" t="s">
        <v>1021</v>
      </c>
      <c r="E11" s="175" t="s">
        <v>1022</v>
      </c>
      <c r="F11" s="206">
        <v>1901</v>
      </c>
      <c r="G11" s="206">
        <v>1901</v>
      </c>
      <c r="H11" s="206">
        <v>1901</v>
      </c>
      <c r="I11" s="206">
        <v>1901</v>
      </c>
      <c r="J11" s="206">
        <v>1901</v>
      </c>
      <c r="K11" s="209"/>
      <c r="L11" s="550"/>
      <c r="M11" s="206">
        <v>1901</v>
      </c>
      <c r="N11" s="206">
        <v>1901</v>
      </c>
      <c r="O11" s="492"/>
      <c r="P11" s="204"/>
      <c r="Q11" s="206">
        <v>1901</v>
      </c>
      <c r="R11" s="206">
        <v>1901</v>
      </c>
    </row>
    <row r="12" spans="1:18" s="1" customFormat="1" outlineLevel="1">
      <c r="C12" s="71"/>
      <c r="D12" s="175" t="s">
        <v>1023</v>
      </c>
      <c r="E12" s="175" t="s">
        <v>1022</v>
      </c>
      <c r="F12" s="206">
        <v>4190</v>
      </c>
      <c r="G12" s="206">
        <v>4190</v>
      </c>
      <c r="H12" s="206">
        <v>4190</v>
      </c>
      <c r="I12" s="206">
        <v>4190</v>
      </c>
      <c r="J12" s="206">
        <v>4190</v>
      </c>
      <c r="K12" s="209"/>
      <c r="L12" s="550"/>
      <c r="M12" s="206">
        <v>4190</v>
      </c>
      <c r="N12" s="206">
        <v>4190</v>
      </c>
      <c r="O12" s="492"/>
      <c r="P12" s="204"/>
      <c r="Q12" s="206">
        <v>4190</v>
      </c>
      <c r="R12" s="206">
        <v>4190</v>
      </c>
    </row>
    <row r="13" spans="1:18" s="1" customFormat="1" outlineLevel="1">
      <c r="C13" s="71"/>
      <c r="D13" s="175" t="s">
        <v>1024</v>
      </c>
      <c r="E13" s="175" t="s">
        <v>1022</v>
      </c>
      <c r="F13" s="206">
        <v>2405</v>
      </c>
      <c r="G13" s="206">
        <v>2405</v>
      </c>
      <c r="H13" s="206">
        <v>2405</v>
      </c>
      <c r="I13" s="206">
        <v>2405</v>
      </c>
      <c r="J13" s="206">
        <v>2405</v>
      </c>
      <c r="K13" s="209"/>
      <c r="L13" s="550"/>
      <c r="M13" s="206">
        <v>2405</v>
      </c>
      <c r="N13" s="206">
        <v>2405</v>
      </c>
      <c r="O13" s="209"/>
      <c r="P13" s="204"/>
      <c r="Q13" s="206">
        <v>2405</v>
      </c>
      <c r="R13" s="206">
        <v>2405</v>
      </c>
    </row>
    <row r="14" spans="1:18" s="1" customFormat="1" outlineLevel="1" collapsed="1">
      <c r="C14" s="71"/>
      <c r="D14" s="175" t="s">
        <v>1025</v>
      </c>
      <c r="E14" s="175" t="s">
        <v>1022</v>
      </c>
      <c r="F14" s="206">
        <v>1401</v>
      </c>
      <c r="G14" s="206">
        <v>1401</v>
      </c>
      <c r="H14" s="206">
        <v>1401</v>
      </c>
      <c r="I14" s="206">
        <v>1401</v>
      </c>
      <c r="J14" s="206">
        <v>1401</v>
      </c>
      <c r="K14" s="209"/>
      <c r="L14" s="550"/>
      <c r="M14" s="206">
        <v>1401</v>
      </c>
      <c r="N14" s="206">
        <v>1401</v>
      </c>
      <c r="O14" s="209"/>
      <c r="P14" s="204"/>
      <c r="Q14" s="206">
        <v>1401</v>
      </c>
      <c r="R14" s="206">
        <v>1401</v>
      </c>
    </row>
    <row r="15" spans="1:18" outlineLevel="1">
      <c r="D15" s="286"/>
      <c r="E15" s="283"/>
      <c r="F15" s="284"/>
      <c r="G15" s="284"/>
      <c r="H15" s="284"/>
      <c r="I15" s="284"/>
      <c r="J15" s="203"/>
      <c r="K15" s="204"/>
      <c r="L15" s="204"/>
      <c r="M15" s="285"/>
      <c r="N15" s="203"/>
      <c r="O15" s="204"/>
      <c r="P15" s="204"/>
      <c r="Q15" s="285"/>
      <c r="R15" s="203"/>
    </row>
    <row r="16" spans="1:18" outlineLevel="1">
      <c r="B16" s="18"/>
      <c r="D16" s="18"/>
      <c r="F16" s="493"/>
      <c r="G16" s="493"/>
      <c r="H16" s="493"/>
      <c r="I16" s="493"/>
      <c r="J16" s="493"/>
      <c r="M16" s="551"/>
      <c r="N16" s="551"/>
      <c r="Q16" s="551"/>
      <c r="R16" s="551"/>
    </row>
    <row r="17" spans="1:18" s="1" customFormat="1" outlineLevel="1">
      <c r="A17" s="248" t="s">
        <v>1026</v>
      </c>
      <c r="B17" s="799"/>
      <c r="C17" s="800"/>
      <c r="D17" s="801" t="s">
        <v>1027</v>
      </c>
      <c r="E17" s="178" t="s">
        <v>1028</v>
      </c>
      <c r="F17" s="205">
        <v>29542</v>
      </c>
      <c r="G17" s="205">
        <v>29542</v>
      </c>
      <c r="H17" s="205">
        <v>29542</v>
      </c>
      <c r="I17" s="205">
        <v>29542</v>
      </c>
      <c r="J17" s="205">
        <v>29542</v>
      </c>
      <c r="K17" s="802"/>
      <c r="L17" s="802"/>
      <c r="M17" s="205">
        <v>29542</v>
      </c>
      <c r="N17" s="205">
        <v>29542</v>
      </c>
      <c r="O17" s="803"/>
      <c r="P17" s="803"/>
      <c r="Q17" s="205">
        <v>29542</v>
      </c>
      <c r="R17" s="205">
        <v>29542</v>
      </c>
    </row>
    <row r="18" spans="1:18" ht="13.2" customHeight="1" outlineLevel="1">
      <c r="A18" s="791"/>
      <c r="B18" s="791"/>
      <c r="C18" s="792"/>
      <c r="D18" s="793"/>
      <c r="E18" s="794"/>
      <c r="F18" s="795"/>
      <c r="G18" s="795"/>
      <c r="H18" s="795"/>
      <c r="I18" s="795"/>
      <c r="J18" s="796"/>
      <c r="K18" s="797"/>
      <c r="L18" s="797"/>
      <c r="M18" s="798"/>
      <c r="N18" s="796"/>
      <c r="O18" s="797"/>
      <c r="P18" s="797"/>
      <c r="Q18" s="798"/>
      <c r="R18" s="796"/>
    </row>
    <row r="19" spans="1:18">
      <c r="C19" s="171" t="s">
        <v>702</v>
      </c>
      <c r="E19" s="171"/>
      <c r="F19" s="508"/>
      <c r="G19" s="508"/>
      <c r="H19" s="508"/>
      <c r="I19" s="508"/>
      <c r="J19" s="508"/>
      <c r="K19" s="508"/>
      <c r="L19" s="508"/>
      <c r="M19" s="508"/>
      <c r="N19" s="508"/>
      <c r="O19" s="508"/>
      <c r="P19" s="508"/>
      <c r="Q19" s="508"/>
      <c r="R19" s="508"/>
    </row>
    <row r="20" spans="1:18">
      <c r="F20" s="508"/>
      <c r="J20" s="492"/>
    </row>
    <row r="21" spans="1:18">
      <c r="F21" s="508"/>
      <c r="J21" s="492"/>
    </row>
    <row r="22" spans="1:18">
      <c r="F22" s="508"/>
      <c r="J22" s="492"/>
    </row>
    <row r="23" spans="1:18">
      <c r="F23" s="508"/>
      <c r="J23" s="492"/>
    </row>
    <row r="24" spans="1:18">
      <c r="J24" s="492"/>
    </row>
    <row r="25" spans="1:18">
      <c r="J25" s="492"/>
    </row>
    <row r="26" spans="1:18">
      <c r="J26" s="492"/>
    </row>
    <row r="27" spans="1:18">
      <c r="J27" s="492"/>
    </row>
    <row r="28" spans="1:18">
      <c r="J28" s="492"/>
    </row>
    <row r="29" spans="1:18">
      <c r="J29" s="492"/>
    </row>
    <row r="30" spans="1:18">
      <c r="J30" s="492"/>
    </row>
    <row r="31" spans="1:18">
      <c r="J31" s="492"/>
    </row>
    <row r="32" spans="1:18">
      <c r="J32" s="492"/>
    </row>
    <row r="33" spans="10:10">
      <c r="J33" s="492"/>
    </row>
    <row r="34" spans="10:10">
      <c r="J34" s="492"/>
    </row>
    <row r="35" spans="10:10">
      <c r="J35" s="492"/>
    </row>
    <row r="36" spans="10:10">
      <c r="J36" s="492"/>
    </row>
    <row r="37" spans="10:10">
      <c r="J37" s="492"/>
    </row>
    <row r="38" spans="10:10">
      <c r="J38" s="492"/>
    </row>
    <row r="39" spans="10:10">
      <c r="J39" s="492"/>
    </row>
    <row r="40" spans="10:10">
      <c r="J40" s="492"/>
    </row>
    <row r="41" spans="10:10">
      <c r="J41" s="492"/>
    </row>
    <row r="42" spans="10:10">
      <c r="J42" s="492"/>
    </row>
    <row r="43" spans="10:10">
      <c r="J43" s="492"/>
    </row>
    <row r="44" spans="10:10">
      <c r="J44" s="492"/>
    </row>
    <row r="45" spans="10:10">
      <c r="J45" s="492"/>
    </row>
    <row r="46" spans="10:10">
      <c r="J46" s="492"/>
    </row>
    <row r="47" spans="10:10">
      <c r="J47" s="492"/>
    </row>
    <row r="48" spans="10:10">
      <c r="J48" s="492"/>
    </row>
    <row r="49" spans="10:10">
      <c r="J49" s="492"/>
    </row>
    <row r="50" spans="10:10">
      <c r="J50" s="492"/>
    </row>
  </sheetData>
  <mergeCells count="3">
    <mergeCell ref="M3:N3"/>
    <mergeCell ref="Q3:R3"/>
    <mergeCell ref="B4:D4"/>
  </mergeCells>
  <pageMargins left="0.7" right="0.7" top="0.75" bottom="0.75" header="0.3" footer="0.3"/>
  <pageSetup scale="70" fitToHeight="0" orientation="landscape" horizontalDpi="1200" verticalDpi="1200" r:id="rId1"/>
  <headerFooter>
    <oddHeader>&amp;L VA-151028-MCI: Modification 005-O June 15, 2024 
&amp;R&amp;"Calibri,Italic"Exhibit 4.1: Pricing and Volumes Matrix</oddHeader>
    <oddFooter>&amp;L&amp;"Calibri,Regular"Sheet: &amp;A&amp;R&amp;"Calibri,Regular"Page &amp;P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pageSetUpPr fitToPage="1"/>
  </sheetPr>
  <dimension ref="A1:AC220"/>
  <sheetViews>
    <sheetView showGridLines="0" view="pageLayout" zoomScaleNormal="90" workbookViewId="0">
      <selection activeCell="K182" sqref="K182"/>
    </sheetView>
  </sheetViews>
  <sheetFormatPr defaultColWidth="9.33203125" defaultRowHeight="13.2" outlineLevelRow="1"/>
  <cols>
    <col min="1" max="2" width="2.77734375" style="17" customWidth="1"/>
    <col min="3" max="3" width="2.77734375" style="18" customWidth="1"/>
    <col min="4" max="4" width="47" style="17" customWidth="1"/>
    <col min="5" max="5" width="23.44140625" style="17" customWidth="1"/>
    <col min="6" max="9" width="13.21875" style="389" bestFit="1" customWidth="1"/>
    <col min="10" max="10" width="13.21875" style="404" bestFit="1" customWidth="1"/>
    <col min="11" max="12" width="2.77734375" style="389" customWidth="1"/>
    <col min="13" max="14" width="13.21875" style="389" bestFit="1" customWidth="1"/>
    <col min="15" max="15" width="2.77734375" style="389" customWidth="1"/>
    <col min="16" max="16" width="2" style="389" customWidth="1"/>
    <col min="17" max="18" width="13.21875" style="389" bestFit="1" customWidth="1"/>
    <col min="19" max="16384" width="9.33203125" style="17"/>
  </cols>
  <sheetData>
    <row r="1" spans="1:29">
      <c r="J1" s="389"/>
    </row>
    <row r="2" spans="1:29">
      <c r="B2" s="18" t="s">
        <v>1029</v>
      </c>
      <c r="D2" s="18"/>
      <c r="F2" s="390"/>
      <c r="G2" s="390"/>
      <c r="H2" s="390"/>
      <c r="I2" s="390"/>
      <c r="J2" s="390"/>
      <c r="K2" s="390"/>
      <c r="L2" s="390"/>
      <c r="M2" s="390"/>
      <c r="N2" s="390"/>
      <c r="O2" s="390"/>
      <c r="P2" s="390"/>
      <c r="Q2" s="390"/>
      <c r="R2" s="390"/>
    </row>
    <row r="3" spans="1:29" s="297" customFormat="1">
      <c r="B3" s="141"/>
      <c r="C3" s="141"/>
      <c r="D3" s="141"/>
      <c r="F3" s="385"/>
      <c r="G3" s="385"/>
      <c r="H3" s="385"/>
      <c r="I3" s="385"/>
      <c r="J3" s="385"/>
      <c r="K3" s="385"/>
      <c r="L3" s="385"/>
      <c r="M3" s="968" t="s">
        <v>30</v>
      </c>
      <c r="N3" s="969"/>
      <c r="O3" s="386"/>
      <c r="P3" s="385"/>
      <c r="Q3" s="968" t="s">
        <v>31</v>
      </c>
      <c r="R3" s="969"/>
    </row>
    <row r="4" spans="1:29" s="297" customFormat="1" ht="26.55" customHeight="1" thickBot="1">
      <c r="B4" s="970" t="s">
        <v>48</v>
      </c>
      <c r="C4" s="971"/>
      <c r="D4" s="972"/>
      <c r="E4" s="301" t="s">
        <v>708</v>
      </c>
      <c r="F4" s="387" t="s">
        <v>49</v>
      </c>
      <c r="G4" s="387" t="s">
        <v>50</v>
      </c>
      <c r="H4" s="387" t="s">
        <v>51</v>
      </c>
      <c r="I4" s="387" t="s">
        <v>52</v>
      </c>
      <c r="J4" s="387" t="s">
        <v>1011</v>
      </c>
      <c r="K4" s="405"/>
      <c r="L4" s="406"/>
      <c r="M4" s="388" t="s">
        <v>40</v>
      </c>
      <c r="N4" s="388" t="s">
        <v>34</v>
      </c>
      <c r="O4" s="405"/>
      <c r="P4" s="406"/>
      <c r="Q4" s="388" t="s">
        <v>40</v>
      </c>
      <c r="R4" s="388" t="s">
        <v>34</v>
      </c>
    </row>
    <row r="5" spans="1:29" s="1" customFormat="1" ht="13.8">
      <c r="A5" s="886"/>
      <c r="B5" s="1035" t="s">
        <v>1030</v>
      </c>
      <c r="C5" s="1036"/>
      <c r="D5" s="1036"/>
      <c r="E5" s="1036"/>
      <c r="F5" s="1036"/>
      <c r="G5" s="1036"/>
      <c r="H5" s="1036"/>
      <c r="I5" s="1036"/>
      <c r="J5" s="1036"/>
      <c r="K5" s="572"/>
      <c r="L5" s="573"/>
      <c r="M5" s="574"/>
      <c r="N5" s="575"/>
      <c r="O5" s="397"/>
      <c r="P5" s="391"/>
      <c r="Q5" s="574"/>
      <c r="R5" s="576"/>
    </row>
    <row r="6" spans="1:29" s="1" customFormat="1">
      <c r="A6" s="1" t="s">
        <v>1031</v>
      </c>
      <c r="C6" s="304" t="s">
        <v>1032</v>
      </c>
      <c r="D6" s="316"/>
      <c r="E6" s="317"/>
      <c r="F6" s="392"/>
      <c r="G6" s="392"/>
      <c r="H6" s="392"/>
      <c r="I6" s="392"/>
      <c r="J6" s="393"/>
      <c r="K6" s="394"/>
      <c r="L6" s="394"/>
      <c r="M6" s="395"/>
      <c r="N6" s="396"/>
      <c r="O6" s="397"/>
      <c r="P6" s="391"/>
      <c r="Q6" s="395"/>
      <c r="R6" s="396"/>
    </row>
    <row r="7" spans="1:29" s="1" customFormat="1" ht="13.2" customHeight="1" outlineLevel="1">
      <c r="C7" s="71"/>
      <c r="D7" s="177" t="s">
        <v>1033</v>
      </c>
      <c r="E7" s="322" t="s">
        <v>215</v>
      </c>
      <c r="F7" s="424">
        <v>500.5</v>
      </c>
      <c r="G7" s="424">
        <v>500.5</v>
      </c>
      <c r="H7" s="424">
        <v>500.5</v>
      </c>
      <c r="I7" s="424">
        <v>500.5</v>
      </c>
      <c r="J7" s="424">
        <v>500.5</v>
      </c>
      <c r="K7" s="394"/>
      <c r="L7" s="391"/>
      <c r="M7" s="424">
        <v>500.5</v>
      </c>
      <c r="N7" s="424">
        <v>500.5</v>
      </c>
      <c r="O7" s="394"/>
      <c r="P7" s="391"/>
      <c r="Q7" s="424">
        <v>500.5</v>
      </c>
      <c r="R7" s="424">
        <v>500.5</v>
      </c>
    </row>
    <row r="8" spans="1:29" s="1" customFormat="1" ht="13.2" customHeight="1" outlineLevel="1">
      <c r="C8" s="71"/>
      <c r="D8" s="177" t="s">
        <v>1034</v>
      </c>
      <c r="E8" s="322" t="s">
        <v>1035</v>
      </c>
      <c r="F8" s="424">
        <v>500.5</v>
      </c>
      <c r="G8" s="424">
        <v>500.5</v>
      </c>
      <c r="H8" s="424">
        <v>500.5</v>
      </c>
      <c r="I8" s="424">
        <v>500.5</v>
      </c>
      <c r="J8" s="424">
        <v>500.5</v>
      </c>
      <c r="K8" s="394"/>
      <c r="L8" s="391"/>
      <c r="M8" s="424">
        <v>500.5</v>
      </c>
      <c r="N8" s="424">
        <v>500.5</v>
      </c>
      <c r="O8" s="394"/>
      <c r="P8" s="391"/>
      <c r="Q8" s="424">
        <v>500.5</v>
      </c>
      <c r="R8" s="424">
        <v>500.5</v>
      </c>
    </row>
    <row r="9" spans="1:29" s="1" customFormat="1" ht="12.6" customHeight="1" outlineLevel="1">
      <c r="B9" s="17"/>
      <c r="C9" s="18"/>
      <c r="D9" s="177" t="s">
        <v>1036</v>
      </c>
      <c r="E9" s="322" t="s">
        <v>1037</v>
      </c>
      <c r="F9" s="424">
        <v>1050</v>
      </c>
      <c r="G9" s="424">
        <v>1050</v>
      </c>
      <c r="H9" s="424">
        <v>1050</v>
      </c>
      <c r="I9" s="424">
        <v>1050</v>
      </c>
      <c r="J9" s="424">
        <v>1050</v>
      </c>
      <c r="K9" s="389"/>
      <c r="L9" s="398"/>
      <c r="M9" s="424">
        <v>1050</v>
      </c>
      <c r="N9" s="424">
        <v>1050</v>
      </c>
      <c r="O9" s="389"/>
      <c r="P9" s="398"/>
      <c r="Q9" s="424">
        <v>1050</v>
      </c>
      <c r="R9" s="424">
        <v>1050</v>
      </c>
      <c r="S9" s="17"/>
      <c r="T9" s="17"/>
      <c r="U9" s="17"/>
      <c r="V9" s="17"/>
      <c r="W9" s="17"/>
      <c r="X9" s="17"/>
      <c r="Y9" s="17"/>
      <c r="Z9" s="17"/>
      <c r="AA9" s="17"/>
      <c r="AB9" s="17"/>
      <c r="AC9" s="17"/>
    </row>
    <row r="10" spans="1:29" ht="12.6" customHeight="1" outlineLevel="1">
      <c r="A10" s="1"/>
      <c r="B10" s="1"/>
      <c r="C10" s="71"/>
      <c r="D10" s="177" t="s">
        <v>1038</v>
      </c>
      <c r="E10" s="322" t="s">
        <v>1039</v>
      </c>
      <c r="F10" s="424">
        <v>0</v>
      </c>
      <c r="G10" s="424">
        <v>0</v>
      </c>
      <c r="H10" s="424">
        <v>0</v>
      </c>
      <c r="I10" s="424">
        <v>0</v>
      </c>
      <c r="J10" s="424">
        <v>0</v>
      </c>
      <c r="K10" s="394"/>
      <c r="L10" s="391"/>
      <c r="M10" s="424">
        <v>0</v>
      </c>
      <c r="N10" s="424">
        <v>0</v>
      </c>
      <c r="O10" s="433"/>
      <c r="P10" s="511"/>
      <c r="Q10" s="424">
        <v>0</v>
      </c>
      <c r="R10" s="424">
        <v>0</v>
      </c>
      <c r="S10" s="1"/>
      <c r="T10" s="1"/>
      <c r="U10" s="1"/>
      <c r="V10" s="1"/>
      <c r="W10" s="1"/>
      <c r="X10" s="1"/>
      <c r="Y10" s="1"/>
      <c r="Z10" s="1"/>
      <c r="AA10" s="1"/>
      <c r="AB10" s="1"/>
      <c r="AC10" s="1"/>
    </row>
    <row r="11" spans="1:29" ht="13.2" customHeight="1" outlineLevel="1">
      <c r="A11" s="1"/>
      <c r="D11" s="177" t="s">
        <v>1040</v>
      </c>
      <c r="E11" s="322" t="s">
        <v>460</v>
      </c>
      <c r="F11" s="424">
        <v>0</v>
      </c>
      <c r="G11" s="424">
        <v>0</v>
      </c>
      <c r="H11" s="424">
        <v>0</v>
      </c>
      <c r="I11" s="424">
        <v>0</v>
      </c>
      <c r="J11" s="424">
        <v>0</v>
      </c>
      <c r="K11" s="394"/>
      <c r="L11" s="391"/>
      <c r="M11" s="424">
        <v>0</v>
      </c>
      <c r="N11" s="424">
        <v>0</v>
      </c>
      <c r="O11" s="394"/>
      <c r="P11" s="391"/>
      <c r="Q11" s="424">
        <v>0</v>
      </c>
      <c r="R11" s="424">
        <v>0</v>
      </c>
    </row>
    <row r="12" spans="1:29" ht="13.2" customHeight="1" outlineLevel="1">
      <c r="A12" s="1"/>
      <c r="B12" s="1"/>
      <c r="C12" s="1"/>
      <c r="D12" s="177" t="s">
        <v>1041</v>
      </c>
      <c r="E12" s="322" t="s">
        <v>762</v>
      </c>
      <c r="F12" s="424">
        <v>0</v>
      </c>
      <c r="G12" s="424">
        <v>0</v>
      </c>
      <c r="H12" s="424">
        <v>0</v>
      </c>
      <c r="I12" s="424">
        <v>0</v>
      </c>
      <c r="J12" s="424">
        <v>0</v>
      </c>
      <c r="K12" s="394"/>
      <c r="L12" s="391"/>
      <c r="M12" s="424">
        <v>0</v>
      </c>
      <c r="N12" s="424">
        <v>0</v>
      </c>
      <c r="O12" s="433"/>
      <c r="P12" s="511"/>
      <c r="Q12" s="424">
        <v>0</v>
      </c>
      <c r="R12" s="424">
        <v>0</v>
      </c>
      <c r="S12" s="1"/>
      <c r="T12" s="1"/>
      <c r="U12" s="1"/>
      <c r="V12" s="1"/>
      <c r="W12" s="1"/>
      <c r="X12" s="1"/>
      <c r="Y12" s="1"/>
      <c r="Z12" s="1"/>
      <c r="AA12" s="1"/>
      <c r="AB12" s="1"/>
      <c r="AC12" s="1"/>
    </row>
    <row r="13" spans="1:29" ht="13.2" customHeight="1" outlineLevel="1">
      <c r="A13" s="1"/>
      <c r="D13" s="177" t="s">
        <v>1042</v>
      </c>
      <c r="E13" s="322" t="s">
        <v>215</v>
      </c>
      <c r="F13" s="424">
        <v>0</v>
      </c>
      <c r="G13" s="424">
        <v>0</v>
      </c>
      <c r="H13" s="424">
        <v>0</v>
      </c>
      <c r="I13" s="424">
        <v>0</v>
      </c>
      <c r="J13" s="424">
        <v>0</v>
      </c>
      <c r="K13" s="394"/>
      <c r="L13" s="391"/>
      <c r="M13" s="424">
        <v>0</v>
      </c>
      <c r="N13" s="424">
        <v>0</v>
      </c>
      <c r="O13" s="394"/>
      <c r="P13" s="391"/>
      <c r="Q13" s="424">
        <v>0</v>
      </c>
      <c r="R13" s="424">
        <v>0</v>
      </c>
    </row>
    <row r="14" spans="1:29" s="1" customFormat="1" outlineLevel="1">
      <c r="A14" s="17"/>
      <c r="B14" s="17"/>
      <c r="C14" s="71"/>
      <c r="D14" s="177" t="s">
        <v>1043</v>
      </c>
      <c r="E14" s="322" t="s">
        <v>149</v>
      </c>
      <c r="F14" s="424">
        <v>0</v>
      </c>
      <c r="G14" s="424">
        <v>0</v>
      </c>
      <c r="H14" s="424">
        <v>0</v>
      </c>
      <c r="I14" s="424">
        <v>0</v>
      </c>
      <c r="J14" s="424">
        <v>0</v>
      </c>
      <c r="K14" s="394"/>
      <c r="L14" s="394"/>
      <c r="M14" s="424">
        <v>0</v>
      </c>
      <c r="N14" s="424">
        <v>0</v>
      </c>
      <c r="O14" s="394"/>
      <c r="P14" s="394"/>
      <c r="Q14" s="424">
        <v>0</v>
      </c>
      <c r="R14" s="424">
        <v>0</v>
      </c>
      <c r="S14" s="17"/>
      <c r="T14" s="17"/>
      <c r="U14" s="17"/>
      <c r="V14" s="17"/>
      <c r="W14" s="17"/>
      <c r="X14" s="17"/>
      <c r="Y14" s="17"/>
      <c r="Z14" s="17"/>
      <c r="AA14" s="17"/>
      <c r="AB14" s="17"/>
      <c r="AC14" s="17"/>
    </row>
    <row r="15" spans="1:29" s="1" customFormat="1" outlineLevel="1">
      <c r="D15" s="177" t="s">
        <v>1044</v>
      </c>
      <c r="E15" s="322" t="s">
        <v>460</v>
      </c>
      <c r="F15" s="424">
        <v>0</v>
      </c>
      <c r="G15" s="424">
        <v>0</v>
      </c>
      <c r="H15" s="424">
        <v>0</v>
      </c>
      <c r="I15" s="424">
        <v>0</v>
      </c>
      <c r="J15" s="424">
        <v>0</v>
      </c>
      <c r="K15" s="394"/>
      <c r="L15" s="394"/>
      <c r="M15" s="424">
        <v>0</v>
      </c>
      <c r="N15" s="424">
        <v>0</v>
      </c>
      <c r="O15" s="433"/>
      <c r="P15" s="433"/>
      <c r="Q15" s="424">
        <v>0</v>
      </c>
      <c r="R15" s="424">
        <v>0</v>
      </c>
    </row>
    <row r="16" spans="1:29" s="1" customFormat="1" outlineLevel="1">
      <c r="C16" s="71"/>
      <c r="D16" s="177" t="s">
        <v>1045</v>
      </c>
      <c r="E16" s="322" t="s">
        <v>460</v>
      </c>
      <c r="F16" s="424">
        <v>429</v>
      </c>
      <c r="G16" s="424">
        <v>429</v>
      </c>
      <c r="H16" s="424">
        <v>429</v>
      </c>
      <c r="I16" s="424">
        <v>429</v>
      </c>
      <c r="J16" s="424">
        <v>429</v>
      </c>
      <c r="K16" s="394"/>
      <c r="L16" s="394"/>
      <c r="M16" s="219">
        <v>429</v>
      </c>
      <c r="N16" s="219">
        <v>429</v>
      </c>
      <c r="O16" s="394"/>
      <c r="P16" s="394"/>
      <c r="Q16" s="219">
        <v>429</v>
      </c>
      <c r="R16" s="219">
        <v>429</v>
      </c>
    </row>
    <row r="17" spans="1:29" s="1" customFormat="1" outlineLevel="1">
      <c r="C17" s="71"/>
      <c r="D17" s="177" t="s">
        <v>1046</v>
      </c>
      <c r="E17" s="322" t="s">
        <v>460</v>
      </c>
      <c r="F17" s="424">
        <v>0</v>
      </c>
      <c r="G17" s="424">
        <v>0</v>
      </c>
      <c r="H17" s="424">
        <v>0</v>
      </c>
      <c r="I17" s="424">
        <v>0</v>
      </c>
      <c r="J17" s="424">
        <v>0</v>
      </c>
      <c r="K17" s="394"/>
      <c r="L17" s="394"/>
      <c r="M17" s="424">
        <v>0</v>
      </c>
      <c r="N17" s="424">
        <v>0</v>
      </c>
      <c r="O17" s="394"/>
      <c r="P17" s="394"/>
      <c r="Q17" s="424">
        <v>0</v>
      </c>
      <c r="R17" s="424">
        <v>0</v>
      </c>
    </row>
    <row r="18" spans="1:29" ht="13.95" customHeight="1" outlineLevel="1">
      <c r="A18" s="1"/>
      <c r="B18" s="1"/>
      <c r="C18" s="1"/>
      <c r="D18" s="177" t="s">
        <v>1047</v>
      </c>
      <c r="E18" s="322" t="s">
        <v>1037</v>
      </c>
      <c r="F18" s="424">
        <v>0</v>
      </c>
      <c r="G18" s="424">
        <v>0</v>
      </c>
      <c r="H18" s="424">
        <v>0</v>
      </c>
      <c r="I18" s="424">
        <v>0</v>
      </c>
      <c r="J18" s="424">
        <v>0</v>
      </c>
      <c r="K18" s="394"/>
      <c r="L18" s="391"/>
      <c r="M18" s="424">
        <v>0</v>
      </c>
      <c r="N18" s="424">
        <v>0</v>
      </c>
      <c r="O18" s="433"/>
      <c r="P18" s="511"/>
      <c r="Q18" s="424">
        <v>0</v>
      </c>
      <c r="R18" s="424">
        <v>0</v>
      </c>
      <c r="S18" s="1"/>
      <c r="T18" s="1"/>
      <c r="U18" s="1"/>
      <c r="V18" s="1"/>
      <c r="W18" s="1"/>
      <c r="X18" s="1"/>
      <c r="Y18" s="1"/>
      <c r="Z18" s="1"/>
      <c r="AA18" s="1"/>
      <c r="AB18" s="1"/>
      <c r="AC18" s="1"/>
    </row>
    <row r="19" spans="1:29" ht="13.95" customHeight="1" outlineLevel="1">
      <c r="A19" s="1"/>
      <c r="B19" s="1"/>
      <c r="C19" s="1"/>
      <c r="D19" s="177" t="s">
        <v>1048</v>
      </c>
      <c r="E19" s="322" t="s">
        <v>1037</v>
      </c>
      <c r="F19" s="424">
        <v>0</v>
      </c>
      <c r="G19" s="424">
        <v>0</v>
      </c>
      <c r="H19" s="424">
        <v>0</v>
      </c>
      <c r="I19" s="424">
        <v>0</v>
      </c>
      <c r="J19" s="424">
        <v>0</v>
      </c>
      <c r="K19" s="394"/>
      <c r="L19" s="391"/>
      <c r="M19" s="424">
        <v>0</v>
      </c>
      <c r="N19" s="424">
        <v>0</v>
      </c>
      <c r="O19" s="433"/>
      <c r="P19" s="511"/>
      <c r="Q19" s="424">
        <v>0</v>
      </c>
      <c r="R19" s="424">
        <v>0</v>
      </c>
      <c r="S19" s="1"/>
      <c r="T19" s="1"/>
      <c r="U19" s="1"/>
      <c r="V19" s="1"/>
      <c r="W19" s="1"/>
      <c r="X19" s="1"/>
      <c r="Y19" s="1"/>
      <c r="Z19" s="1"/>
      <c r="AA19" s="1"/>
      <c r="AB19" s="1"/>
      <c r="AC19" s="1"/>
    </row>
    <row r="20" spans="1:29" ht="13.95" customHeight="1" outlineLevel="1">
      <c r="A20" s="1"/>
      <c r="B20" s="1"/>
      <c r="C20" s="71"/>
      <c r="D20" s="177" t="s">
        <v>1049</v>
      </c>
      <c r="E20" s="322" t="s">
        <v>1037</v>
      </c>
      <c r="F20" s="424">
        <v>0</v>
      </c>
      <c r="G20" s="424">
        <v>0</v>
      </c>
      <c r="H20" s="424">
        <v>0</v>
      </c>
      <c r="I20" s="424">
        <v>0</v>
      </c>
      <c r="J20" s="424">
        <v>0</v>
      </c>
      <c r="K20" s="394"/>
      <c r="L20" s="394"/>
      <c r="M20" s="424">
        <v>0</v>
      </c>
      <c r="N20" s="424">
        <v>0</v>
      </c>
      <c r="O20" s="394"/>
      <c r="P20" s="394"/>
      <c r="Q20" s="424">
        <v>0</v>
      </c>
      <c r="R20" s="424">
        <v>0</v>
      </c>
      <c r="S20" s="1"/>
      <c r="T20" s="1"/>
      <c r="U20" s="1"/>
      <c r="V20" s="1"/>
      <c r="W20" s="1"/>
      <c r="X20" s="1"/>
      <c r="Y20" s="1"/>
      <c r="Z20" s="1"/>
      <c r="AA20" s="1"/>
      <c r="AB20" s="1"/>
      <c r="AC20" s="1"/>
    </row>
    <row r="21" spans="1:29" ht="13.95" customHeight="1" outlineLevel="1">
      <c r="C21" s="71"/>
      <c r="D21" s="177" t="s">
        <v>1050</v>
      </c>
      <c r="E21" s="322" t="s">
        <v>1037</v>
      </c>
      <c r="F21" s="424">
        <v>0</v>
      </c>
      <c r="G21" s="424">
        <v>0</v>
      </c>
      <c r="H21" s="424">
        <v>0</v>
      </c>
      <c r="I21" s="424">
        <v>0</v>
      </c>
      <c r="J21" s="424">
        <v>0</v>
      </c>
      <c r="K21" s="394"/>
      <c r="L21" s="391"/>
      <c r="M21" s="424">
        <v>0</v>
      </c>
      <c r="N21" s="424">
        <v>0</v>
      </c>
      <c r="O21" s="394"/>
      <c r="P21" s="391"/>
      <c r="Q21" s="424">
        <v>0</v>
      </c>
      <c r="R21" s="424">
        <v>0</v>
      </c>
    </row>
    <row r="22" spans="1:29" ht="13.2" customHeight="1" outlineLevel="1">
      <c r="A22" s="1"/>
      <c r="B22" s="1"/>
      <c r="C22" s="1"/>
      <c r="D22" s="177" t="s">
        <v>1051</v>
      </c>
      <c r="E22" s="322" t="s">
        <v>762</v>
      </c>
      <c r="F22" s="424">
        <v>0</v>
      </c>
      <c r="G22" s="424">
        <v>0</v>
      </c>
      <c r="H22" s="424">
        <v>0</v>
      </c>
      <c r="I22" s="424">
        <v>0</v>
      </c>
      <c r="J22" s="424">
        <v>0</v>
      </c>
      <c r="K22" s="394"/>
      <c r="L22" s="391"/>
      <c r="M22" s="424">
        <v>0</v>
      </c>
      <c r="N22" s="424">
        <v>0</v>
      </c>
      <c r="O22" s="433"/>
      <c r="P22" s="511"/>
      <c r="Q22" s="424">
        <v>0</v>
      </c>
      <c r="R22" s="424">
        <v>0</v>
      </c>
      <c r="S22" s="1"/>
      <c r="T22" s="1"/>
      <c r="U22" s="1"/>
      <c r="V22" s="1"/>
      <c r="W22" s="1"/>
      <c r="X22" s="1"/>
      <c r="Y22" s="1"/>
      <c r="Z22" s="1"/>
      <c r="AA22" s="1"/>
      <c r="AB22" s="1"/>
      <c r="AC22" s="1"/>
    </row>
    <row r="23" spans="1:29">
      <c r="A23" s="1" t="s">
        <v>1052</v>
      </c>
      <c r="C23" s="304" t="s">
        <v>1053</v>
      </c>
      <c r="D23" s="320"/>
      <c r="E23" s="321"/>
      <c r="F23" s="399"/>
      <c r="G23" s="399"/>
      <c r="H23" s="399"/>
      <c r="I23" s="399"/>
      <c r="J23" s="400"/>
      <c r="M23" s="395"/>
      <c r="N23" s="396"/>
      <c r="O23" s="397"/>
      <c r="Q23" s="395"/>
      <c r="R23" s="396"/>
    </row>
    <row r="24" spans="1:29" ht="13.2" customHeight="1" outlineLevel="1">
      <c r="D24" s="178" t="s">
        <v>1054</v>
      </c>
      <c r="E24" s="177" t="s">
        <v>70</v>
      </c>
      <c r="F24" s="424">
        <v>0</v>
      </c>
      <c r="G24" s="424">
        <v>0</v>
      </c>
      <c r="H24" s="424">
        <v>0</v>
      </c>
      <c r="I24" s="424">
        <v>0</v>
      </c>
      <c r="J24" s="424">
        <v>0</v>
      </c>
      <c r="M24" s="424">
        <v>0</v>
      </c>
      <c r="N24" s="424">
        <v>0</v>
      </c>
      <c r="Q24" s="424">
        <v>0</v>
      </c>
      <c r="R24" s="424">
        <v>0</v>
      </c>
    </row>
    <row r="25" spans="1:29" ht="13.2" customHeight="1" outlineLevel="1">
      <c r="D25" s="178" t="s">
        <v>1055</v>
      </c>
      <c r="E25" s="177" t="s">
        <v>70</v>
      </c>
      <c r="F25" s="424">
        <v>0</v>
      </c>
      <c r="G25" s="424">
        <v>0</v>
      </c>
      <c r="H25" s="424">
        <v>0</v>
      </c>
      <c r="I25" s="424">
        <v>0</v>
      </c>
      <c r="J25" s="424">
        <v>0</v>
      </c>
      <c r="M25" s="424">
        <v>0</v>
      </c>
      <c r="N25" s="424">
        <v>0</v>
      </c>
      <c r="Q25" s="424">
        <v>0</v>
      </c>
      <c r="R25" s="424">
        <v>0</v>
      </c>
    </row>
    <row r="26" spans="1:29" ht="13.2" customHeight="1" outlineLevel="1">
      <c r="D26" s="178" t="s">
        <v>1056</v>
      </c>
      <c r="E26" s="177" t="s">
        <v>1057</v>
      </c>
      <c r="F26" s="424">
        <v>0</v>
      </c>
      <c r="G26" s="424">
        <v>0</v>
      </c>
      <c r="H26" s="424">
        <v>0</v>
      </c>
      <c r="I26" s="424">
        <v>0</v>
      </c>
      <c r="J26" s="424">
        <v>0</v>
      </c>
      <c r="M26" s="424">
        <v>0</v>
      </c>
      <c r="N26" s="424">
        <v>0</v>
      </c>
      <c r="Q26" s="424">
        <v>0</v>
      </c>
      <c r="R26" s="424">
        <v>0</v>
      </c>
    </row>
    <row r="27" spans="1:29" ht="13.2" customHeight="1" outlineLevel="1">
      <c r="D27" s="178" t="s">
        <v>1058</v>
      </c>
      <c r="E27" s="177" t="s">
        <v>1057</v>
      </c>
      <c r="F27" s="424">
        <v>0</v>
      </c>
      <c r="G27" s="424">
        <v>0</v>
      </c>
      <c r="H27" s="424">
        <v>0</v>
      </c>
      <c r="I27" s="424">
        <v>0</v>
      </c>
      <c r="J27" s="424">
        <v>0</v>
      </c>
      <c r="M27" s="424">
        <v>0</v>
      </c>
      <c r="N27" s="424">
        <v>0</v>
      </c>
      <c r="Q27" s="424">
        <v>0</v>
      </c>
      <c r="R27" s="424">
        <v>0</v>
      </c>
    </row>
    <row r="28" spans="1:29" ht="13.2" customHeight="1" outlineLevel="1">
      <c r="D28" s="178" t="s">
        <v>1059</v>
      </c>
      <c r="E28" s="177" t="s">
        <v>460</v>
      </c>
      <c r="F28" s="424">
        <v>0</v>
      </c>
      <c r="G28" s="424">
        <v>0</v>
      </c>
      <c r="H28" s="424">
        <v>0</v>
      </c>
      <c r="I28" s="424">
        <v>0</v>
      </c>
      <c r="J28" s="424">
        <v>0</v>
      </c>
      <c r="M28" s="424">
        <v>0</v>
      </c>
      <c r="N28" s="424">
        <v>0</v>
      </c>
      <c r="Q28" s="424">
        <v>0</v>
      </c>
      <c r="R28" s="424">
        <v>0</v>
      </c>
    </row>
    <row r="29" spans="1:29">
      <c r="A29" s="1" t="s">
        <v>1060</v>
      </c>
      <c r="C29" s="304" t="s">
        <v>1061</v>
      </c>
      <c r="D29" s="320"/>
      <c r="E29" s="321"/>
      <c r="F29" s="399"/>
      <c r="G29" s="399"/>
      <c r="H29" s="399"/>
      <c r="I29" s="399"/>
      <c r="J29" s="400"/>
      <c r="M29" s="395"/>
      <c r="N29" s="396"/>
      <c r="O29" s="397"/>
      <c r="P29" s="398"/>
      <c r="Q29" s="395"/>
      <c r="R29" s="396"/>
    </row>
    <row r="30" spans="1:29" ht="13.2" customHeight="1" outlineLevel="1">
      <c r="D30" s="178" t="s">
        <v>1062</v>
      </c>
      <c r="E30" s="177" t="s">
        <v>1057</v>
      </c>
      <c r="F30" s="424">
        <v>0</v>
      </c>
      <c r="G30" s="424">
        <v>0</v>
      </c>
      <c r="H30" s="424">
        <v>0</v>
      </c>
      <c r="I30" s="424">
        <v>0</v>
      </c>
      <c r="J30" s="424">
        <v>0</v>
      </c>
      <c r="M30" s="424">
        <v>0</v>
      </c>
      <c r="N30" s="424">
        <v>0</v>
      </c>
      <c r="Q30" s="424">
        <v>0</v>
      </c>
      <c r="R30" s="424">
        <v>0</v>
      </c>
    </row>
    <row r="31" spans="1:29" ht="13.2" customHeight="1" outlineLevel="1">
      <c r="D31" s="178" t="s">
        <v>1063</v>
      </c>
      <c r="E31" s="177" t="s">
        <v>1057</v>
      </c>
      <c r="F31" s="424">
        <v>0</v>
      </c>
      <c r="G31" s="424">
        <v>0</v>
      </c>
      <c r="H31" s="424">
        <v>0</v>
      </c>
      <c r="I31" s="424">
        <v>0</v>
      </c>
      <c r="J31" s="424">
        <v>0</v>
      </c>
      <c r="M31" s="424">
        <v>0</v>
      </c>
      <c r="N31" s="424">
        <v>0</v>
      </c>
      <c r="Q31" s="424">
        <v>0</v>
      </c>
      <c r="R31" s="424">
        <v>0</v>
      </c>
    </row>
    <row r="32" spans="1:29" ht="13.2" customHeight="1" outlineLevel="1">
      <c r="D32" s="178" t="s">
        <v>1056</v>
      </c>
      <c r="E32" s="177" t="s">
        <v>1057</v>
      </c>
      <c r="F32" s="424">
        <v>0</v>
      </c>
      <c r="G32" s="424">
        <v>0</v>
      </c>
      <c r="H32" s="424">
        <v>0</v>
      </c>
      <c r="I32" s="424">
        <v>0</v>
      </c>
      <c r="J32" s="424">
        <v>0</v>
      </c>
      <c r="M32" s="424">
        <v>0</v>
      </c>
      <c r="N32" s="424">
        <v>0</v>
      </c>
      <c r="Q32" s="424">
        <v>0</v>
      </c>
      <c r="R32" s="424">
        <v>0</v>
      </c>
    </row>
    <row r="33" spans="1:18" ht="13.2" customHeight="1" outlineLevel="1">
      <c r="D33" s="178" t="s">
        <v>1058</v>
      </c>
      <c r="E33" s="177" t="s">
        <v>1057</v>
      </c>
      <c r="F33" s="424">
        <v>0</v>
      </c>
      <c r="G33" s="424">
        <v>0</v>
      </c>
      <c r="H33" s="424">
        <v>0</v>
      </c>
      <c r="I33" s="424">
        <v>0</v>
      </c>
      <c r="J33" s="424">
        <v>0</v>
      </c>
      <c r="M33" s="424">
        <v>0</v>
      </c>
      <c r="N33" s="424">
        <v>0</v>
      </c>
      <c r="Q33" s="424">
        <v>0</v>
      </c>
      <c r="R33" s="424">
        <v>0</v>
      </c>
    </row>
    <row r="34" spans="1:18" ht="13.2" customHeight="1" outlineLevel="1">
      <c r="D34" s="178" t="s">
        <v>1059</v>
      </c>
      <c r="E34" s="177" t="s">
        <v>460</v>
      </c>
      <c r="F34" s="424">
        <v>0</v>
      </c>
      <c r="G34" s="424">
        <v>0</v>
      </c>
      <c r="H34" s="424">
        <v>0</v>
      </c>
      <c r="I34" s="424">
        <v>0</v>
      </c>
      <c r="J34" s="424">
        <v>0</v>
      </c>
      <c r="M34" s="424">
        <v>0</v>
      </c>
      <c r="N34" s="424">
        <v>0</v>
      </c>
      <c r="Q34" s="424">
        <v>0</v>
      </c>
      <c r="R34" s="424">
        <v>0</v>
      </c>
    </row>
    <row r="35" spans="1:18" ht="12.6" customHeight="1">
      <c r="A35" s="1" t="s">
        <v>1064</v>
      </c>
      <c r="C35" s="304" t="s">
        <v>1065</v>
      </c>
      <c r="D35" s="320"/>
      <c r="E35" s="321"/>
      <c r="F35" s="399"/>
      <c r="G35" s="399"/>
      <c r="H35" s="399"/>
      <c r="I35" s="399"/>
      <c r="J35" s="400"/>
      <c r="M35" s="395"/>
      <c r="N35" s="396"/>
      <c r="O35" s="397"/>
      <c r="P35" s="398"/>
      <c r="Q35" s="395"/>
      <c r="R35" s="396"/>
    </row>
    <row r="36" spans="1:18" ht="13.2" customHeight="1" outlineLevel="1">
      <c r="D36" s="178" t="s">
        <v>1066</v>
      </c>
      <c r="E36" s="177" t="s">
        <v>1067</v>
      </c>
      <c r="F36" s="424">
        <v>0</v>
      </c>
      <c r="G36" s="424">
        <v>0</v>
      </c>
      <c r="H36" s="424">
        <v>0</v>
      </c>
      <c r="I36" s="424">
        <v>0</v>
      </c>
      <c r="J36" s="424">
        <v>0</v>
      </c>
      <c r="M36" s="424">
        <v>0</v>
      </c>
      <c r="N36" s="424">
        <v>0</v>
      </c>
      <c r="Q36" s="424">
        <v>0</v>
      </c>
      <c r="R36" s="424">
        <v>0</v>
      </c>
    </row>
    <row r="37" spans="1:18" ht="13.2" customHeight="1" outlineLevel="1">
      <c r="D37" s="178" t="s">
        <v>1068</v>
      </c>
      <c r="E37" s="177" t="s">
        <v>1067</v>
      </c>
      <c r="F37" s="424">
        <v>0</v>
      </c>
      <c r="G37" s="424">
        <v>0</v>
      </c>
      <c r="H37" s="424">
        <v>0</v>
      </c>
      <c r="I37" s="424">
        <v>0</v>
      </c>
      <c r="J37" s="424">
        <v>0</v>
      </c>
      <c r="M37" s="424">
        <v>0</v>
      </c>
      <c r="N37" s="424">
        <v>0</v>
      </c>
      <c r="Q37" s="424">
        <v>0</v>
      </c>
      <c r="R37" s="424">
        <v>0</v>
      </c>
    </row>
    <row r="38" spans="1:18" ht="13.2" customHeight="1" outlineLevel="1">
      <c r="D38" s="725" t="s">
        <v>1069</v>
      </c>
      <c r="E38" s="177" t="s">
        <v>1067</v>
      </c>
      <c r="F38" s="424">
        <v>0</v>
      </c>
      <c r="G38" s="424">
        <v>0</v>
      </c>
      <c r="H38" s="424">
        <v>0</v>
      </c>
      <c r="I38" s="424">
        <v>0</v>
      </c>
      <c r="J38" s="424">
        <v>0</v>
      </c>
      <c r="M38" s="424">
        <v>0</v>
      </c>
      <c r="N38" s="424">
        <v>0</v>
      </c>
      <c r="Q38" s="424">
        <v>0</v>
      </c>
      <c r="R38" s="424">
        <v>0</v>
      </c>
    </row>
    <row r="39" spans="1:18" ht="13.2" customHeight="1" outlineLevel="1">
      <c r="D39" s="178" t="s">
        <v>1062</v>
      </c>
      <c r="E39" s="177" t="s">
        <v>1057</v>
      </c>
      <c r="F39" s="424">
        <v>0</v>
      </c>
      <c r="G39" s="424">
        <v>0</v>
      </c>
      <c r="H39" s="424">
        <v>0</v>
      </c>
      <c r="I39" s="424">
        <v>0</v>
      </c>
      <c r="J39" s="424">
        <v>0</v>
      </c>
      <c r="M39" s="424">
        <v>0</v>
      </c>
      <c r="N39" s="424">
        <v>0</v>
      </c>
      <c r="Q39" s="424">
        <v>0</v>
      </c>
      <c r="R39" s="424">
        <v>0</v>
      </c>
    </row>
    <row r="40" spans="1:18" ht="13.2" customHeight="1" outlineLevel="1">
      <c r="D40" s="178" t="s">
        <v>1063</v>
      </c>
      <c r="E40" s="177" t="s">
        <v>1057</v>
      </c>
      <c r="F40" s="424">
        <v>0</v>
      </c>
      <c r="G40" s="424">
        <v>0</v>
      </c>
      <c r="H40" s="424">
        <v>0</v>
      </c>
      <c r="I40" s="424">
        <v>0</v>
      </c>
      <c r="J40" s="424">
        <v>0</v>
      </c>
      <c r="M40" s="424">
        <v>0</v>
      </c>
      <c r="N40" s="424">
        <v>0</v>
      </c>
      <c r="Q40" s="424">
        <v>0</v>
      </c>
      <c r="R40" s="424">
        <v>0</v>
      </c>
    </row>
    <row r="41" spans="1:18" ht="13.2" customHeight="1" outlineLevel="1">
      <c r="D41" s="178" t="s">
        <v>1056</v>
      </c>
      <c r="E41" s="177" t="s">
        <v>1057</v>
      </c>
      <c r="F41" s="424">
        <v>0</v>
      </c>
      <c r="G41" s="424">
        <v>0</v>
      </c>
      <c r="H41" s="424">
        <v>0</v>
      </c>
      <c r="I41" s="424">
        <v>0</v>
      </c>
      <c r="J41" s="424">
        <v>0</v>
      </c>
      <c r="M41" s="424">
        <v>0</v>
      </c>
      <c r="N41" s="424">
        <v>0</v>
      </c>
      <c r="Q41" s="424">
        <v>0</v>
      </c>
      <c r="R41" s="424">
        <v>0</v>
      </c>
    </row>
    <row r="42" spans="1:18" ht="13.2" customHeight="1" outlineLevel="1">
      <c r="D42" s="178" t="s">
        <v>1058</v>
      </c>
      <c r="E42" s="177" t="s">
        <v>1057</v>
      </c>
      <c r="F42" s="424">
        <v>0</v>
      </c>
      <c r="G42" s="424">
        <v>0</v>
      </c>
      <c r="H42" s="424">
        <v>0</v>
      </c>
      <c r="I42" s="424">
        <v>0</v>
      </c>
      <c r="J42" s="424">
        <v>0</v>
      </c>
      <c r="M42" s="424">
        <v>0</v>
      </c>
      <c r="N42" s="424">
        <v>0</v>
      </c>
      <c r="Q42" s="424">
        <v>0</v>
      </c>
      <c r="R42" s="424">
        <v>0</v>
      </c>
    </row>
    <row r="43" spans="1:18" ht="13.2" customHeight="1" outlineLevel="1">
      <c r="D43" s="178" t="s">
        <v>1059</v>
      </c>
      <c r="E43" s="177" t="s">
        <v>460</v>
      </c>
      <c r="F43" s="424">
        <v>0</v>
      </c>
      <c r="G43" s="424">
        <v>0</v>
      </c>
      <c r="H43" s="424">
        <v>0</v>
      </c>
      <c r="I43" s="424">
        <v>0</v>
      </c>
      <c r="J43" s="424">
        <v>0</v>
      </c>
      <c r="M43" s="424">
        <v>0</v>
      </c>
      <c r="N43" s="424">
        <v>0</v>
      </c>
      <c r="Q43" s="424">
        <v>0</v>
      </c>
      <c r="R43" s="424">
        <v>0</v>
      </c>
    </row>
    <row r="44" spans="1:18">
      <c r="A44" s="17" t="s">
        <v>1070</v>
      </c>
      <c r="C44" s="304" t="s">
        <v>1071</v>
      </c>
      <c r="D44" s="320"/>
      <c r="E44" s="321"/>
      <c r="F44" s="399"/>
      <c r="G44" s="399"/>
      <c r="H44" s="399"/>
      <c r="I44" s="399"/>
      <c r="J44" s="400"/>
      <c r="M44" s="395"/>
      <c r="N44" s="396"/>
      <c r="O44" s="397"/>
      <c r="P44" s="398"/>
      <c r="Q44" s="395"/>
      <c r="R44" s="396"/>
    </row>
    <row r="45" spans="1:18" outlineLevel="1">
      <c r="D45" s="727" t="s">
        <v>1072</v>
      </c>
      <c r="E45" s="177" t="s">
        <v>1073</v>
      </c>
      <c r="F45" s="424">
        <v>0</v>
      </c>
      <c r="G45" s="424">
        <v>0</v>
      </c>
      <c r="H45" s="424">
        <v>0</v>
      </c>
      <c r="I45" s="424">
        <v>0</v>
      </c>
      <c r="J45" s="424">
        <v>0</v>
      </c>
      <c r="M45" s="424">
        <v>0</v>
      </c>
      <c r="N45" s="424">
        <v>0</v>
      </c>
      <c r="Q45" s="424">
        <v>0</v>
      </c>
      <c r="R45" s="424">
        <v>0</v>
      </c>
    </row>
    <row r="46" spans="1:18" ht="26.4" outlineLevel="1">
      <c r="D46" s="727" t="s">
        <v>1074</v>
      </c>
      <c r="E46" s="177" t="s">
        <v>70</v>
      </c>
      <c r="F46" s="424">
        <v>0</v>
      </c>
      <c r="G46" s="424">
        <v>0</v>
      </c>
      <c r="H46" s="424">
        <v>0</v>
      </c>
      <c r="I46" s="424">
        <v>0</v>
      </c>
      <c r="J46" s="424">
        <v>0</v>
      </c>
      <c r="M46" s="424">
        <v>0</v>
      </c>
      <c r="N46" s="424">
        <v>0</v>
      </c>
      <c r="Q46" s="424">
        <v>0</v>
      </c>
      <c r="R46" s="424">
        <v>0</v>
      </c>
    </row>
    <row r="47" spans="1:18" outlineLevel="1">
      <c r="D47" s="727" t="s">
        <v>1075</v>
      </c>
      <c r="E47" s="177" t="s">
        <v>70</v>
      </c>
      <c r="F47" s="424">
        <v>0</v>
      </c>
      <c r="G47" s="424">
        <v>0</v>
      </c>
      <c r="H47" s="424">
        <v>0</v>
      </c>
      <c r="I47" s="424">
        <v>0</v>
      </c>
      <c r="J47" s="424">
        <v>0</v>
      </c>
      <c r="M47" s="424">
        <v>0</v>
      </c>
      <c r="N47" s="424">
        <v>0</v>
      </c>
      <c r="Q47" s="424">
        <v>0</v>
      </c>
      <c r="R47" s="424">
        <v>0</v>
      </c>
    </row>
    <row r="48" spans="1:18" s="1" customFormat="1">
      <c r="A48" s="1" t="s">
        <v>1076</v>
      </c>
      <c r="C48" s="304" t="s">
        <v>1077</v>
      </c>
      <c r="D48" s="305"/>
      <c r="E48" s="306"/>
      <c r="F48" s="402"/>
      <c r="G48" s="402"/>
      <c r="H48" s="402"/>
      <c r="I48" s="402"/>
      <c r="J48" s="403"/>
      <c r="K48" s="394"/>
      <c r="L48" s="394"/>
      <c r="M48" s="395"/>
      <c r="N48" s="396"/>
      <c r="O48" s="394"/>
      <c r="P48" s="394"/>
      <c r="Q48" s="395"/>
      <c r="R48" s="396"/>
    </row>
    <row r="49" spans="1:18" ht="13.2" customHeight="1" outlineLevel="1">
      <c r="C49" s="71"/>
      <c r="D49" s="216" t="s">
        <v>1078</v>
      </c>
      <c r="E49" s="322" t="s">
        <v>70</v>
      </c>
      <c r="F49" s="424">
        <v>7.14</v>
      </c>
      <c r="G49" s="424">
        <v>7.14</v>
      </c>
      <c r="H49" s="424">
        <v>7.14</v>
      </c>
      <c r="I49" s="424">
        <v>7.14</v>
      </c>
      <c r="J49" s="424">
        <v>7.14</v>
      </c>
      <c r="M49" s="424">
        <v>7.14</v>
      </c>
      <c r="N49" s="424">
        <v>7.14</v>
      </c>
      <c r="P49" s="398"/>
      <c r="Q49" s="424">
        <v>7.14</v>
      </c>
      <c r="R49" s="424">
        <v>7.14</v>
      </c>
    </row>
    <row r="50" spans="1:18" ht="13.2" customHeight="1" outlineLevel="1">
      <c r="C50" s="71"/>
      <c r="D50" s="216" t="s">
        <v>1079</v>
      </c>
      <c r="E50" s="322" t="s">
        <v>70</v>
      </c>
      <c r="F50" s="424">
        <v>1.28</v>
      </c>
      <c r="G50" s="424">
        <v>1.28</v>
      </c>
      <c r="H50" s="424">
        <v>1.28</v>
      </c>
      <c r="I50" s="424">
        <v>1.28</v>
      </c>
      <c r="J50" s="424">
        <v>1.28</v>
      </c>
      <c r="M50" s="424">
        <v>1.28</v>
      </c>
      <c r="N50" s="424">
        <v>1.28</v>
      </c>
      <c r="P50" s="398"/>
      <c r="Q50" s="424">
        <v>1.28</v>
      </c>
      <c r="R50" s="424">
        <v>1.28</v>
      </c>
    </row>
    <row r="51" spans="1:18" ht="13.2" customHeight="1" outlineLevel="1">
      <c r="C51" s="71"/>
      <c r="D51" s="216" t="s">
        <v>1080</v>
      </c>
      <c r="E51" s="322" t="s">
        <v>70</v>
      </c>
      <c r="F51" s="424">
        <v>258.99</v>
      </c>
      <c r="G51" s="424">
        <v>258.99</v>
      </c>
      <c r="H51" s="424">
        <v>258.99</v>
      </c>
      <c r="I51" s="424">
        <v>258.99</v>
      </c>
      <c r="J51" s="424">
        <v>258.99</v>
      </c>
      <c r="M51" s="424">
        <v>258.99</v>
      </c>
      <c r="N51" s="424">
        <v>258.99</v>
      </c>
      <c r="P51" s="398"/>
      <c r="Q51" s="424">
        <v>258.99</v>
      </c>
      <c r="R51" s="424">
        <v>258.99</v>
      </c>
    </row>
    <row r="52" spans="1:18" ht="13.2" customHeight="1" outlineLevel="1">
      <c r="C52" s="71"/>
      <c r="D52" s="216" t="s">
        <v>1081</v>
      </c>
      <c r="E52" s="322" t="s">
        <v>70</v>
      </c>
      <c r="F52" s="424">
        <v>166.02</v>
      </c>
      <c r="G52" s="424">
        <v>166.02</v>
      </c>
      <c r="H52" s="424">
        <v>166.02</v>
      </c>
      <c r="I52" s="424">
        <v>166.02</v>
      </c>
      <c r="J52" s="424">
        <v>166.02</v>
      </c>
      <c r="M52" s="424">
        <v>166.02</v>
      </c>
      <c r="N52" s="424">
        <v>166.02</v>
      </c>
      <c r="P52" s="398"/>
      <c r="Q52" s="424">
        <v>166.02</v>
      </c>
      <c r="R52" s="424">
        <v>166.02</v>
      </c>
    </row>
    <row r="53" spans="1:18" ht="13.2" customHeight="1" outlineLevel="1">
      <c r="C53" s="71"/>
      <c r="D53" s="216" t="s">
        <v>1082</v>
      </c>
      <c r="E53" s="322" t="s">
        <v>70</v>
      </c>
      <c r="F53" s="424">
        <v>87.99</v>
      </c>
      <c r="G53" s="424">
        <v>87.99</v>
      </c>
      <c r="H53" s="424">
        <v>87.99</v>
      </c>
      <c r="I53" s="424">
        <v>87.99</v>
      </c>
      <c r="J53" s="424">
        <v>87.99</v>
      </c>
      <c r="M53" s="424">
        <v>87.99</v>
      </c>
      <c r="N53" s="424">
        <v>87.99</v>
      </c>
      <c r="P53" s="398"/>
      <c r="Q53" s="219">
        <v>87.99</v>
      </c>
      <c r="R53" s="219">
        <v>87.99</v>
      </c>
    </row>
    <row r="54" spans="1:18">
      <c r="A54" s="17" t="s">
        <v>1083</v>
      </c>
      <c r="C54" s="304" t="s">
        <v>1084</v>
      </c>
      <c r="D54" s="318"/>
      <c r="E54" s="319"/>
      <c r="F54" s="399"/>
      <c r="G54" s="399"/>
      <c r="H54" s="399"/>
      <c r="I54" s="399"/>
      <c r="J54" s="400"/>
      <c r="M54" s="395"/>
      <c r="N54" s="396"/>
      <c r="O54" s="397"/>
      <c r="P54" s="398"/>
      <c r="Q54" s="395"/>
      <c r="R54" s="396"/>
    </row>
    <row r="55" spans="1:18" outlineLevel="1">
      <c r="C55" s="336"/>
      <c r="D55" s="728" t="s">
        <v>1085</v>
      </c>
      <c r="E55" s="177" t="s">
        <v>757</v>
      </c>
      <c r="F55" s="424">
        <v>340</v>
      </c>
      <c r="G55" s="424">
        <v>340</v>
      </c>
      <c r="H55" s="424">
        <v>340</v>
      </c>
      <c r="I55" s="424">
        <v>340</v>
      </c>
      <c r="J55" s="424">
        <v>340</v>
      </c>
      <c r="M55" s="424">
        <v>340</v>
      </c>
      <c r="N55" s="424">
        <v>340</v>
      </c>
      <c r="P55" s="398"/>
      <c r="Q55" s="424">
        <v>340</v>
      </c>
      <c r="R55" s="424">
        <v>340</v>
      </c>
    </row>
    <row r="56" spans="1:18" outlineLevel="1">
      <c r="C56" s="336"/>
      <c r="D56" s="728" t="s">
        <v>1086</v>
      </c>
      <c r="E56" s="177" t="s">
        <v>483</v>
      </c>
      <c r="F56" s="424">
        <v>3900</v>
      </c>
      <c r="G56" s="424">
        <v>3900</v>
      </c>
      <c r="H56" s="424">
        <v>3900</v>
      </c>
      <c r="I56" s="424">
        <v>3900</v>
      </c>
      <c r="J56" s="424">
        <v>3900</v>
      </c>
      <c r="M56" s="424">
        <v>3900</v>
      </c>
      <c r="N56" s="424">
        <v>3900</v>
      </c>
      <c r="P56" s="398"/>
      <c r="Q56" s="424">
        <v>3900</v>
      </c>
      <c r="R56" s="424">
        <v>3900</v>
      </c>
    </row>
    <row r="57" spans="1:18" outlineLevel="1">
      <c r="C57" s="336"/>
      <c r="D57" s="728" t="s">
        <v>1087</v>
      </c>
      <c r="E57" s="177" t="s">
        <v>483</v>
      </c>
      <c r="F57" s="424">
        <v>10500</v>
      </c>
      <c r="G57" s="424">
        <v>10500</v>
      </c>
      <c r="H57" s="424">
        <v>10500</v>
      </c>
      <c r="I57" s="424">
        <v>10500</v>
      </c>
      <c r="J57" s="424">
        <v>10500</v>
      </c>
      <c r="M57" s="424">
        <v>10500</v>
      </c>
      <c r="N57" s="424">
        <v>10500</v>
      </c>
      <c r="P57" s="398"/>
      <c r="Q57" s="424">
        <v>10500</v>
      </c>
      <c r="R57" s="424">
        <v>10500</v>
      </c>
    </row>
    <row r="58" spans="1:18" outlineLevel="1">
      <c r="C58" s="336"/>
      <c r="D58" s="728" t="s">
        <v>1088</v>
      </c>
      <c r="E58" s="177" t="s">
        <v>483</v>
      </c>
      <c r="F58" s="424">
        <v>6375</v>
      </c>
      <c r="G58" s="424">
        <v>6375</v>
      </c>
      <c r="H58" s="424">
        <v>6375</v>
      </c>
      <c r="I58" s="424">
        <v>6375</v>
      </c>
      <c r="J58" s="424">
        <v>6375</v>
      </c>
      <c r="M58" s="424">
        <v>6375</v>
      </c>
      <c r="N58" s="424">
        <v>6375</v>
      </c>
      <c r="P58" s="398"/>
      <c r="Q58" s="424">
        <v>6375</v>
      </c>
      <c r="R58" s="424">
        <v>6375</v>
      </c>
    </row>
    <row r="59" spans="1:18" outlineLevel="1">
      <c r="C59" s="336"/>
      <c r="D59" s="728" t="s">
        <v>1089</v>
      </c>
      <c r="E59" s="728" t="s">
        <v>483</v>
      </c>
      <c r="F59" s="424">
        <v>6500</v>
      </c>
      <c r="G59" s="424">
        <v>6500</v>
      </c>
      <c r="H59" s="424">
        <v>6500</v>
      </c>
      <c r="I59" s="424">
        <v>6500</v>
      </c>
      <c r="J59" s="424">
        <v>6500</v>
      </c>
      <c r="M59" s="424">
        <v>6500</v>
      </c>
      <c r="N59" s="424">
        <v>6500</v>
      </c>
      <c r="P59" s="398"/>
      <c r="Q59" s="424">
        <v>6500</v>
      </c>
      <c r="R59" s="424">
        <v>6500</v>
      </c>
    </row>
    <row r="60" spans="1:18" outlineLevel="1">
      <c r="C60" s="336"/>
      <c r="D60" s="728" t="s">
        <v>1090</v>
      </c>
      <c r="E60" s="728" t="s">
        <v>604</v>
      </c>
      <c r="F60" s="424">
        <v>6500</v>
      </c>
      <c r="G60" s="424">
        <v>6500</v>
      </c>
      <c r="H60" s="424">
        <v>6500</v>
      </c>
      <c r="I60" s="424">
        <v>6500</v>
      </c>
      <c r="J60" s="424">
        <v>6500</v>
      </c>
      <c r="M60" s="424">
        <v>6500</v>
      </c>
      <c r="N60" s="424">
        <v>6500</v>
      </c>
      <c r="P60" s="398"/>
      <c r="Q60" s="424">
        <v>6500</v>
      </c>
      <c r="R60" s="424">
        <v>6500</v>
      </c>
    </row>
    <row r="61" spans="1:18" outlineLevel="1">
      <c r="C61" s="336"/>
      <c r="D61" s="728" t="s">
        <v>1091</v>
      </c>
      <c r="E61" s="728" t="s">
        <v>604</v>
      </c>
      <c r="F61" s="424">
        <v>5400</v>
      </c>
      <c r="G61" s="424">
        <v>5400</v>
      </c>
      <c r="H61" s="424">
        <v>5400</v>
      </c>
      <c r="I61" s="424">
        <v>5400</v>
      </c>
      <c r="J61" s="424">
        <v>5400</v>
      </c>
      <c r="M61" s="424">
        <v>5400</v>
      </c>
      <c r="N61" s="424">
        <v>5400</v>
      </c>
      <c r="P61" s="398"/>
      <c r="Q61" s="424">
        <v>5400</v>
      </c>
      <c r="R61" s="424">
        <v>5400</v>
      </c>
    </row>
    <row r="62" spans="1:18" ht="26.4" outlineLevel="1">
      <c r="C62" s="336"/>
      <c r="D62" s="728" t="s">
        <v>1092</v>
      </c>
      <c r="E62" s="728" t="s">
        <v>1093</v>
      </c>
      <c r="F62" s="424">
        <v>7910</v>
      </c>
      <c r="G62" s="424">
        <v>7910</v>
      </c>
      <c r="H62" s="424">
        <v>7910</v>
      </c>
      <c r="I62" s="424">
        <v>7910</v>
      </c>
      <c r="J62" s="424">
        <v>7910</v>
      </c>
      <c r="M62" s="424">
        <v>7910</v>
      </c>
      <c r="N62" s="424">
        <v>7910</v>
      </c>
      <c r="P62" s="398"/>
      <c r="Q62" s="424">
        <v>7910</v>
      </c>
      <c r="R62" s="424">
        <v>7910</v>
      </c>
    </row>
    <row r="63" spans="1:18" ht="15.6" customHeight="1" outlineLevel="1">
      <c r="C63" s="336"/>
      <c r="D63" s="728" t="s">
        <v>1094</v>
      </c>
      <c r="E63" s="728" t="s">
        <v>1095</v>
      </c>
      <c r="F63" s="424">
        <v>7345</v>
      </c>
      <c r="G63" s="424">
        <v>7345</v>
      </c>
      <c r="H63" s="424">
        <v>7345</v>
      </c>
      <c r="I63" s="424">
        <v>7345</v>
      </c>
      <c r="J63" s="424">
        <v>7345</v>
      </c>
      <c r="M63" s="424">
        <v>7345</v>
      </c>
      <c r="N63" s="424">
        <v>7345</v>
      </c>
      <c r="P63" s="398"/>
      <c r="Q63" s="424">
        <v>7345</v>
      </c>
      <c r="R63" s="424">
        <v>7345</v>
      </c>
    </row>
    <row r="64" spans="1:18" ht="26.4" outlineLevel="1">
      <c r="C64" s="336"/>
      <c r="D64" s="728" t="s">
        <v>1096</v>
      </c>
      <c r="E64" s="728" t="s">
        <v>604</v>
      </c>
      <c r="F64" s="424">
        <v>42900</v>
      </c>
      <c r="G64" s="424">
        <v>42900</v>
      </c>
      <c r="H64" s="424">
        <v>42900</v>
      </c>
      <c r="I64" s="424">
        <v>42900</v>
      </c>
      <c r="J64" s="424">
        <v>42900</v>
      </c>
      <c r="M64" s="424">
        <v>42900</v>
      </c>
      <c r="N64" s="424">
        <v>42900</v>
      </c>
      <c r="P64" s="398"/>
      <c r="Q64" s="424">
        <v>42900</v>
      </c>
      <c r="R64" s="424">
        <v>42900</v>
      </c>
    </row>
    <row r="65" spans="3:18" ht="26.4" outlineLevel="1">
      <c r="C65" s="336"/>
      <c r="D65" s="728" t="s">
        <v>1097</v>
      </c>
      <c r="E65" s="728" t="s">
        <v>604</v>
      </c>
      <c r="F65" s="424">
        <v>54900</v>
      </c>
      <c r="G65" s="424">
        <v>54900</v>
      </c>
      <c r="H65" s="424">
        <v>54900</v>
      </c>
      <c r="I65" s="424">
        <v>54900</v>
      </c>
      <c r="J65" s="424">
        <v>54900</v>
      </c>
      <c r="M65" s="424">
        <v>54900</v>
      </c>
      <c r="N65" s="424">
        <v>54900</v>
      </c>
      <c r="P65" s="398"/>
      <c r="Q65" s="424">
        <v>54900</v>
      </c>
      <c r="R65" s="424">
        <v>54900</v>
      </c>
    </row>
    <row r="66" spans="3:18" outlineLevel="1">
      <c r="C66" s="336"/>
      <c r="D66" s="728" t="s">
        <v>1098</v>
      </c>
      <c r="E66" s="728" t="s">
        <v>604</v>
      </c>
      <c r="F66" s="424">
        <v>6000</v>
      </c>
      <c r="G66" s="424">
        <v>6000</v>
      </c>
      <c r="H66" s="424">
        <v>6000</v>
      </c>
      <c r="I66" s="424">
        <v>6000</v>
      </c>
      <c r="J66" s="424">
        <v>6000</v>
      </c>
      <c r="M66" s="424">
        <v>6000</v>
      </c>
      <c r="N66" s="424">
        <v>6000</v>
      </c>
      <c r="P66" s="398"/>
      <c r="Q66" s="424">
        <v>6000</v>
      </c>
      <c r="R66" s="424">
        <v>6000</v>
      </c>
    </row>
    <row r="67" spans="3:18" outlineLevel="1">
      <c r="C67" s="336"/>
      <c r="D67" s="728" t="s">
        <v>1099</v>
      </c>
      <c r="E67" s="728" t="s">
        <v>604</v>
      </c>
      <c r="F67" s="424">
        <v>6000</v>
      </c>
      <c r="G67" s="424">
        <v>6000</v>
      </c>
      <c r="H67" s="424">
        <v>6000</v>
      </c>
      <c r="I67" s="424">
        <v>6000</v>
      </c>
      <c r="J67" s="424">
        <v>6000</v>
      </c>
      <c r="M67" s="424">
        <v>6000</v>
      </c>
      <c r="N67" s="424">
        <v>6000</v>
      </c>
      <c r="P67" s="398"/>
      <c r="Q67" s="424">
        <v>6000</v>
      </c>
      <c r="R67" s="424">
        <v>6000</v>
      </c>
    </row>
    <row r="68" spans="3:18" outlineLevel="1">
      <c r="C68" s="336"/>
      <c r="D68" s="728" t="s">
        <v>1100</v>
      </c>
      <c r="E68" s="728" t="s">
        <v>604</v>
      </c>
      <c r="F68" s="424">
        <v>9000</v>
      </c>
      <c r="G68" s="424">
        <v>9000</v>
      </c>
      <c r="H68" s="424">
        <v>9000</v>
      </c>
      <c r="I68" s="424">
        <v>9000</v>
      </c>
      <c r="J68" s="424">
        <v>9000</v>
      </c>
      <c r="M68" s="424">
        <v>9000</v>
      </c>
      <c r="N68" s="424">
        <v>9000</v>
      </c>
      <c r="P68" s="398"/>
      <c r="Q68" s="424">
        <v>9000</v>
      </c>
      <c r="R68" s="424">
        <v>9000</v>
      </c>
    </row>
    <row r="69" spans="3:18" ht="26.4" outlineLevel="1">
      <c r="C69" s="336"/>
      <c r="D69" s="728" t="s">
        <v>1101</v>
      </c>
      <c r="E69" s="728" t="s">
        <v>1093</v>
      </c>
      <c r="F69" s="424">
        <v>4520</v>
      </c>
      <c r="G69" s="424">
        <v>4520</v>
      </c>
      <c r="H69" s="424">
        <v>4520</v>
      </c>
      <c r="I69" s="424">
        <v>4520</v>
      </c>
      <c r="J69" s="424">
        <v>4520</v>
      </c>
      <c r="M69" s="424">
        <v>4520</v>
      </c>
      <c r="N69" s="424">
        <v>4520</v>
      </c>
      <c r="P69" s="398"/>
      <c r="Q69" s="424">
        <v>4520</v>
      </c>
      <c r="R69" s="424">
        <v>4520</v>
      </c>
    </row>
    <row r="70" spans="3:18" outlineLevel="1">
      <c r="C70" s="336"/>
      <c r="D70" s="728" t="s">
        <v>1102</v>
      </c>
      <c r="E70" s="177" t="s">
        <v>604</v>
      </c>
      <c r="F70" s="424">
        <v>9562.5</v>
      </c>
      <c r="G70" s="424">
        <v>9562.5</v>
      </c>
      <c r="H70" s="424">
        <v>9562.5</v>
      </c>
      <c r="I70" s="424">
        <v>9562.5</v>
      </c>
      <c r="J70" s="424">
        <v>9562.5</v>
      </c>
      <c r="M70" s="424">
        <v>9562.5</v>
      </c>
      <c r="N70" s="424">
        <v>9562.5</v>
      </c>
      <c r="P70" s="398"/>
      <c r="Q70" s="424">
        <v>9562.5</v>
      </c>
      <c r="R70" s="424">
        <v>9562.5</v>
      </c>
    </row>
    <row r="71" spans="3:18" outlineLevel="1">
      <c r="C71" s="336"/>
      <c r="D71" s="728" t="s">
        <v>1103</v>
      </c>
      <c r="E71" s="177" t="s">
        <v>604</v>
      </c>
      <c r="F71" s="424">
        <v>5737.5</v>
      </c>
      <c r="G71" s="424">
        <v>5737.5</v>
      </c>
      <c r="H71" s="424">
        <v>5737.5</v>
      </c>
      <c r="I71" s="424">
        <v>5737.5</v>
      </c>
      <c r="J71" s="424">
        <v>5737.5</v>
      </c>
      <c r="M71" s="424">
        <v>5737.5</v>
      </c>
      <c r="N71" s="424">
        <v>5737.5</v>
      </c>
      <c r="P71" s="398"/>
      <c r="Q71" s="424">
        <v>5737.5</v>
      </c>
      <c r="R71" s="424">
        <v>5737.5</v>
      </c>
    </row>
    <row r="72" spans="3:18" outlineLevel="1">
      <c r="C72" s="336"/>
      <c r="D72" s="728" t="s">
        <v>1104</v>
      </c>
      <c r="E72" s="177" t="s">
        <v>1105</v>
      </c>
      <c r="F72" s="424">
        <v>5000</v>
      </c>
      <c r="G72" s="424">
        <v>5000</v>
      </c>
      <c r="H72" s="424">
        <v>5000</v>
      </c>
      <c r="I72" s="424">
        <v>5000</v>
      </c>
      <c r="J72" s="424">
        <v>5000</v>
      </c>
      <c r="K72" s="771"/>
      <c r="L72" s="771"/>
      <c r="M72" s="424">
        <v>5000</v>
      </c>
      <c r="N72" s="424">
        <v>5000</v>
      </c>
      <c r="O72" s="771"/>
      <c r="P72" s="892"/>
      <c r="Q72" s="424">
        <v>5000</v>
      </c>
      <c r="R72" s="424">
        <v>5000</v>
      </c>
    </row>
    <row r="73" spans="3:18" outlineLevel="1">
      <c r="C73" s="336"/>
      <c r="D73" s="728" t="s">
        <v>1106</v>
      </c>
      <c r="E73" s="177" t="s">
        <v>1105</v>
      </c>
      <c r="F73" s="424">
        <v>10000</v>
      </c>
      <c r="G73" s="424">
        <v>10000</v>
      </c>
      <c r="H73" s="424">
        <v>10000</v>
      </c>
      <c r="I73" s="424">
        <v>10000</v>
      </c>
      <c r="J73" s="424">
        <v>10000</v>
      </c>
      <c r="K73" s="771"/>
      <c r="L73" s="771"/>
      <c r="M73" s="424">
        <v>10000</v>
      </c>
      <c r="N73" s="424">
        <v>10000</v>
      </c>
      <c r="O73" s="771"/>
      <c r="P73" s="892"/>
      <c r="Q73" s="424">
        <v>10000</v>
      </c>
      <c r="R73" s="424">
        <v>10000</v>
      </c>
    </row>
    <row r="74" spans="3:18" outlineLevel="1">
      <c r="C74" s="336"/>
      <c r="D74" s="728" t="s">
        <v>1107</v>
      </c>
      <c r="E74" s="177" t="s">
        <v>1108</v>
      </c>
      <c r="F74" s="424">
        <v>4000</v>
      </c>
      <c r="G74" s="424">
        <v>4000</v>
      </c>
      <c r="H74" s="424">
        <v>4000</v>
      </c>
      <c r="I74" s="424">
        <v>4000</v>
      </c>
      <c r="J74" s="424">
        <v>4000</v>
      </c>
      <c r="K74" s="771"/>
      <c r="L74" s="771"/>
      <c r="M74" s="424">
        <v>4000</v>
      </c>
      <c r="N74" s="424">
        <v>4000</v>
      </c>
      <c r="O74" s="771"/>
      <c r="P74" s="892"/>
      <c r="Q74" s="424">
        <v>4000</v>
      </c>
      <c r="R74" s="424">
        <v>4000</v>
      </c>
    </row>
    <row r="75" spans="3:18" outlineLevel="1">
      <c r="C75" s="336"/>
      <c r="D75" s="728" t="s">
        <v>1109</v>
      </c>
      <c r="E75" s="177" t="s">
        <v>1108</v>
      </c>
      <c r="F75" s="424">
        <v>2500</v>
      </c>
      <c r="G75" s="424">
        <v>2500</v>
      </c>
      <c r="H75" s="424">
        <v>2500</v>
      </c>
      <c r="I75" s="424">
        <v>2500</v>
      </c>
      <c r="J75" s="424">
        <v>2500</v>
      </c>
      <c r="K75" s="771"/>
      <c r="L75" s="771"/>
      <c r="M75" s="424">
        <v>2500</v>
      </c>
      <c r="N75" s="424">
        <v>2500</v>
      </c>
      <c r="O75" s="771"/>
      <c r="P75" s="892"/>
      <c r="Q75" s="424">
        <v>2500</v>
      </c>
      <c r="R75" s="424">
        <v>2500</v>
      </c>
    </row>
    <row r="76" spans="3:18" outlineLevel="1">
      <c r="C76" s="336"/>
      <c r="D76" s="728" t="s">
        <v>1110</v>
      </c>
      <c r="E76" s="177" t="s">
        <v>1105</v>
      </c>
      <c r="F76" s="424">
        <v>2000</v>
      </c>
      <c r="G76" s="424">
        <v>2000</v>
      </c>
      <c r="H76" s="424">
        <v>2000</v>
      </c>
      <c r="I76" s="424">
        <v>2000</v>
      </c>
      <c r="J76" s="424">
        <v>2000</v>
      </c>
      <c r="K76" s="771"/>
      <c r="L76" s="771"/>
      <c r="M76" s="424">
        <v>2000</v>
      </c>
      <c r="N76" s="424">
        <v>2000</v>
      </c>
      <c r="O76" s="771"/>
      <c r="P76" s="892"/>
      <c r="Q76" s="424">
        <v>2000</v>
      </c>
      <c r="R76" s="424">
        <v>2000</v>
      </c>
    </row>
    <row r="77" spans="3:18" ht="26.4" outlineLevel="1">
      <c r="C77" s="336"/>
      <c r="D77" s="728" t="s">
        <v>1111</v>
      </c>
      <c r="E77" s="177" t="s">
        <v>1105</v>
      </c>
      <c r="F77" s="424">
        <v>7150</v>
      </c>
      <c r="G77" s="424">
        <v>7150</v>
      </c>
      <c r="H77" s="424">
        <v>7150</v>
      </c>
      <c r="I77" s="424">
        <v>7150</v>
      </c>
      <c r="J77" s="424">
        <v>7150</v>
      </c>
      <c r="K77" s="771"/>
      <c r="L77" s="771"/>
      <c r="M77" s="424">
        <v>7150</v>
      </c>
      <c r="N77" s="424">
        <v>7150</v>
      </c>
      <c r="O77" s="771"/>
      <c r="P77" s="892"/>
      <c r="Q77" s="424">
        <v>7150</v>
      </c>
      <c r="R77" s="424">
        <v>7150</v>
      </c>
    </row>
    <row r="78" spans="3:18" ht="26.4" outlineLevel="1">
      <c r="C78" s="336"/>
      <c r="D78" s="728" t="s">
        <v>1112</v>
      </c>
      <c r="E78" s="177" t="s">
        <v>1105</v>
      </c>
      <c r="F78" s="424">
        <v>2750</v>
      </c>
      <c r="G78" s="424">
        <v>2750</v>
      </c>
      <c r="H78" s="424">
        <v>2750</v>
      </c>
      <c r="I78" s="424">
        <v>2750</v>
      </c>
      <c r="J78" s="424">
        <v>2750</v>
      </c>
      <c r="K78" s="771"/>
      <c r="L78" s="771"/>
      <c r="M78" s="424">
        <v>2750</v>
      </c>
      <c r="N78" s="424">
        <v>2750</v>
      </c>
      <c r="O78" s="771"/>
      <c r="P78" s="892"/>
      <c r="Q78" s="424">
        <v>2750</v>
      </c>
      <c r="R78" s="424">
        <v>2750</v>
      </c>
    </row>
    <row r="79" spans="3:18" outlineLevel="1">
      <c r="C79" s="336"/>
      <c r="D79" s="728" t="s">
        <v>1113</v>
      </c>
      <c r="E79" s="177" t="s">
        <v>604</v>
      </c>
      <c r="F79" s="424">
        <v>3900</v>
      </c>
      <c r="G79" s="424">
        <v>3900</v>
      </c>
      <c r="H79" s="424">
        <v>3900</v>
      </c>
      <c r="I79" s="424">
        <v>3900</v>
      </c>
      <c r="J79" s="424">
        <v>3900</v>
      </c>
      <c r="M79" s="424">
        <v>3900</v>
      </c>
      <c r="N79" s="424">
        <v>3900</v>
      </c>
      <c r="P79" s="398"/>
      <c r="Q79" s="424">
        <v>3900</v>
      </c>
      <c r="R79" s="424">
        <v>3900</v>
      </c>
    </row>
    <row r="80" spans="3:18" outlineLevel="1">
      <c r="C80" s="336"/>
      <c r="D80" s="728" t="s">
        <v>1114</v>
      </c>
      <c r="E80" s="177" t="s">
        <v>604</v>
      </c>
      <c r="F80" s="424">
        <v>450</v>
      </c>
      <c r="G80" s="424">
        <v>450</v>
      </c>
      <c r="H80" s="424">
        <v>450</v>
      </c>
      <c r="I80" s="424">
        <v>450</v>
      </c>
      <c r="J80" s="424">
        <v>450</v>
      </c>
      <c r="M80" s="424">
        <v>450</v>
      </c>
      <c r="N80" s="424">
        <v>450</v>
      </c>
      <c r="P80" s="398"/>
      <c r="Q80" s="424">
        <v>450</v>
      </c>
      <c r="R80" s="424">
        <v>450</v>
      </c>
    </row>
    <row r="81" spans="1:18" outlineLevel="1">
      <c r="C81" s="336"/>
      <c r="D81" s="728" t="s">
        <v>1115</v>
      </c>
      <c r="E81" s="177" t="s">
        <v>604</v>
      </c>
      <c r="F81" s="424">
        <v>1800</v>
      </c>
      <c r="G81" s="424">
        <v>1800</v>
      </c>
      <c r="H81" s="424">
        <v>1800</v>
      </c>
      <c r="I81" s="424">
        <v>1800</v>
      </c>
      <c r="J81" s="424">
        <v>1800</v>
      </c>
      <c r="M81" s="424">
        <v>1800</v>
      </c>
      <c r="N81" s="424">
        <v>1800</v>
      </c>
      <c r="P81" s="398"/>
      <c r="Q81" s="424">
        <v>1800</v>
      </c>
      <c r="R81" s="424">
        <v>1800</v>
      </c>
    </row>
    <row r="82" spans="1:18" outlineLevel="1">
      <c r="C82" s="336"/>
      <c r="D82" s="728" t="s">
        <v>1116</v>
      </c>
      <c r="E82" s="177" t="s">
        <v>604</v>
      </c>
      <c r="F82" s="424">
        <v>6000</v>
      </c>
      <c r="G82" s="424">
        <v>6000</v>
      </c>
      <c r="H82" s="424">
        <v>6000</v>
      </c>
      <c r="I82" s="424">
        <v>6000</v>
      </c>
      <c r="J82" s="424">
        <v>6000</v>
      </c>
      <c r="M82" s="424">
        <v>6000</v>
      </c>
      <c r="N82" s="424">
        <v>6000</v>
      </c>
      <c r="P82" s="398"/>
      <c r="Q82" s="424">
        <v>6000</v>
      </c>
      <c r="R82" s="424">
        <v>6000</v>
      </c>
    </row>
    <row r="83" spans="1:18" outlineLevel="1">
      <c r="C83" s="336"/>
      <c r="D83" s="728" t="s">
        <v>1117</v>
      </c>
      <c r="E83" s="177" t="s">
        <v>1118</v>
      </c>
      <c r="F83" s="424">
        <v>450</v>
      </c>
      <c r="G83" s="424">
        <v>450</v>
      </c>
      <c r="H83" s="424">
        <v>450</v>
      </c>
      <c r="I83" s="424">
        <v>450</v>
      </c>
      <c r="J83" s="424">
        <v>450</v>
      </c>
      <c r="M83" s="424">
        <v>450</v>
      </c>
      <c r="N83" s="424">
        <v>450</v>
      </c>
      <c r="P83" s="398"/>
      <c r="Q83" s="424">
        <v>450</v>
      </c>
      <c r="R83" s="424">
        <v>450</v>
      </c>
    </row>
    <row r="84" spans="1:18" outlineLevel="1">
      <c r="C84" s="336"/>
      <c r="D84" s="728" t="s">
        <v>1119</v>
      </c>
      <c r="E84" s="177" t="s">
        <v>1118</v>
      </c>
      <c r="F84" s="424">
        <v>4200</v>
      </c>
      <c r="G84" s="424">
        <v>4200</v>
      </c>
      <c r="H84" s="424">
        <v>4200</v>
      </c>
      <c r="I84" s="424">
        <v>4200</v>
      </c>
      <c r="J84" s="424">
        <v>4200</v>
      </c>
      <c r="M84" s="424">
        <v>4200</v>
      </c>
      <c r="N84" s="424">
        <v>4200</v>
      </c>
      <c r="P84" s="398"/>
      <c r="Q84" s="424">
        <v>4200</v>
      </c>
      <c r="R84" s="424">
        <v>4200</v>
      </c>
    </row>
    <row r="85" spans="1:18" outlineLevel="1">
      <c r="C85" s="336"/>
      <c r="D85" s="728" t="s">
        <v>1120</v>
      </c>
      <c r="E85" s="177" t="s">
        <v>1118</v>
      </c>
      <c r="F85" s="424">
        <v>4200</v>
      </c>
      <c r="G85" s="424">
        <v>4200</v>
      </c>
      <c r="H85" s="424">
        <v>4200</v>
      </c>
      <c r="I85" s="424">
        <v>4200</v>
      </c>
      <c r="J85" s="424">
        <v>4200</v>
      </c>
      <c r="M85" s="424">
        <v>4200</v>
      </c>
      <c r="N85" s="424">
        <v>4200</v>
      </c>
      <c r="P85" s="398"/>
      <c r="Q85" s="424">
        <v>4200</v>
      </c>
      <c r="R85" s="424">
        <v>4200</v>
      </c>
    </row>
    <row r="86" spans="1:18" outlineLevel="1">
      <c r="C86" s="336"/>
      <c r="D86" s="728" t="s">
        <v>1121</v>
      </c>
      <c r="E86" s="177" t="s">
        <v>1118</v>
      </c>
      <c r="F86" s="424">
        <v>1080</v>
      </c>
      <c r="G86" s="424">
        <v>1080</v>
      </c>
      <c r="H86" s="424">
        <v>1080</v>
      </c>
      <c r="I86" s="424">
        <v>1080</v>
      </c>
      <c r="J86" s="424">
        <v>1080</v>
      </c>
      <c r="M86" s="424">
        <v>1080</v>
      </c>
      <c r="N86" s="424">
        <v>1080</v>
      </c>
      <c r="P86" s="398"/>
      <c r="Q86" s="424">
        <v>1080</v>
      </c>
      <c r="R86" s="424">
        <v>1080</v>
      </c>
    </row>
    <row r="87" spans="1:18" outlineLevel="1">
      <c r="C87" s="336"/>
      <c r="D87" s="728" t="s">
        <v>1122</v>
      </c>
      <c r="E87" s="177" t="s">
        <v>604</v>
      </c>
      <c r="F87" s="424">
        <v>3825</v>
      </c>
      <c r="G87" s="424">
        <v>3825</v>
      </c>
      <c r="H87" s="424">
        <v>3825</v>
      </c>
      <c r="I87" s="424">
        <v>3825</v>
      </c>
      <c r="J87" s="424">
        <v>3825</v>
      </c>
      <c r="M87" s="424">
        <v>3825</v>
      </c>
      <c r="N87" s="424">
        <v>3825</v>
      </c>
      <c r="P87" s="398"/>
      <c r="Q87" s="424">
        <v>3825</v>
      </c>
      <c r="R87" s="424">
        <v>3825</v>
      </c>
    </row>
    <row r="88" spans="1:18" outlineLevel="1">
      <c r="C88" s="336"/>
      <c r="D88" s="728" t="s">
        <v>1123</v>
      </c>
      <c r="E88" s="177" t="s">
        <v>518</v>
      </c>
      <c r="F88" s="424">
        <v>120</v>
      </c>
      <c r="G88" s="424">
        <v>120</v>
      </c>
      <c r="H88" s="424">
        <v>120</v>
      </c>
      <c r="I88" s="424">
        <v>120</v>
      </c>
      <c r="J88" s="424">
        <v>120</v>
      </c>
      <c r="M88" s="424">
        <v>120</v>
      </c>
      <c r="N88" s="424">
        <v>120</v>
      </c>
      <c r="P88" s="398"/>
      <c r="Q88" s="424">
        <v>120</v>
      </c>
      <c r="R88" s="424">
        <v>120</v>
      </c>
    </row>
    <row r="89" spans="1:18" outlineLevel="1">
      <c r="C89" s="336"/>
      <c r="D89" s="728" t="s">
        <v>1124</v>
      </c>
      <c r="E89" s="177" t="s">
        <v>483</v>
      </c>
      <c r="F89" s="424">
        <v>9712.5</v>
      </c>
      <c r="G89" s="424">
        <v>9712.5</v>
      </c>
      <c r="H89" s="424">
        <v>9712.5</v>
      </c>
      <c r="I89" s="424">
        <v>9712.5</v>
      </c>
      <c r="J89" s="424">
        <v>9712.5</v>
      </c>
      <c r="M89" s="424">
        <v>9712.5</v>
      </c>
      <c r="N89" s="424">
        <v>9712.5</v>
      </c>
      <c r="P89" s="398"/>
      <c r="Q89" s="424">
        <v>9712.5</v>
      </c>
      <c r="R89" s="424">
        <v>9712.5</v>
      </c>
    </row>
    <row r="90" spans="1:18" outlineLevel="1">
      <c r="C90" s="337"/>
      <c r="D90" s="728" t="s">
        <v>1125</v>
      </c>
      <c r="E90" s="177" t="s">
        <v>1126</v>
      </c>
      <c r="F90" s="424">
        <v>1200</v>
      </c>
      <c r="G90" s="424">
        <v>1200</v>
      </c>
      <c r="H90" s="424">
        <v>1200</v>
      </c>
      <c r="I90" s="424">
        <v>1200</v>
      </c>
      <c r="J90" s="424">
        <v>1200</v>
      </c>
      <c r="M90" s="424">
        <v>1200</v>
      </c>
      <c r="N90" s="424">
        <v>1200</v>
      </c>
      <c r="P90" s="398"/>
      <c r="Q90" s="424">
        <v>1200</v>
      </c>
      <c r="R90" s="424">
        <v>1200</v>
      </c>
    </row>
    <row r="91" spans="1:18" outlineLevel="1">
      <c r="C91" s="336"/>
      <c r="D91" s="728" t="s">
        <v>1127</v>
      </c>
      <c r="E91" s="177" t="s">
        <v>604</v>
      </c>
      <c r="F91" s="424">
        <v>450</v>
      </c>
      <c r="G91" s="424">
        <v>450</v>
      </c>
      <c r="H91" s="424">
        <v>450</v>
      </c>
      <c r="I91" s="424">
        <v>450</v>
      </c>
      <c r="J91" s="424">
        <v>450</v>
      </c>
      <c r="M91" s="424">
        <v>450</v>
      </c>
      <c r="N91" s="424">
        <v>450</v>
      </c>
      <c r="P91" s="398"/>
      <c r="Q91" s="424">
        <v>450</v>
      </c>
      <c r="R91" s="424">
        <v>450</v>
      </c>
    </row>
    <row r="92" spans="1:18" outlineLevel="1">
      <c r="C92" s="337"/>
      <c r="D92" s="728" t="s">
        <v>1128</v>
      </c>
      <c r="E92" s="177" t="s">
        <v>1126</v>
      </c>
      <c r="F92" s="424">
        <v>1500</v>
      </c>
      <c r="G92" s="424">
        <v>1500</v>
      </c>
      <c r="H92" s="424">
        <v>1500</v>
      </c>
      <c r="I92" s="424">
        <v>1500</v>
      </c>
      <c r="J92" s="424">
        <v>1500</v>
      </c>
      <c r="M92" s="424">
        <v>1500</v>
      </c>
      <c r="N92" s="424">
        <v>1500</v>
      </c>
      <c r="P92" s="398"/>
      <c r="Q92" s="424">
        <v>1500</v>
      </c>
      <c r="R92" s="424">
        <v>1500</v>
      </c>
    </row>
    <row r="93" spans="1:18" outlineLevel="1">
      <c r="C93" s="337"/>
      <c r="D93" s="728" t="s">
        <v>1129</v>
      </c>
      <c r="E93" s="177" t="s">
        <v>604</v>
      </c>
      <c r="F93" s="424">
        <v>3000</v>
      </c>
      <c r="G93" s="424">
        <v>3000</v>
      </c>
      <c r="H93" s="424">
        <v>3000</v>
      </c>
      <c r="I93" s="424">
        <v>3000</v>
      </c>
      <c r="J93" s="424">
        <v>3000</v>
      </c>
      <c r="M93" s="424">
        <v>3000</v>
      </c>
      <c r="N93" s="424">
        <v>3000</v>
      </c>
      <c r="P93" s="398"/>
      <c r="Q93" s="424">
        <v>3000</v>
      </c>
      <c r="R93" s="424">
        <v>3000</v>
      </c>
    </row>
    <row r="94" spans="1:18" outlineLevel="1">
      <c r="C94" s="337"/>
      <c r="D94" s="728" t="s">
        <v>1130</v>
      </c>
      <c r="E94" s="177" t="s">
        <v>460</v>
      </c>
      <c r="F94" s="424">
        <v>600</v>
      </c>
      <c r="G94" s="424">
        <v>600</v>
      </c>
      <c r="H94" s="424">
        <v>600</v>
      </c>
      <c r="I94" s="424">
        <v>600</v>
      </c>
      <c r="J94" s="424">
        <v>600</v>
      </c>
      <c r="M94" s="424">
        <v>600</v>
      </c>
      <c r="N94" s="424">
        <v>600</v>
      </c>
      <c r="P94" s="398"/>
      <c r="Q94" s="424">
        <v>600</v>
      </c>
      <c r="R94" s="424">
        <v>600</v>
      </c>
    </row>
    <row r="95" spans="1:18" outlineLevel="1">
      <c r="C95" s="337"/>
      <c r="D95" s="728" t="s">
        <v>1131</v>
      </c>
      <c r="E95" s="177" t="s">
        <v>1132</v>
      </c>
      <c r="F95" s="424">
        <v>1500</v>
      </c>
      <c r="G95" s="424">
        <v>1500</v>
      </c>
      <c r="H95" s="424">
        <v>1500</v>
      </c>
      <c r="I95" s="424">
        <v>1500</v>
      </c>
      <c r="J95" s="424">
        <v>1500</v>
      </c>
      <c r="M95" s="424">
        <v>1500</v>
      </c>
      <c r="N95" s="424">
        <v>1500</v>
      </c>
      <c r="P95" s="398"/>
      <c r="Q95" s="424">
        <v>1500</v>
      </c>
      <c r="R95" s="424">
        <v>1500</v>
      </c>
    </row>
    <row r="96" spans="1:18" s="18" customFormat="1" ht="13.2" customHeight="1" outlineLevel="1" collapsed="1">
      <c r="A96" s="17" t="s">
        <v>1133</v>
      </c>
      <c r="C96" s="256"/>
      <c r="D96" s="488" t="s">
        <v>1134</v>
      </c>
      <c r="E96" s="489"/>
      <c r="F96" s="429"/>
      <c r="G96" s="429"/>
      <c r="H96" s="429"/>
      <c r="I96" s="429"/>
      <c r="J96" s="430"/>
      <c r="K96" s="390"/>
      <c r="L96" s="390"/>
      <c r="M96" s="431"/>
      <c r="N96" s="430"/>
      <c r="O96" s="390"/>
      <c r="P96" s="487"/>
      <c r="Q96" s="431"/>
      <c r="R96" s="430"/>
    </row>
    <row r="97" spans="3:18" ht="13.2" customHeight="1" outlineLevel="1">
      <c r="C97" s="256"/>
      <c r="D97" s="177" t="s">
        <v>1135</v>
      </c>
      <c r="E97" s="177" t="s">
        <v>1136</v>
      </c>
      <c r="F97" s="424">
        <v>72.25</v>
      </c>
      <c r="G97" s="424">
        <v>72.25</v>
      </c>
      <c r="H97" s="424">
        <v>72.25</v>
      </c>
      <c r="I97" s="424">
        <v>72.25</v>
      </c>
      <c r="J97" s="424">
        <v>72.25</v>
      </c>
      <c r="M97" s="424">
        <v>72.25</v>
      </c>
      <c r="N97" s="424">
        <v>72.25</v>
      </c>
      <c r="P97" s="398"/>
      <c r="Q97" s="424">
        <v>72.25</v>
      </c>
      <c r="R97" s="424">
        <v>72.25</v>
      </c>
    </row>
    <row r="98" spans="3:18" ht="13.2" customHeight="1" outlineLevel="1">
      <c r="C98" s="256"/>
      <c r="D98" s="177" t="s">
        <v>1137</v>
      </c>
      <c r="E98" s="177" t="s">
        <v>604</v>
      </c>
      <c r="F98" s="424">
        <v>3612.5</v>
      </c>
      <c r="G98" s="424">
        <v>3612.5</v>
      </c>
      <c r="H98" s="424">
        <v>3612.5</v>
      </c>
      <c r="I98" s="424">
        <v>3612.5</v>
      </c>
      <c r="J98" s="424">
        <v>3612.5</v>
      </c>
      <c r="M98" s="424">
        <v>3612.5</v>
      </c>
      <c r="N98" s="424">
        <v>3612.5</v>
      </c>
      <c r="P98" s="398"/>
      <c r="Q98" s="424">
        <v>3612.5</v>
      </c>
      <c r="R98" s="424">
        <v>3612.5</v>
      </c>
    </row>
    <row r="99" spans="3:18" ht="13.2" customHeight="1" outlineLevel="1">
      <c r="C99" s="256"/>
      <c r="D99" s="177" t="s">
        <v>1138</v>
      </c>
      <c r="E99" s="177" t="s">
        <v>532</v>
      </c>
      <c r="F99" s="424">
        <v>8.5000000000000006E-2</v>
      </c>
      <c r="G99" s="424">
        <v>8.5000000000000006E-2</v>
      </c>
      <c r="H99" s="424">
        <v>8.5000000000000006E-2</v>
      </c>
      <c r="I99" s="424">
        <v>8.5000000000000006E-2</v>
      </c>
      <c r="J99" s="424">
        <v>8.5000000000000006E-2</v>
      </c>
      <c r="M99" s="424">
        <v>8.5000000000000006E-2</v>
      </c>
      <c r="N99" s="424">
        <v>8.5000000000000006E-2</v>
      </c>
      <c r="P99" s="398"/>
      <c r="Q99" s="424">
        <v>8.5000000000000006E-2</v>
      </c>
      <c r="R99" s="424">
        <v>8.5000000000000006E-2</v>
      </c>
    </row>
    <row r="100" spans="3:18" ht="13.2" customHeight="1" outlineLevel="1">
      <c r="C100" s="256"/>
      <c r="D100" s="177" t="s">
        <v>509</v>
      </c>
      <c r="E100" s="177" t="s">
        <v>1139</v>
      </c>
      <c r="F100" s="424">
        <v>8.5</v>
      </c>
      <c r="G100" s="424">
        <v>8.5</v>
      </c>
      <c r="H100" s="424">
        <v>8.5</v>
      </c>
      <c r="I100" s="424">
        <v>8.5</v>
      </c>
      <c r="J100" s="424">
        <v>8.5</v>
      </c>
      <c r="M100" s="424">
        <v>8.5</v>
      </c>
      <c r="N100" s="424">
        <v>8.5</v>
      </c>
      <c r="P100" s="398"/>
      <c r="Q100" s="424">
        <v>8.5</v>
      </c>
      <c r="R100" s="424">
        <v>8.5</v>
      </c>
    </row>
    <row r="101" spans="3:18" ht="13.2" customHeight="1" outlineLevel="1">
      <c r="C101" s="256"/>
      <c r="D101" s="177" t="s">
        <v>1140</v>
      </c>
      <c r="E101" s="177" t="s">
        <v>1139</v>
      </c>
      <c r="F101" s="424">
        <v>5.95</v>
      </c>
      <c r="G101" s="424">
        <v>5.95</v>
      </c>
      <c r="H101" s="424">
        <v>5.95</v>
      </c>
      <c r="I101" s="424">
        <v>5.95</v>
      </c>
      <c r="J101" s="424">
        <v>5.95</v>
      </c>
      <c r="M101" s="424">
        <v>5.95</v>
      </c>
      <c r="N101" s="424">
        <v>5.95</v>
      </c>
      <c r="P101" s="398"/>
      <c r="Q101" s="424">
        <v>5.95</v>
      </c>
      <c r="R101" s="424">
        <v>5.95</v>
      </c>
    </row>
    <row r="102" spans="3:18" ht="13.2" customHeight="1" outlineLevel="1">
      <c r="C102" s="256"/>
      <c r="D102" s="177" t="s">
        <v>1141</v>
      </c>
      <c r="E102" s="177" t="s">
        <v>518</v>
      </c>
      <c r="F102" s="424">
        <v>12.75</v>
      </c>
      <c r="G102" s="424">
        <v>12.75</v>
      </c>
      <c r="H102" s="424">
        <v>12.75</v>
      </c>
      <c r="I102" s="424">
        <v>12.75</v>
      </c>
      <c r="J102" s="424">
        <v>12.75</v>
      </c>
      <c r="M102" s="424">
        <v>12.75</v>
      </c>
      <c r="N102" s="424">
        <v>12.75</v>
      </c>
      <c r="P102" s="398"/>
      <c r="Q102" s="424">
        <v>12.75</v>
      </c>
      <c r="R102" s="424">
        <v>12.75</v>
      </c>
    </row>
    <row r="103" spans="3:18" ht="13.2" customHeight="1" outlineLevel="1">
      <c r="C103" s="256"/>
      <c r="D103" s="177" t="s">
        <v>1142</v>
      </c>
      <c r="E103" s="177" t="s">
        <v>518</v>
      </c>
      <c r="F103" s="424">
        <v>21.25</v>
      </c>
      <c r="G103" s="424">
        <v>21.25</v>
      </c>
      <c r="H103" s="424">
        <v>21.25</v>
      </c>
      <c r="I103" s="424">
        <v>21.25</v>
      </c>
      <c r="J103" s="424">
        <v>21.25</v>
      </c>
      <c r="M103" s="424">
        <v>21.25</v>
      </c>
      <c r="N103" s="424">
        <v>21.25</v>
      </c>
      <c r="P103" s="398"/>
      <c r="Q103" s="424">
        <v>21.25</v>
      </c>
      <c r="R103" s="424">
        <v>21.25</v>
      </c>
    </row>
    <row r="104" spans="3:18" ht="30" customHeight="1" outlineLevel="1">
      <c r="C104" s="256"/>
      <c r="D104" s="177" t="s">
        <v>1092</v>
      </c>
      <c r="E104" s="728" t="s">
        <v>1143</v>
      </c>
      <c r="F104" s="424">
        <v>45</v>
      </c>
      <c r="G104" s="424">
        <v>45</v>
      </c>
      <c r="H104" s="424">
        <v>45</v>
      </c>
      <c r="I104" s="424">
        <v>45</v>
      </c>
      <c r="J104" s="424">
        <v>45</v>
      </c>
      <c r="M104" s="424">
        <v>45</v>
      </c>
      <c r="N104" s="424">
        <v>45</v>
      </c>
      <c r="P104" s="398"/>
      <c r="Q104" s="424">
        <v>45</v>
      </c>
      <c r="R104" s="424">
        <v>45</v>
      </c>
    </row>
    <row r="105" spans="3:18" ht="13.2" customHeight="1" outlineLevel="1">
      <c r="C105" s="256"/>
      <c r="D105" s="177" t="s">
        <v>1144</v>
      </c>
      <c r="E105" s="177" t="s">
        <v>1139</v>
      </c>
      <c r="F105" s="424">
        <v>40.799999999999997</v>
      </c>
      <c r="G105" s="424">
        <v>40.799999999999997</v>
      </c>
      <c r="H105" s="424">
        <v>40.799999999999997</v>
      </c>
      <c r="I105" s="424">
        <v>40.799999999999997</v>
      </c>
      <c r="J105" s="424">
        <v>40.799999999999997</v>
      </c>
      <c r="M105" s="424">
        <v>40.799999999999997</v>
      </c>
      <c r="N105" s="424">
        <v>40.799999999999997</v>
      </c>
      <c r="P105" s="398"/>
      <c r="Q105" s="424">
        <v>40.799999999999997</v>
      </c>
      <c r="R105" s="424">
        <v>40.799999999999997</v>
      </c>
    </row>
    <row r="106" spans="3:18" ht="26.4" outlineLevel="1">
      <c r="C106" s="256"/>
      <c r="D106" s="177" t="s">
        <v>1101</v>
      </c>
      <c r="E106" s="728" t="s">
        <v>1143</v>
      </c>
      <c r="F106" s="424">
        <v>13</v>
      </c>
      <c r="G106" s="424">
        <v>13</v>
      </c>
      <c r="H106" s="424">
        <v>13</v>
      </c>
      <c r="I106" s="424">
        <v>13</v>
      </c>
      <c r="J106" s="424">
        <v>13</v>
      </c>
      <c r="M106" s="424">
        <v>13</v>
      </c>
      <c r="N106" s="424">
        <v>13</v>
      </c>
      <c r="P106" s="398"/>
      <c r="Q106" s="424">
        <v>13</v>
      </c>
      <c r="R106" s="424">
        <v>13</v>
      </c>
    </row>
    <row r="107" spans="3:18" ht="13.2" customHeight="1" outlineLevel="1">
      <c r="C107" s="256"/>
      <c r="D107" s="177" t="s">
        <v>1145</v>
      </c>
      <c r="E107" s="177" t="s">
        <v>1139</v>
      </c>
      <c r="F107" s="424">
        <v>33.15</v>
      </c>
      <c r="G107" s="424">
        <v>33.15</v>
      </c>
      <c r="H107" s="424">
        <v>33.15</v>
      </c>
      <c r="I107" s="424">
        <v>33.15</v>
      </c>
      <c r="J107" s="424">
        <v>33.15</v>
      </c>
      <c r="M107" s="424">
        <v>33.15</v>
      </c>
      <c r="N107" s="424">
        <v>33.15</v>
      </c>
      <c r="P107" s="398"/>
      <c r="Q107" s="424">
        <v>33.15</v>
      </c>
      <c r="R107" s="424">
        <v>33.15</v>
      </c>
    </row>
    <row r="108" spans="3:18" ht="13.2" customHeight="1" outlineLevel="1">
      <c r="C108" s="256"/>
      <c r="D108" s="177" t="s">
        <v>1146</v>
      </c>
      <c r="E108" s="177" t="s">
        <v>1139</v>
      </c>
      <c r="F108" s="424">
        <v>46.75</v>
      </c>
      <c r="G108" s="424">
        <v>46.75</v>
      </c>
      <c r="H108" s="424">
        <v>46.75</v>
      </c>
      <c r="I108" s="424">
        <v>46.75</v>
      </c>
      <c r="J108" s="424">
        <v>46.75</v>
      </c>
      <c r="M108" s="424">
        <v>46.75</v>
      </c>
      <c r="N108" s="424">
        <v>46.75</v>
      </c>
      <c r="P108" s="398"/>
      <c r="Q108" s="424">
        <v>46.75</v>
      </c>
      <c r="R108" s="424">
        <v>46.75</v>
      </c>
    </row>
    <row r="109" spans="3:18" ht="13.2" customHeight="1" outlineLevel="1">
      <c r="C109" s="256"/>
      <c r="D109" s="177" t="s">
        <v>1147</v>
      </c>
      <c r="E109" s="177" t="s">
        <v>1139</v>
      </c>
      <c r="F109" s="424">
        <v>5.5249999999999995</v>
      </c>
      <c r="G109" s="424">
        <v>5.5249999999999995</v>
      </c>
      <c r="H109" s="424">
        <v>5.5249999999999995</v>
      </c>
      <c r="I109" s="424">
        <v>5.5249999999999995</v>
      </c>
      <c r="J109" s="424">
        <v>5.5249999999999995</v>
      </c>
      <c r="M109" s="424">
        <v>5.5249999999999995</v>
      </c>
      <c r="N109" s="424">
        <v>5.5249999999999995</v>
      </c>
      <c r="P109" s="398"/>
      <c r="Q109" s="424">
        <v>5.5249999999999995</v>
      </c>
      <c r="R109" s="424">
        <v>5.5249999999999995</v>
      </c>
    </row>
    <row r="110" spans="3:18" ht="13.2" customHeight="1" outlineLevel="1">
      <c r="C110" s="256"/>
      <c r="D110" s="177" t="s">
        <v>1148</v>
      </c>
      <c r="E110" s="177" t="s">
        <v>1139</v>
      </c>
      <c r="F110" s="424">
        <v>12.75</v>
      </c>
      <c r="G110" s="424">
        <v>12.75</v>
      </c>
      <c r="H110" s="424">
        <v>12.75</v>
      </c>
      <c r="I110" s="424">
        <v>12.75</v>
      </c>
      <c r="J110" s="424">
        <v>12.75</v>
      </c>
      <c r="M110" s="424">
        <v>12.75</v>
      </c>
      <c r="N110" s="424">
        <v>12.75</v>
      </c>
      <c r="P110" s="398"/>
      <c r="Q110" s="424">
        <v>12.75</v>
      </c>
      <c r="R110" s="424">
        <v>12.75</v>
      </c>
    </row>
    <row r="111" spans="3:18" outlineLevel="1">
      <c r="C111" s="256"/>
      <c r="D111" s="177" t="s">
        <v>1149</v>
      </c>
      <c r="E111" s="728" t="s">
        <v>1150</v>
      </c>
      <c r="F111" s="424">
        <v>645</v>
      </c>
      <c r="G111" s="424">
        <v>645</v>
      </c>
      <c r="H111" s="424">
        <v>645</v>
      </c>
      <c r="I111" s="424">
        <v>645</v>
      </c>
      <c r="J111" s="424">
        <v>645</v>
      </c>
      <c r="K111" s="771"/>
      <c r="L111" s="771"/>
      <c r="M111" s="424">
        <v>645</v>
      </c>
      <c r="N111" s="424">
        <v>645</v>
      </c>
      <c r="O111" s="771"/>
      <c r="P111" s="892"/>
      <c r="Q111" s="424">
        <v>645</v>
      </c>
      <c r="R111" s="424">
        <v>645</v>
      </c>
    </row>
    <row r="112" spans="3:18" ht="52.8" outlineLevel="1">
      <c r="C112" s="256"/>
      <c r="D112" s="728" t="s">
        <v>1151</v>
      </c>
      <c r="E112" s="728" t="s">
        <v>1152</v>
      </c>
      <c r="F112" s="424">
        <v>28.5</v>
      </c>
      <c r="G112" s="424">
        <v>28.5</v>
      </c>
      <c r="H112" s="424">
        <v>28.5</v>
      </c>
      <c r="I112" s="424">
        <v>28.5</v>
      </c>
      <c r="J112" s="424">
        <v>28.5</v>
      </c>
      <c r="K112" s="771"/>
      <c r="L112" s="771"/>
      <c r="M112" s="424">
        <v>28.5</v>
      </c>
      <c r="N112" s="424">
        <v>28.5</v>
      </c>
      <c r="O112" s="771"/>
      <c r="P112" s="892"/>
      <c r="Q112" s="424">
        <v>28.5</v>
      </c>
      <c r="R112" s="424">
        <v>28.5</v>
      </c>
    </row>
    <row r="113" spans="3:18" outlineLevel="1">
      <c r="C113" s="256"/>
      <c r="D113" s="728" t="s">
        <v>1153</v>
      </c>
      <c r="E113" s="728" t="s">
        <v>1154</v>
      </c>
      <c r="F113" s="424">
        <v>0.86</v>
      </c>
      <c r="G113" s="424">
        <v>0.86</v>
      </c>
      <c r="H113" s="424">
        <v>0.86</v>
      </c>
      <c r="I113" s="424">
        <v>0.86</v>
      </c>
      <c r="J113" s="424">
        <v>0.86</v>
      </c>
      <c r="K113" s="771"/>
      <c r="L113" s="771"/>
      <c r="M113" s="424">
        <v>0.86</v>
      </c>
      <c r="N113" s="424">
        <v>0.86</v>
      </c>
      <c r="O113" s="771"/>
      <c r="P113" s="892"/>
      <c r="Q113" s="424">
        <v>0.86</v>
      </c>
      <c r="R113" s="424">
        <v>0.86</v>
      </c>
    </row>
    <row r="114" spans="3:18" outlineLevel="1">
      <c r="C114" s="256"/>
      <c r="D114" s="728" t="s">
        <v>1155</v>
      </c>
      <c r="E114" s="728" t="s">
        <v>1150</v>
      </c>
      <c r="F114" s="424">
        <v>1075</v>
      </c>
      <c r="G114" s="424">
        <v>1075</v>
      </c>
      <c r="H114" s="424">
        <v>1075</v>
      </c>
      <c r="I114" s="424">
        <v>1075</v>
      </c>
      <c r="J114" s="424">
        <v>1075</v>
      </c>
      <c r="K114" s="771"/>
      <c r="L114" s="771"/>
      <c r="M114" s="424">
        <v>1075</v>
      </c>
      <c r="N114" s="424">
        <v>1075</v>
      </c>
      <c r="O114" s="771"/>
      <c r="P114" s="892"/>
      <c r="Q114" s="424">
        <v>1075</v>
      </c>
      <c r="R114" s="424">
        <v>1075</v>
      </c>
    </row>
    <row r="115" spans="3:18" outlineLevel="1">
      <c r="C115" s="256"/>
      <c r="D115" s="728" t="s">
        <v>1156</v>
      </c>
      <c r="E115" s="728" t="s">
        <v>1157</v>
      </c>
      <c r="F115" s="424">
        <v>0.16</v>
      </c>
      <c r="G115" s="424">
        <v>0.16</v>
      </c>
      <c r="H115" s="424">
        <v>0.16</v>
      </c>
      <c r="I115" s="424">
        <v>0.16</v>
      </c>
      <c r="J115" s="424">
        <v>0.16</v>
      </c>
      <c r="K115" s="771"/>
      <c r="L115" s="771"/>
      <c r="M115" s="424">
        <v>0.16</v>
      </c>
      <c r="N115" s="424">
        <v>0.16</v>
      </c>
      <c r="O115" s="771"/>
      <c r="P115" s="892"/>
      <c r="Q115" s="424">
        <v>0.16</v>
      </c>
      <c r="R115" s="424">
        <v>0.16</v>
      </c>
    </row>
    <row r="116" spans="3:18" outlineLevel="1">
      <c r="C116" s="256"/>
      <c r="D116" s="728" t="s">
        <v>1158</v>
      </c>
      <c r="E116" s="728" t="s">
        <v>1150</v>
      </c>
      <c r="F116" s="424">
        <v>731</v>
      </c>
      <c r="G116" s="424">
        <v>731</v>
      </c>
      <c r="H116" s="424">
        <v>731</v>
      </c>
      <c r="I116" s="424">
        <v>731</v>
      </c>
      <c r="J116" s="424">
        <v>731</v>
      </c>
      <c r="K116" s="771"/>
      <c r="L116" s="771"/>
      <c r="M116" s="424">
        <v>731</v>
      </c>
      <c r="N116" s="424">
        <v>731</v>
      </c>
      <c r="O116" s="771"/>
      <c r="P116" s="892"/>
      <c r="Q116" s="424">
        <v>731</v>
      </c>
      <c r="R116" s="424">
        <v>731</v>
      </c>
    </row>
    <row r="117" spans="3:18" ht="39.6" outlineLevel="1">
      <c r="C117" s="256"/>
      <c r="D117" s="728" t="s">
        <v>1159</v>
      </c>
      <c r="E117" s="728" t="s">
        <v>1160</v>
      </c>
      <c r="F117" s="424">
        <v>0.1</v>
      </c>
      <c r="G117" s="424">
        <v>0.1</v>
      </c>
      <c r="H117" s="424">
        <v>0.1</v>
      </c>
      <c r="I117" s="424">
        <v>0.1</v>
      </c>
      <c r="J117" s="424">
        <v>0.1</v>
      </c>
      <c r="K117" s="771"/>
      <c r="L117" s="771"/>
      <c r="M117" s="424">
        <v>0.1</v>
      </c>
      <c r="N117" s="424">
        <v>0.1</v>
      </c>
      <c r="O117" s="771"/>
      <c r="P117" s="892"/>
      <c r="Q117" s="424">
        <v>0.1</v>
      </c>
      <c r="R117" s="424">
        <v>0.1</v>
      </c>
    </row>
    <row r="118" spans="3:18" ht="39.6" outlineLevel="1">
      <c r="C118" s="256"/>
      <c r="D118" s="728" t="s">
        <v>1161</v>
      </c>
      <c r="E118" s="728" t="s">
        <v>1162</v>
      </c>
      <c r="F118" s="894">
        <v>0.1</v>
      </c>
      <c r="G118" s="894">
        <v>0.1</v>
      </c>
      <c r="H118" s="894">
        <v>0.1</v>
      </c>
      <c r="I118" s="894">
        <v>0.1</v>
      </c>
      <c r="J118" s="894">
        <v>0.1</v>
      </c>
      <c r="K118" s="771"/>
      <c r="L118" s="771"/>
      <c r="M118" s="894">
        <v>0.1</v>
      </c>
      <c r="N118" s="894">
        <v>0.1</v>
      </c>
      <c r="O118" s="771"/>
      <c r="P118" s="892"/>
      <c r="Q118" s="894">
        <v>0.1</v>
      </c>
      <c r="R118" s="894">
        <v>0.1</v>
      </c>
    </row>
    <row r="119" spans="3:18" outlineLevel="1">
      <c r="C119" s="256"/>
      <c r="D119" s="728" t="s">
        <v>1163</v>
      </c>
      <c r="E119" s="728" t="s">
        <v>1154</v>
      </c>
      <c r="F119" s="424">
        <v>602</v>
      </c>
      <c r="G119" s="424">
        <v>602</v>
      </c>
      <c r="H119" s="424">
        <v>602</v>
      </c>
      <c r="I119" s="424">
        <v>602</v>
      </c>
      <c r="J119" s="424">
        <v>602</v>
      </c>
      <c r="K119" s="771"/>
      <c r="L119" s="771"/>
      <c r="M119" s="424">
        <v>602</v>
      </c>
      <c r="N119" s="424">
        <v>602</v>
      </c>
      <c r="O119" s="771"/>
      <c r="P119" s="892"/>
      <c r="Q119" s="424">
        <v>602</v>
      </c>
      <c r="R119" s="424">
        <v>602</v>
      </c>
    </row>
    <row r="120" spans="3:18" outlineLevel="1">
      <c r="C120" s="256"/>
      <c r="D120" s="728" t="s">
        <v>1164</v>
      </c>
      <c r="E120" s="728" t="s">
        <v>1154</v>
      </c>
      <c r="F120" s="424">
        <v>387</v>
      </c>
      <c r="G120" s="424">
        <v>387</v>
      </c>
      <c r="H120" s="424">
        <v>387</v>
      </c>
      <c r="I120" s="424">
        <v>387</v>
      </c>
      <c r="J120" s="424">
        <v>387</v>
      </c>
      <c r="K120" s="771"/>
      <c r="L120" s="771"/>
      <c r="M120" s="424">
        <v>387</v>
      </c>
      <c r="N120" s="424">
        <v>387</v>
      </c>
      <c r="O120" s="771"/>
      <c r="P120" s="892"/>
      <c r="Q120" s="424">
        <v>387</v>
      </c>
      <c r="R120" s="424">
        <v>387</v>
      </c>
    </row>
    <row r="121" spans="3:18" outlineLevel="1">
      <c r="C121" s="256"/>
      <c r="D121" s="728" t="s">
        <v>1165</v>
      </c>
      <c r="E121" s="728" t="s">
        <v>1150</v>
      </c>
      <c r="F121" s="424">
        <v>731</v>
      </c>
      <c r="G121" s="424">
        <v>731</v>
      </c>
      <c r="H121" s="424">
        <v>731</v>
      </c>
      <c r="I121" s="424">
        <v>731</v>
      </c>
      <c r="J121" s="424">
        <v>731</v>
      </c>
      <c r="K121" s="771"/>
      <c r="L121" s="771"/>
      <c r="M121" s="424">
        <v>731</v>
      </c>
      <c r="N121" s="424">
        <v>731</v>
      </c>
      <c r="O121" s="771"/>
      <c r="P121" s="892"/>
      <c r="Q121" s="424">
        <v>731</v>
      </c>
      <c r="R121" s="424">
        <v>731</v>
      </c>
    </row>
    <row r="122" spans="3:18" ht="39.6" outlineLevel="1">
      <c r="C122" s="256"/>
      <c r="D122" s="728" t="s">
        <v>1166</v>
      </c>
      <c r="E122" s="728" t="s">
        <v>1167</v>
      </c>
      <c r="F122" s="424">
        <v>0.1</v>
      </c>
      <c r="G122" s="424">
        <v>0.1</v>
      </c>
      <c r="H122" s="424">
        <v>0.1</v>
      </c>
      <c r="I122" s="424">
        <v>0.1</v>
      </c>
      <c r="J122" s="424">
        <v>0.1</v>
      </c>
      <c r="K122" s="771"/>
      <c r="L122" s="771"/>
      <c r="M122" s="424">
        <v>0.1</v>
      </c>
      <c r="N122" s="424">
        <v>0.1</v>
      </c>
      <c r="O122" s="771"/>
      <c r="P122" s="892"/>
      <c r="Q122" s="424">
        <v>0.1</v>
      </c>
      <c r="R122" s="424">
        <v>0.1</v>
      </c>
    </row>
    <row r="123" spans="3:18" outlineLevel="1">
      <c r="C123" s="256"/>
      <c r="D123" s="728" t="s">
        <v>1168</v>
      </c>
      <c r="E123" s="728" t="s">
        <v>1169</v>
      </c>
      <c r="F123" s="424">
        <v>430</v>
      </c>
      <c r="G123" s="424">
        <v>430</v>
      </c>
      <c r="H123" s="424">
        <v>430</v>
      </c>
      <c r="I123" s="424">
        <v>430</v>
      </c>
      <c r="J123" s="424">
        <v>430</v>
      </c>
      <c r="K123" s="771"/>
      <c r="L123" s="771"/>
      <c r="M123" s="424">
        <v>430</v>
      </c>
      <c r="N123" s="424">
        <v>430</v>
      </c>
      <c r="O123" s="771"/>
      <c r="P123" s="892"/>
      <c r="Q123" s="424">
        <v>430</v>
      </c>
      <c r="R123" s="424">
        <v>430</v>
      </c>
    </row>
    <row r="124" spans="3:18" ht="26.4" outlineLevel="1">
      <c r="C124" s="256"/>
      <c r="D124" s="728" t="s">
        <v>1170</v>
      </c>
      <c r="E124" s="728" t="s">
        <v>1171</v>
      </c>
      <c r="F124" s="424">
        <v>430</v>
      </c>
      <c r="G124" s="424">
        <v>430</v>
      </c>
      <c r="H124" s="424">
        <v>430</v>
      </c>
      <c r="I124" s="424">
        <v>430</v>
      </c>
      <c r="J124" s="424">
        <v>430</v>
      </c>
      <c r="K124" s="771"/>
      <c r="L124" s="771"/>
      <c r="M124" s="424">
        <v>430</v>
      </c>
      <c r="N124" s="424">
        <v>430</v>
      </c>
      <c r="O124" s="771"/>
      <c r="P124" s="892"/>
      <c r="Q124" s="424">
        <v>430</v>
      </c>
      <c r="R124" s="424">
        <v>430</v>
      </c>
    </row>
    <row r="125" spans="3:18" ht="13.2" customHeight="1" outlineLevel="1">
      <c r="C125" s="256"/>
      <c r="D125" s="177" t="s">
        <v>1172</v>
      </c>
      <c r="E125" s="177" t="s">
        <v>1139</v>
      </c>
      <c r="F125" s="424">
        <v>25.5</v>
      </c>
      <c r="G125" s="424">
        <v>25.5</v>
      </c>
      <c r="H125" s="424">
        <v>25.5</v>
      </c>
      <c r="I125" s="424">
        <v>25.5</v>
      </c>
      <c r="J125" s="424">
        <v>25.5</v>
      </c>
      <c r="M125" s="424">
        <v>25.5</v>
      </c>
      <c r="N125" s="424">
        <v>25.5</v>
      </c>
      <c r="P125" s="398"/>
      <c r="Q125" s="424">
        <v>25.5</v>
      </c>
      <c r="R125" s="424">
        <v>25.5</v>
      </c>
    </row>
    <row r="126" spans="3:18" ht="13.2" customHeight="1" outlineLevel="1">
      <c r="C126" s="256"/>
      <c r="D126" s="177" t="s">
        <v>1173</v>
      </c>
      <c r="E126" s="177" t="s">
        <v>1139</v>
      </c>
      <c r="F126" s="424">
        <v>13.6</v>
      </c>
      <c r="G126" s="424">
        <v>13.6</v>
      </c>
      <c r="H126" s="424">
        <v>13.6</v>
      </c>
      <c r="I126" s="424">
        <v>13.6</v>
      </c>
      <c r="J126" s="424">
        <v>13.6</v>
      </c>
      <c r="M126" s="424">
        <v>13.6</v>
      </c>
      <c r="N126" s="424">
        <v>13.6</v>
      </c>
      <c r="P126" s="398"/>
      <c r="Q126" s="424">
        <v>13.6</v>
      </c>
      <c r="R126" s="424">
        <v>13.6</v>
      </c>
    </row>
    <row r="127" spans="3:18" ht="13.2" customHeight="1" outlineLevel="1">
      <c r="C127" s="256"/>
      <c r="D127" s="177" t="s">
        <v>1174</v>
      </c>
      <c r="E127" s="177" t="s">
        <v>1139</v>
      </c>
      <c r="F127" s="424">
        <v>6.8</v>
      </c>
      <c r="G127" s="424">
        <v>6.8</v>
      </c>
      <c r="H127" s="424">
        <v>6.8</v>
      </c>
      <c r="I127" s="424">
        <v>6.8</v>
      </c>
      <c r="J127" s="424">
        <v>6.8</v>
      </c>
      <c r="M127" s="424">
        <v>6.8</v>
      </c>
      <c r="N127" s="424">
        <v>6.8</v>
      </c>
      <c r="P127" s="398"/>
      <c r="Q127" s="424">
        <v>6.8</v>
      </c>
      <c r="R127" s="424">
        <v>6.8</v>
      </c>
    </row>
    <row r="128" spans="3:18" ht="13.2" customHeight="1" outlineLevel="1">
      <c r="C128" s="256"/>
      <c r="D128" s="177" t="s">
        <v>1175</v>
      </c>
      <c r="E128" s="177" t="s">
        <v>1139</v>
      </c>
      <c r="F128" s="424">
        <v>19.55</v>
      </c>
      <c r="G128" s="424">
        <v>19.55</v>
      </c>
      <c r="H128" s="424">
        <v>19.55</v>
      </c>
      <c r="I128" s="424">
        <v>19.55</v>
      </c>
      <c r="J128" s="424">
        <v>19.55</v>
      </c>
      <c r="M128" s="424">
        <v>19.55</v>
      </c>
      <c r="N128" s="424">
        <v>19.55</v>
      </c>
      <c r="P128" s="398"/>
      <c r="Q128" s="424">
        <v>19.55</v>
      </c>
      <c r="R128" s="424">
        <v>19.55</v>
      </c>
    </row>
    <row r="129" spans="3:18" ht="13.2" customHeight="1" outlineLevel="1">
      <c r="C129" s="256"/>
      <c r="D129" s="177" t="s">
        <v>1113</v>
      </c>
      <c r="E129" s="177" t="s">
        <v>1139</v>
      </c>
      <c r="F129" s="424">
        <v>31.45</v>
      </c>
      <c r="G129" s="424">
        <v>31.45</v>
      </c>
      <c r="H129" s="424">
        <v>31.45</v>
      </c>
      <c r="I129" s="424">
        <v>31.45</v>
      </c>
      <c r="J129" s="424">
        <v>31.45</v>
      </c>
      <c r="M129" s="424">
        <v>31.45</v>
      </c>
      <c r="N129" s="424">
        <v>31.45</v>
      </c>
      <c r="P129" s="398"/>
      <c r="Q129" s="424">
        <v>31.45</v>
      </c>
      <c r="R129" s="424">
        <v>31.45</v>
      </c>
    </row>
    <row r="130" spans="3:18" ht="13.2" customHeight="1" outlineLevel="1">
      <c r="C130" s="256"/>
      <c r="D130" s="177" t="s">
        <v>1176</v>
      </c>
      <c r="E130" s="177" t="s">
        <v>590</v>
      </c>
      <c r="F130" s="424">
        <v>148.75</v>
      </c>
      <c r="G130" s="424">
        <v>148.75</v>
      </c>
      <c r="H130" s="424">
        <v>148.75</v>
      </c>
      <c r="I130" s="424">
        <v>148.75</v>
      </c>
      <c r="J130" s="424">
        <v>148.75</v>
      </c>
      <c r="M130" s="424">
        <v>148.75</v>
      </c>
      <c r="N130" s="424">
        <v>148.75</v>
      </c>
      <c r="P130" s="398"/>
      <c r="Q130" s="424">
        <v>148.75</v>
      </c>
      <c r="R130" s="424">
        <v>148.75</v>
      </c>
    </row>
    <row r="131" spans="3:18" ht="13.2" customHeight="1" outlineLevel="1">
      <c r="C131" s="256"/>
      <c r="D131" s="177" t="s">
        <v>1177</v>
      </c>
      <c r="E131" s="177" t="s">
        <v>1178</v>
      </c>
      <c r="F131" s="424">
        <v>2.1250000000000002E-2</v>
      </c>
      <c r="G131" s="424">
        <v>2.1250000000000002E-2</v>
      </c>
      <c r="H131" s="424">
        <v>2.1250000000000002E-2</v>
      </c>
      <c r="I131" s="424">
        <v>2.1250000000000002E-2</v>
      </c>
      <c r="J131" s="424">
        <v>2.1250000000000002E-2</v>
      </c>
      <c r="M131" s="424">
        <v>2.1250000000000002E-2</v>
      </c>
      <c r="N131" s="424">
        <v>2.1250000000000002E-2</v>
      </c>
      <c r="P131" s="398"/>
      <c r="Q131" s="424">
        <v>2.1250000000000002E-2</v>
      </c>
      <c r="R131" s="424">
        <v>2.1250000000000002E-2</v>
      </c>
    </row>
    <row r="132" spans="3:18" ht="13.2" customHeight="1" outlineLevel="1">
      <c r="C132" s="256"/>
      <c r="D132" s="177" t="s">
        <v>1179</v>
      </c>
      <c r="E132" s="177" t="s">
        <v>1118</v>
      </c>
      <c r="F132" s="424">
        <v>212.5</v>
      </c>
      <c r="G132" s="424">
        <v>212.5</v>
      </c>
      <c r="H132" s="424">
        <v>212.5</v>
      </c>
      <c r="I132" s="424">
        <v>212.5</v>
      </c>
      <c r="J132" s="424">
        <v>212.5</v>
      </c>
      <c r="M132" s="424">
        <v>212.5</v>
      </c>
      <c r="N132" s="424">
        <v>212.5</v>
      </c>
      <c r="P132" s="398"/>
      <c r="Q132" s="424">
        <v>212.5</v>
      </c>
      <c r="R132" s="424">
        <v>212.5</v>
      </c>
    </row>
    <row r="133" spans="3:18" ht="13.2" customHeight="1" outlineLevel="1">
      <c r="C133" s="256"/>
      <c r="D133" s="177" t="s">
        <v>1180</v>
      </c>
      <c r="E133" s="177" t="s">
        <v>1118</v>
      </c>
      <c r="F133" s="424">
        <v>2125</v>
      </c>
      <c r="G133" s="424">
        <v>2125</v>
      </c>
      <c r="H133" s="424">
        <v>2125</v>
      </c>
      <c r="I133" s="424">
        <v>2125</v>
      </c>
      <c r="J133" s="424">
        <v>2125</v>
      </c>
      <c r="M133" s="424">
        <v>2125</v>
      </c>
      <c r="N133" s="424">
        <v>2125</v>
      </c>
      <c r="P133" s="398"/>
      <c r="Q133" s="424">
        <v>2125</v>
      </c>
      <c r="R133" s="424">
        <v>2125</v>
      </c>
    </row>
    <row r="134" spans="3:18" ht="13.2" customHeight="1" outlineLevel="1">
      <c r="C134" s="256"/>
      <c r="D134" s="177" t="s">
        <v>1181</v>
      </c>
      <c r="E134" s="177" t="s">
        <v>1118</v>
      </c>
      <c r="F134" s="424">
        <v>3272.5</v>
      </c>
      <c r="G134" s="424">
        <v>3272.5</v>
      </c>
      <c r="H134" s="424">
        <v>3272.5</v>
      </c>
      <c r="I134" s="424">
        <v>3272.5</v>
      </c>
      <c r="J134" s="424">
        <v>3272.5</v>
      </c>
      <c r="M134" s="424">
        <v>3272.5</v>
      </c>
      <c r="N134" s="424">
        <v>3272.5</v>
      </c>
      <c r="P134" s="398"/>
      <c r="Q134" s="424">
        <v>3272.5</v>
      </c>
      <c r="R134" s="424">
        <v>3272.5</v>
      </c>
    </row>
    <row r="135" spans="3:18" ht="13.2" customHeight="1" outlineLevel="1">
      <c r="C135" s="256"/>
      <c r="D135" s="177" t="s">
        <v>1182</v>
      </c>
      <c r="E135" s="177" t="s">
        <v>1118</v>
      </c>
      <c r="F135" s="424">
        <v>212.5</v>
      </c>
      <c r="G135" s="424">
        <v>212.5</v>
      </c>
      <c r="H135" s="424">
        <v>212.5</v>
      </c>
      <c r="I135" s="424">
        <v>212.5</v>
      </c>
      <c r="J135" s="424">
        <v>212.5</v>
      </c>
      <c r="M135" s="424">
        <v>212.5</v>
      </c>
      <c r="N135" s="424">
        <v>212.5</v>
      </c>
      <c r="P135" s="398"/>
      <c r="Q135" s="424">
        <v>212.5</v>
      </c>
      <c r="R135" s="424">
        <v>212.5</v>
      </c>
    </row>
    <row r="136" spans="3:18" ht="13.2" customHeight="1" outlineLevel="1">
      <c r="C136" s="256"/>
      <c r="D136" s="177" t="s">
        <v>1183</v>
      </c>
      <c r="E136" s="177" t="s">
        <v>1178</v>
      </c>
      <c r="F136" s="424">
        <v>3.4000000000000002E-2</v>
      </c>
      <c r="G136" s="424">
        <v>3.4000000000000002E-2</v>
      </c>
      <c r="H136" s="424">
        <v>3.4000000000000002E-2</v>
      </c>
      <c r="I136" s="424">
        <v>3.4000000000000002E-2</v>
      </c>
      <c r="J136" s="424">
        <v>3.4000000000000002E-2</v>
      </c>
      <c r="M136" s="424">
        <v>3.4000000000000002E-2</v>
      </c>
      <c r="N136" s="424">
        <v>3.4000000000000002E-2</v>
      </c>
      <c r="P136" s="398"/>
      <c r="Q136" s="424">
        <v>3.4000000000000002E-2</v>
      </c>
      <c r="R136" s="424">
        <v>3.4000000000000002E-2</v>
      </c>
    </row>
    <row r="137" spans="3:18" ht="13.2" customHeight="1" outlineLevel="1">
      <c r="C137" s="256"/>
      <c r="D137" s="177" t="s">
        <v>1184</v>
      </c>
      <c r="E137" s="177" t="s">
        <v>1139</v>
      </c>
      <c r="F137" s="424">
        <v>119</v>
      </c>
      <c r="G137" s="424">
        <v>119</v>
      </c>
      <c r="H137" s="424">
        <v>119</v>
      </c>
      <c r="I137" s="424">
        <v>119</v>
      </c>
      <c r="J137" s="424">
        <v>119</v>
      </c>
      <c r="M137" s="424">
        <v>119</v>
      </c>
      <c r="N137" s="424">
        <v>119</v>
      </c>
      <c r="P137" s="398"/>
      <c r="Q137" s="424">
        <v>119</v>
      </c>
      <c r="R137" s="424">
        <v>119</v>
      </c>
    </row>
    <row r="138" spans="3:18" ht="13.2" customHeight="1" outlineLevel="1">
      <c r="C138" s="256"/>
      <c r="D138" s="177" t="s">
        <v>1185</v>
      </c>
      <c r="E138" s="177" t="s">
        <v>1139</v>
      </c>
      <c r="F138" s="424">
        <v>25.5</v>
      </c>
      <c r="G138" s="424">
        <v>25.5</v>
      </c>
      <c r="H138" s="424">
        <v>25.5</v>
      </c>
      <c r="I138" s="424">
        <v>25.5</v>
      </c>
      <c r="J138" s="424">
        <v>25.5</v>
      </c>
      <c r="M138" s="424">
        <v>25.5</v>
      </c>
      <c r="N138" s="424">
        <v>25.5</v>
      </c>
      <c r="P138" s="398"/>
      <c r="Q138" s="424">
        <v>25.5</v>
      </c>
      <c r="R138" s="424">
        <v>25.5</v>
      </c>
    </row>
    <row r="139" spans="3:18" ht="13.2" customHeight="1" outlineLevel="1">
      <c r="C139" s="256"/>
      <c r="D139" s="177" t="s">
        <v>1186</v>
      </c>
      <c r="E139" s="177" t="s">
        <v>590</v>
      </c>
      <c r="F139" s="424">
        <v>680</v>
      </c>
      <c r="G139" s="424">
        <v>680</v>
      </c>
      <c r="H139" s="424">
        <v>680</v>
      </c>
      <c r="I139" s="424">
        <v>680</v>
      </c>
      <c r="J139" s="424">
        <v>680</v>
      </c>
      <c r="M139" s="424">
        <v>680</v>
      </c>
      <c r="N139" s="424">
        <v>680</v>
      </c>
      <c r="P139" s="398"/>
      <c r="Q139" s="424">
        <v>680</v>
      </c>
      <c r="R139" s="424">
        <v>680</v>
      </c>
    </row>
    <row r="140" spans="3:18" ht="13.2" customHeight="1" outlineLevel="1">
      <c r="C140" s="256"/>
      <c r="D140" s="177" t="s">
        <v>1187</v>
      </c>
      <c r="E140" s="177" t="s">
        <v>1178</v>
      </c>
      <c r="F140" s="424">
        <v>2.1250000000000002E-2</v>
      </c>
      <c r="G140" s="424">
        <v>2.1250000000000002E-2</v>
      </c>
      <c r="H140" s="424">
        <v>2.1250000000000002E-2</v>
      </c>
      <c r="I140" s="424">
        <v>2.1250000000000002E-2</v>
      </c>
      <c r="J140" s="424">
        <v>2.1250000000000002E-2</v>
      </c>
      <c r="M140" s="424">
        <v>2.1250000000000002E-2</v>
      </c>
      <c r="N140" s="424">
        <v>2.1250000000000002E-2</v>
      </c>
      <c r="P140" s="398"/>
      <c r="Q140" s="424">
        <v>2.1250000000000002E-2</v>
      </c>
      <c r="R140" s="424">
        <v>2.1250000000000002E-2</v>
      </c>
    </row>
    <row r="141" spans="3:18" ht="13.2" customHeight="1" outlineLevel="1">
      <c r="C141" s="256"/>
      <c r="D141" s="177" t="s">
        <v>1188</v>
      </c>
      <c r="E141" s="177" t="s">
        <v>590</v>
      </c>
      <c r="F141" s="424">
        <v>170</v>
      </c>
      <c r="G141" s="424">
        <v>170</v>
      </c>
      <c r="H141" s="424">
        <v>170</v>
      </c>
      <c r="I141" s="424">
        <v>170</v>
      </c>
      <c r="J141" s="424">
        <v>170</v>
      </c>
      <c r="M141" s="424">
        <v>170</v>
      </c>
      <c r="N141" s="424">
        <v>170</v>
      </c>
      <c r="P141" s="398"/>
      <c r="Q141" s="424">
        <v>170</v>
      </c>
      <c r="R141" s="424">
        <v>170</v>
      </c>
    </row>
    <row r="142" spans="3:18" ht="13.2" customHeight="1" outlineLevel="1">
      <c r="C142" s="256"/>
      <c r="D142" s="177" t="s">
        <v>1189</v>
      </c>
      <c r="E142" s="177" t="s">
        <v>590</v>
      </c>
      <c r="F142" s="424">
        <v>1062.5</v>
      </c>
      <c r="G142" s="424">
        <v>1062.5</v>
      </c>
      <c r="H142" s="424">
        <v>1062.5</v>
      </c>
      <c r="I142" s="424">
        <v>1062.5</v>
      </c>
      <c r="J142" s="424">
        <v>1062.5</v>
      </c>
      <c r="M142" s="424">
        <v>1062.5</v>
      </c>
      <c r="N142" s="424">
        <v>1062.5</v>
      </c>
      <c r="P142" s="398"/>
      <c r="Q142" s="424">
        <v>1062.5</v>
      </c>
      <c r="R142" s="424">
        <v>1062.5</v>
      </c>
    </row>
    <row r="143" spans="3:18" ht="13.2" customHeight="1" outlineLevel="1">
      <c r="C143" s="256"/>
      <c r="D143" s="177" t="s">
        <v>1190</v>
      </c>
      <c r="E143" s="177" t="s">
        <v>604</v>
      </c>
      <c r="F143" s="424">
        <v>850</v>
      </c>
      <c r="G143" s="424">
        <v>850</v>
      </c>
      <c r="H143" s="424">
        <v>850</v>
      </c>
      <c r="I143" s="424">
        <v>850</v>
      </c>
      <c r="J143" s="424">
        <v>850</v>
      </c>
      <c r="M143" s="424">
        <v>850</v>
      </c>
      <c r="N143" s="424">
        <v>850</v>
      </c>
      <c r="P143" s="398"/>
      <c r="Q143" s="424">
        <v>850</v>
      </c>
      <c r="R143" s="424">
        <v>850</v>
      </c>
    </row>
    <row r="144" spans="3:18" ht="13.2" customHeight="1" outlineLevel="1">
      <c r="C144" s="256"/>
      <c r="D144" s="177" t="s">
        <v>1191</v>
      </c>
      <c r="E144" s="177" t="s">
        <v>1192</v>
      </c>
      <c r="F144" s="424">
        <v>63.75</v>
      </c>
      <c r="G144" s="424">
        <v>63.75</v>
      </c>
      <c r="H144" s="424">
        <v>63.75</v>
      </c>
      <c r="I144" s="424">
        <v>63.75</v>
      </c>
      <c r="J144" s="424">
        <v>63.75</v>
      </c>
      <c r="M144" s="424">
        <v>63.75</v>
      </c>
      <c r="N144" s="424">
        <v>63.75</v>
      </c>
      <c r="P144" s="398"/>
      <c r="Q144" s="424">
        <v>63.75</v>
      </c>
      <c r="R144" s="424">
        <v>63.75</v>
      </c>
    </row>
    <row r="145" spans="1:18" ht="28.95" customHeight="1" outlineLevel="1">
      <c r="C145" s="256"/>
      <c r="D145" s="728" t="s">
        <v>1193</v>
      </c>
      <c r="E145" s="728" t="s">
        <v>1139</v>
      </c>
      <c r="F145" s="424">
        <v>0</v>
      </c>
      <c r="G145" s="424">
        <v>0</v>
      </c>
      <c r="H145" s="424">
        <v>0</v>
      </c>
      <c r="I145" s="424">
        <v>0</v>
      </c>
      <c r="J145" s="424">
        <v>0</v>
      </c>
      <c r="M145" s="424">
        <v>0</v>
      </c>
      <c r="N145" s="424">
        <v>0</v>
      </c>
      <c r="P145" s="398"/>
      <c r="Q145" s="424">
        <v>0</v>
      </c>
      <c r="R145" s="424">
        <v>0</v>
      </c>
    </row>
    <row r="146" spans="1:18">
      <c r="A146" s="17" t="s">
        <v>1194</v>
      </c>
      <c r="C146" s="304" t="s">
        <v>1195</v>
      </c>
      <c r="D146" s="304"/>
      <c r="E146" s="319"/>
      <c r="F146" s="399"/>
      <c r="G146" s="399"/>
      <c r="H146" s="399"/>
      <c r="I146" s="399"/>
      <c r="J146" s="400"/>
      <c r="M146" s="395"/>
      <c r="N146" s="396"/>
      <c r="O146" s="397"/>
      <c r="P146" s="398"/>
      <c r="Q146" s="395"/>
      <c r="R146" s="396"/>
    </row>
    <row r="147" spans="1:18" ht="26.4" outlineLevel="1">
      <c r="D147" s="728" t="s">
        <v>1196</v>
      </c>
      <c r="E147" s="728" t="s">
        <v>1197</v>
      </c>
      <c r="F147" s="424">
        <v>800</v>
      </c>
      <c r="G147" s="424">
        <v>800</v>
      </c>
      <c r="H147" s="424">
        <v>800</v>
      </c>
      <c r="I147" s="424">
        <v>800</v>
      </c>
      <c r="J147" s="424">
        <v>800</v>
      </c>
      <c r="M147" s="424">
        <v>800</v>
      </c>
      <c r="N147" s="424">
        <v>800</v>
      </c>
      <c r="P147" s="398"/>
      <c r="Q147" s="424">
        <v>800</v>
      </c>
      <c r="R147" s="424">
        <v>800</v>
      </c>
    </row>
    <row r="148" spans="1:18" outlineLevel="1">
      <c r="D148" s="177" t="s">
        <v>1198</v>
      </c>
      <c r="E148" s="728" t="s">
        <v>1197</v>
      </c>
      <c r="F148" s="424">
        <v>0</v>
      </c>
      <c r="G148" s="424">
        <v>0</v>
      </c>
      <c r="H148" s="424">
        <v>0</v>
      </c>
      <c r="I148" s="424">
        <v>0</v>
      </c>
      <c r="J148" s="424">
        <v>0</v>
      </c>
      <c r="M148" s="424">
        <v>0</v>
      </c>
      <c r="N148" s="424">
        <v>0</v>
      </c>
      <c r="Q148" s="424">
        <v>0</v>
      </c>
      <c r="R148" s="424">
        <v>0</v>
      </c>
    </row>
    <row r="149" spans="1:18" outlineLevel="1">
      <c r="D149" s="177" t="s">
        <v>1199</v>
      </c>
      <c r="E149" s="728" t="s">
        <v>1197</v>
      </c>
      <c r="F149" s="424">
        <v>0</v>
      </c>
      <c r="G149" s="424">
        <v>0</v>
      </c>
      <c r="H149" s="424">
        <v>0</v>
      </c>
      <c r="I149" s="424">
        <v>0</v>
      </c>
      <c r="J149" s="424">
        <v>0</v>
      </c>
      <c r="M149" s="424">
        <v>0</v>
      </c>
      <c r="N149" s="424">
        <v>0</v>
      </c>
      <c r="Q149" s="424">
        <v>0</v>
      </c>
      <c r="R149" s="424">
        <v>0</v>
      </c>
    </row>
    <row r="150" spans="1:18" outlineLevel="1">
      <c r="D150" s="177" t="s">
        <v>1200</v>
      </c>
      <c r="E150" s="728" t="s">
        <v>483</v>
      </c>
      <c r="F150" s="424">
        <v>0</v>
      </c>
      <c r="G150" s="424">
        <v>0</v>
      </c>
      <c r="H150" s="424">
        <v>0</v>
      </c>
      <c r="I150" s="424">
        <v>0</v>
      </c>
      <c r="J150" s="424">
        <v>0</v>
      </c>
      <c r="M150" s="424">
        <v>0</v>
      </c>
      <c r="N150" s="424">
        <v>0</v>
      </c>
      <c r="Q150" s="424">
        <v>0</v>
      </c>
      <c r="R150" s="424">
        <v>0</v>
      </c>
    </row>
    <row r="151" spans="1:18" outlineLevel="1">
      <c r="D151" s="177" t="s">
        <v>1201</v>
      </c>
      <c r="E151" s="728" t="s">
        <v>483</v>
      </c>
      <c r="F151" s="424">
        <v>0</v>
      </c>
      <c r="G151" s="424">
        <v>0</v>
      </c>
      <c r="H151" s="424">
        <v>0</v>
      </c>
      <c r="I151" s="424">
        <v>0</v>
      </c>
      <c r="J151" s="424">
        <v>0</v>
      </c>
      <c r="M151" s="424">
        <v>0</v>
      </c>
      <c r="N151" s="424">
        <v>0</v>
      </c>
      <c r="Q151" s="424">
        <v>0</v>
      </c>
      <c r="R151" s="424">
        <v>0</v>
      </c>
    </row>
    <row r="152" spans="1:18" outlineLevel="1">
      <c r="D152" s="177" t="s">
        <v>1202</v>
      </c>
      <c r="E152" s="728" t="s">
        <v>483</v>
      </c>
      <c r="F152" s="424">
        <v>0</v>
      </c>
      <c r="G152" s="424">
        <v>0</v>
      </c>
      <c r="H152" s="424">
        <v>0</v>
      </c>
      <c r="I152" s="424">
        <v>0</v>
      </c>
      <c r="J152" s="424">
        <v>0</v>
      </c>
      <c r="M152" s="424">
        <v>0</v>
      </c>
      <c r="N152" s="424">
        <v>0</v>
      </c>
      <c r="Q152" s="424">
        <v>0</v>
      </c>
      <c r="R152" s="424">
        <v>0</v>
      </c>
    </row>
    <row r="153" spans="1:18" outlineLevel="1">
      <c r="D153" s="177" t="s">
        <v>1203</v>
      </c>
      <c r="E153" s="728" t="s">
        <v>757</v>
      </c>
      <c r="F153" s="424">
        <v>0</v>
      </c>
      <c r="G153" s="424">
        <v>0</v>
      </c>
      <c r="H153" s="424">
        <v>0</v>
      </c>
      <c r="I153" s="424">
        <v>0</v>
      </c>
      <c r="J153" s="424">
        <v>0</v>
      </c>
      <c r="M153" s="424">
        <v>0</v>
      </c>
      <c r="N153" s="424">
        <v>0</v>
      </c>
      <c r="Q153" s="424">
        <v>0</v>
      </c>
      <c r="R153" s="424">
        <v>0</v>
      </c>
    </row>
    <row r="154" spans="1:18" outlineLevel="1">
      <c r="D154" s="177" t="s">
        <v>1204</v>
      </c>
      <c r="E154" s="728" t="s">
        <v>757</v>
      </c>
      <c r="F154" s="424">
        <v>0</v>
      </c>
      <c r="G154" s="424">
        <v>0</v>
      </c>
      <c r="H154" s="424">
        <v>0</v>
      </c>
      <c r="I154" s="424">
        <v>0</v>
      </c>
      <c r="J154" s="424">
        <v>0</v>
      </c>
      <c r="M154" s="424">
        <v>0</v>
      </c>
      <c r="N154" s="424">
        <v>0</v>
      </c>
      <c r="Q154" s="424">
        <v>0</v>
      </c>
      <c r="R154" s="424">
        <v>0</v>
      </c>
    </row>
    <row r="155" spans="1:18" outlineLevel="1">
      <c r="D155" s="177" t="s">
        <v>1205</v>
      </c>
      <c r="E155" s="728" t="s">
        <v>1206</v>
      </c>
      <c r="F155" s="424">
        <v>0</v>
      </c>
      <c r="G155" s="424">
        <v>0</v>
      </c>
      <c r="H155" s="424">
        <v>0</v>
      </c>
      <c r="I155" s="424">
        <v>0</v>
      </c>
      <c r="J155" s="424">
        <v>0</v>
      </c>
      <c r="M155" s="424">
        <v>0</v>
      </c>
      <c r="N155" s="424">
        <v>0</v>
      </c>
      <c r="Q155" s="424">
        <v>0</v>
      </c>
      <c r="R155" s="424">
        <v>0</v>
      </c>
    </row>
    <row r="156" spans="1:18" outlineLevel="1">
      <c r="D156" s="177" t="s">
        <v>1207</v>
      </c>
      <c r="E156" s="728" t="s">
        <v>1206</v>
      </c>
      <c r="F156" s="424">
        <v>0</v>
      </c>
      <c r="G156" s="424">
        <v>0</v>
      </c>
      <c r="H156" s="424">
        <v>0</v>
      </c>
      <c r="I156" s="424">
        <v>0</v>
      </c>
      <c r="J156" s="424">
        <v>0</v>
      </c>
      <c r="M156" s="424">
        <v>0</v>
      </c>
      <c r="N156" s="424">
        <v>0</v>
      </c>
      <c r="Q156" s="424">
        <v>0</v>
      </c>
      <c r="R156" s="424">
        <v>0</v>
      </c>
    </row>
    <row r="157" spans="1:18" outlineLevel="1">
      <c r="D157" s="177"/>
      <c r="E157" s="728"/>
      <c r="F157" s="424"/>
      <c r="G157" s="424"/>
      <c r="H157" s="424"/>
      <c r="I157" s="424"/>
      <c r="J157" s="424"/>
      <c r="M157" s="424"/>
      <c r="N157" s="424"/>
      <c r="Q157" s="424"/>
      <c r="R157" s="424"/>
    </row>
    <row r="158" spans="1:18" outlineLevel="1">
      <c r="A158" s="17" t="s">
        <v>1208</v>
      </c>
      <c r="C158" s="1032" t="s">
        <v>1209</v>
      </c>
      <c r="D158" s="1033"/>
      <c r="E158" s="1033"/>
      <c r="F158" s="1033"/>
      <c r="G158" s="1033"/>
      <c r="H158" s="1033"/>
      <c r="I158" s="1033"/>
      <c r="J158" s="1034"/>
      <c r="M158" s="1030"/>
      <c r="N158" s="1031"/>
      <c r="Q158" s="1030"/>
      <c r="R158" s="1031"/>
    </row>
    <row r="159" spans="1:18" outlineLevel="1">
      <c r="C159" s="71"/>
      <c r="D159" s="1032" t="s">
        <v>1210</v>
      </c>
      <c r="E159" s="1033"/>
      <c r="F159" s="1033"/>
      <c r="G159" s="1033"/>
      <c r="H159" s="1033"/>
      <c r="I159" s="1033"/>
      <c r="J159" s="1034"/>
      <c r="M159" s="1030"/>
      <c r="N159" s="1031"/>
      <c r="Q159" s="1030"/>
      <c r="R159" s="1031"/>
    </row>
    <row r="160" spans="1:18" outlineLevel="1">
      <c r="C160" s="179"/>
      <c r="D160" s="1027" t="s">
        <v>1211</v>
      </c>
      <c r="E160" s="1028"/>
      <c r="F160" s="1028"/>
      <c r="G160" s="1028"/>
      <c r="H160" s="1028"/>
      <c r="I160" s="1028"/>
      <c r="J160" s="1029"/>
      <c r="M160" s="1030"/>
      <c r="N160" s="1031"/>
      <c r="Q160" s="1030"/>
      <c r="R160" s="1031"/>
    </row>
    <row r="161" spans="3:18" outlineLevel="1">
      <c r="C161" s="562"/>
      <c r="D161" s="725" t="s">
        <v>1212</v>
      </c>
      <c r="E161" s="725" t="s">
        <v>1213</v>
      </c>
      <c r="F161" s="907">
        <v>0.17299999999999999</v>
      </c>
      <c r="G161" s="907">
        <v>0.17299999999999999</v>
      </c>
      <c r="H161" s="907">
        <v>0.17299999999999999</v>
      </c>
      <c r="I161" s="907">
        <v>0.17299999999999999</v>
      </c>
      <c r="J161" s="907">
        <v>0.17299999999999999</v>
      </c>
      <c r="M161" s="907">
        <v>0.17299999999999999</v>
      </c>
      <c r="N161" s="907">
        <v>0.17299999999999999</v>
      </c>
      <c r="Q161" s="907">
        <v>0.17299999999999999</v>
      </c>
      <c r="R161" s="907">
        <v>0.17299999999999999</v>
      </c>
    </row>
    <row r="162" spans="3:18" outlineLevel="1">
      <c r="C162" s="339"/>
      <c r="D162" s="725" t="s">
        <v>1214</v>
      </c>
      <c r="E162" s="725" t="s">
        <v>1213</v>
      </c>
      <c r="F162" s="907">
        <v>0.158</v>
      </c>
      <c r="G162" s="907">
        <v>0.158</v>
      </c>
      <c r="H162" s="907">
        <v>0.158</v>
      </c>
      <c r="I162" s="907">
        <v>0.158</v>
      </c>
      <c r="J162" s="907">
        <v>0.158</v>
      </c>
      <c r="M162" s="907">
        <v>0.158</v>
      </c>
      <c r="N162" s="907">
        <v>0.158</v>
      </c>
      <c r="Q162" s="907">
        <v>0.158</v>
      </c>
      <c r="R162" s="907">
        <v>0.158</v>
      </c>
    </row>
    <row r="163" spans="3:18" outlineLevel="1">
      <c r="D163" s="222" t="s">
        <v>1215</v>
      </c>
      <c r="E163" s="725" t="s">
        <v>1213</v>
      </c>
      <c r="F163" s="907">
        <v>0.13200000000000001</v>
      </c>
      <c r="G163" s="907">
        <v>0.13200000000000001</v>
      </c>
      <c r="H163" s="907">
        <v>0.13200000000000001</v>
      </c>
      <c r="I163" s="907">
        <v>0.13200000000000001</v>
      </c>
      <c r="J163" s="907">
        <v>0.13200000000000001</v>
      </c>
      <c r="M163" s="907">
        <v>0.13200000000000001</v>
      </c>
      <c r="N163" s="907">
        <v>0.13200000000000001</v>
      </c>
      <c r="Q163" s="907">
        <v>0.13200000000000001</v>
      </c>
      <c r="R163" s="907">
        <v>0.13200000000000001</v>
      </c>
    </row>
    <row r="164" spans="3:18" outlineLevel="1">
      <c r="C164" s="179"/>
      <c r="D164" s="908" t="s">
        <v>1216</v>
      </c>
      <c r="E164" s="725" t="s">
        <v>1213</v>
      </c>
      <c r="F164" s="907">
        <v>0.11</v>
      </c>
      <c r="G164" s="907">
        <v>0.11</v>
      </c>
      <c r="H164" s="907">
        <v>0.11</v>
      </c>
      <c r="I164" s="907">
        <v>0.11</v>
      </c>
      <c r="J164" s="907">
        <v>0.11</v>
      </c>
      <c r="M164" s="907">
        <v>0.11</v>
      </c>
      <c r="N164" s="907">
        <v>0.11</v>
      </c>
      <c r="Q164" s="907">
        <v>0.11</v>
      </c>
      <c r="R164" s="907">
        <v>0.11</v>
      </c>
    </row>
    <row r="165" spans="3:18" outlineLevel="1">
      <c r="C165" s="562"/>
      <c r="D165" s="725" t="s">
        <v>1217</v>
      </c>
      <c r="E165" s="725" t="s">
        <v>1213</v>
      </c>
      <c r="F165" s="907">
        <v>0.09</v>
      </c>
      <c r="G165" s="907">
        <v>0.09</v>
      </c>
      <c r="H165" s="907">
        <v>0.09</v>
      </c>
      <c r="I165" s="907">
        <v>0.09</v>
      </c>
      <c r="J165" s="907">
        <v>0.09</v>
      </c>
      <c r="M165" s="907">
        <v>0.09</v>
      </c>
      <c r="N165" s="907">
        <v>0.09</v>
      </c>
      <c r="Q165" s="907">
        <v>0.09</v>
      </c>
      <c r="R165" s="907">
        <v>0.09</v>
      </c>
    </row>
    <row r="166" spans="3:18" outlineLevel="1">
      <c r="C166" s="339"/>
      <c r="D166" s="725" t="s">
        <v>1218</v>
      </c>
      <c r="E166" s="725" t="s">
        <v>1213</v>
      </c>
      <c r="F166" s="907">
        <v>8.5000000000000006E-2</v>
      </c>
      <c r="G166" s="907">
        <v>8.5000000000000006E-2</v>
      </c>
      <c r="H166" s="907">
        <v>8.5000000000000006E-2</v>
      </c>
      <c r="I166" s="907">
        <v>8.5000000000000006E-2</v>
      </c>
      <c r="J166" s="907">
        <v>8.5000000000000006E-2</v>
      </c>
      <c r="M166" s="907">
        <v>8.5000000000000006E-2</v>
      </c>
      <c r="N166" s="907">
        <v>8.5000000000000006E-2</v>
      </c>
      <c r="Q166" s="907">
        <v>8.5000000000000006E-2</v>
      </c>
      <c r="R166" s="907">
        <v>8.5000000000000006E-2</v>
      </c>
    </row>
    <row r="167" spans="3:18" outlineLevel="1">
      <c r="C167" s="179"/>
      <c r="D167" s="1027" t="s">
        <v>1219</v>
      </c>
      <c r="E167" s="1028"/>
      <c r="F167" s="1028"/>
      <c r="G167" s="1028"/>
      <c r="H167" s="1028"/>
      <c r="I167" s="1028"/>
      <c r="J167" s="1029"/>
      <c r="M167" s="1030"/>
      <c r="N167" s="1031"/>
      <c r="Q167" s="1030"/>
      <c r="R167" s="1031"/>
    </row>
    <row r="168" spans="3:18" outlineLevel="1">
      <c r="C168" s="562"/>
      <c r="D168" s="725" t="s">
        <v>1212</v>
      </c>
      <c r="E168" s="725" t="s">
        <v>1213</v>
      </c>
      <c r="F168" s="907">
        <v>0.17299999999999999</v>
      </c>
      <c r="G168" s="907">
        <v>0.17299999999999999</v>
      </c>
      <c r="H168" s="907">
        <v>0.17299999999999999</v>
      </c>
      <c r="I168" s="907">
        <v>0.17299999999999999</v>
      </c>
      <c r="J168" s="907">
        <v>0.17299999999999999</v>
      </c>
      <c r="M168" s="907">
        <v>0.17299999999999999</v>
      </c>
      <c r="N168" s="907">
        <v>0.17299999999999999</v>
      </c>
      <c r="Q168" s="907">
        <v>0.17299999999999999</v>
      </c>
      <c r="R168" s="907">
        <v>0.17299999999999999</v>
      </c>
    </row>
    <row r="169" spans="3:18" outlineLevel="1">
      <c r="C169" s="339"/>
      <c r="D169" s="725" t="s">
        <v>1214</v>
      </c>
      <c r="E169" s="725" t="s">
        <v>1213</v>
      </c>
      <c r="F169" s="907">
        <v>0.158</v>
      </c>
      <c r="G169" s="907">
        <v>0.158</v>
      </c>
      <c r="H169" s="907">
        <v>0.158</v>
      </c>
      <c r="I169" s="907">
        <v>0.158</v>
      </c>
      <c r="J169" s="907">
        <v>0.158</v>
      </c>
      <c r="M169" s="907">
        <v>0.158</v>
      </c>
      <c r="N169" s="907">
        <v>0.158</v>
      </c>
      <c r="Q169" s="907">
        <v>0.158</v>
      </c>
      <c r="R169" s="907">
        <v>0.158</v>
      </c>
    </row>
    <row r="170" spans="3:18" outlineLevel="1">
      <c r="D170" s="222" t="s">
        <v>1215</v>
      </c>
      <c r="E170" s="725" t="s">
        <v>1213</v>
      </c>
      <c r="F170" s="907">
        <v>0.13200000000000001</v>
      </c>
      <c r="G170" s="907">
        <v>0.13200000000000001</v>
      </c>
      <c r="H170" s="907">
        <v>0.13200000000000001</v>
      </c>
      <c r="I170" s="907">
        <v>0.13200000000000001</v>
      </c>
      <c r="J170" s="907">
        <v>0.13200000000000001</v>
      </c>
      <c r="M170" s="907">
        <v>0.13200000000000001</v>
      </c>
      <c r="N170" s="907">
        <v>0.13200000000000001</v>
      </c>
      <c r="Q170" s="907">
        <v>0.13200000000000001</v>
      </c>
      <c r="R170" s="907">
        <v>0.13200000000000001</v>
      </c>
    </row>
    <row r="171" spans="3:18" outlineLevel="1">
      <c r="C171" s="179"/>
      <c r="D171" s="908" t="s">
        <v>1216</v>
      </c>
      <c r="E171" s="725" t="s">
        <v>1213</v>
      </c>
      <c r="F171" s="907">
        <v>0.11</v>
      </c>
      <c r="G171" s="907">
        <v>0.11</v>
      </c>
      <c r="H171" s="907">
        <v>0.11</v>
      </c>
      <c r="I171" s="907">
        <v>0.11</v>
      </c>
      <c r="J171" s="907">
        <v>0.11</v>
      </c>
      <c r="M171" s="907">
        <v>0.11</v>
      </c>
      <c r="N171" s="907">
        <v>0.11</v>
      </c>
      <c r="Q171" s="907">
        <v>0.11</v>
      </c>
      <c r="R171" s="907">
        <v>0.11</v>
      </c>
    </row>
    <row r="172" spans="3:18" outlineLevel="1">
      <c r="C172" s="562"/>
      <c r="D172" s="725" t="s">
        <v>1217</v>
      </c>
      <c r="E172" s="725" t="s">
        <v>1213</v>
      </c>
      <c r="F172" s="907">
        <v>0.09</v>
      </c>
      <c r="G172" s="907">
        <v>0.09</v>
      </c>
      <c r="H172" s="907">
        <v>0.09</v>
      </c>
      <c r="I172" s="907">
        <v>0.09</v>
      </c>
      <c r="J172" s="907">
        <v>0.09</v>
      </c>
      <c r="M172" s="907">
        <v>0.09</v>
      </c>
      <c r="N172" s="907">
        <v>0.09</v>
      </c>
      <c r="Q172" s="907">
        <v>0.09</v>
      </c>
      <c r="R172" s="907">
        <v>0.09</v>
      </c>
    </row>
    <row r="173" spans="3:18" outlineLevel="1">
      <c r="C173" s="339"/>
      <c r="D173" s="725" t="s">
        <v>1218</v>
      </c>
      <c r="E173" s="725" t="s">
        <v>1213</v>
      </c>
      <c r="F173" s="907">
        <v>8.5000000000000006E-2</v>
      </c>
      <c r="G173" s="907">
        <v>8.5000000000000006E-2</v>
      </c>
      <c r="H173" s="907">
        <v>8.5000000000000006E-2</v>
      </c>
      <c r="I173" s="907">
        <v>8.5000000000000006E-2</v>
      </c>
      <c r="J173" s="907">
        <v>8.5000000000000006E-2</v>
      </c>
      <c r="M173" s="907">
        <v>8.5000000000000006E-2</v>
      </c>
      <c r="N173" s="907">
        <v>8.5000000000000006E-2</v>
      </c>
      <c r="Q173" s="907">
        <v>8.5000000000000006E-2</v>
      </c>
      <c r="R173" s="907">
        <v>8.5000000000000006E-2</v>
      </c>
    </row>
    <row r="174" spans="3:18" outlineLevel="1">
      <c r="C174" s="179"/>
      <c r="D174" s="1027" t="s">
        <v>1220</v>
      </c>
      <c r="E174" s="1028"/>
      <c r="F174" s="1028"/>
      <c r="G174" s="1028"/>
      <c r="H174" s="1028"/>
      <c r="I174" s="1028"/>
      <c r="J174" s="1029"/>
      <c r="M174" s="1030"/>
      <c r="N174" s="1031"/>
      <c r="Q174" s="1030"/>
      <c r="R174" s="1031"/>
    </row>
    <row r="175" spans="3:18" outlineLevel="1">
      <c r="C175" s="562"/>
      <c r="D175" s="725" t="s">
        <v>1212</v>
      </c>
      <c r="E175" s="725" t="s">
        <v>1213</v>
      </c>
      <c r="F175" s="907">
        <v>0.27600000000000002</v>
      </c>
      <c r="G175" s="907">
        <v>0.27600000000000002</v>
      </c>
      <c r="H175" s="907">
        <v>0.27600000000000002</v>
      </c>
      <c r="I175" s="907">
        <v>0.27600000000000002</v>
      </c>
      <c r="J175" s="907">
        <v>0.27600000000000002</v>
      </c>
      <c r="M175" s="907">
        <v>0.27600000000000002</v>
      </c>
      <c r="N175" s="907">
        <v>0.27600000000000002</v>
      </c>
      <c r="Q175" s="907">
        <v>0.27600000000000002</v>
      </c>
      <c r="R175" s="907">
        <v>0.27600000000000002</v>
      </c>
    </row>
    <row r="176" spans="3:18" outlineLevel="1">
      <c r="C176" s="339"/>
      <c r="D176" s="725" t="s">
        <v>1214</v>
      </c>
      <c r="E176" s="725" t="s">
        <v>1213</v>
      </c>
      <c r="F176" s="907">
        <v>0.252</v>
      </c>
      <c r="G176" s="907">
        <v>0.252</v>
      </c>
      <c r="H176" s="907">
        <v>0.252</v>
      </c>
      <c r="I176" s="907">
        <v>0.252</v>
      </c>
      <c r="J176" s="907">
        <v>0.252</v>
      </c>
      <c r="M176" s="907">
        <v>0.252</v>
      </c>
      <c r="N176" s="907">
        <v>0.252</v>
      </c>
      <c r="Q176" s="907">
        <v>0.252</v>
      </c>
      <c r="R176" s="907">
        <v>0.252</v>
      </c>
    </row>
    <row r="177" spans="1:18" outlineLevel="1">
      <c r="D177" s="222" t="s">
        <v>1215</v>
      </c>
      <c r="E177" s="725" t="s">
        <v>1213</v>
      </c>
      <c r="F177" s="907">
        <v>0.21</v>
      </c>
      <c r="G177" s="907">
        <v>0.21</v>
      </c>
      <c r="H177" s="907">
        <v>0.21</v>
      </c>
      <c r="I177" s="907">
        <v>0.21</v>
      </c>
      <c r="J177" s="907">
        <v>0.21</v>
      </c>
      <c r="M177" s="907">
        <v>0.21</v>
      </c>
      <c r="N177" s="907">
        <v>0.21</v>
      </c>
      <c r="Q177" s="907">
        <v>0.21</v>
      </c>
      <c r="R177" s="907">
        <v>0.21</v>
      </c>
    </row>
    <row r="178" spans="1:18" outlineLevel="1">
      <c r="C178" s="179"/>
      <c r="D178" s="908" t="s">
        <v>1216</v>
      </c>
      <c r="E178" s="725" t="s">
        <v>1213</v>
      </c>
      <c r="F178" s="907">
        <v>0.17699999999999999</v>
      </c>
      <c r="G178" s="907">
        <v>0.17699999999999999</v>
      </c>
      <c r="H178" s="907">
        <v>0.17699999999999999</v>
      </c>
      <c r="I178" s="907">
        <v>0.17699999999999999</v>
      </c>
      <c r="J178" s="907">
        <v>0.17699999999999999</v>
      </c>
      <c r="M178" s="907">
        <v>0.17699999999999999</v>
      </c>
      <c r="N178" s="907">
        <v>0.17699999999999999</v>
      </c>
      <c r="Q178" s="907">
        <v>0.17699999999999999</v>
      </c>
      <c r="R178" s="907">
        <v>0.17699999999999999</v>
      </c>
    </row>
    <row r="179" spans="1:18" outlineLevel="1">
      <c r="C179" s="562"/>
      <c r="D179" s="725" t="s">
        <v>1217</v>
      </c>
      <c r="E179" s="725" t="s">
        <v>1213</v>
      </c>
      <c r="F179" s="907">
        <v>0.14399999999999999</v>
      </c>
      <c r="G179" s="907">
        <v>0.14399999999999999</v>
      </c>
      <c r="H179" s="907">
        <v>0.14399999999999999</v>
      </c>
      <c r="I179" s="907">
        <v>0.14399999999999999</v>
      </c>
      <c r="J179" s="907">
        <v>0.14399999999999999</v>
      </c>
      <c r="M179" s="907">
        <v>0.14399999999999999</v>
      </c>
      <c r="N179" s="907">
        <v>0.14399999999999999</v>
      </c>
      <c r="Q179" s="907">
        <v>0.14399999999999999</v>
      </c>
      <c r="R179" s="907">
        <v>0.14399999999999999</v>
      </c>
    </row>
    <row r="180" spans="1:18" outlineLevel="1">
      <c r="C180" s="339"/>
      <c r="D180" s="725" t="s">
        <v>1218</v>
      </c>
      <c r="E180" s="725" t="s">
        <v>1213</v>
      </c>
      <c r="F180" s="907">
        <v>0.13500000000000001</v>
      </c>
      <c r="G180" s="907">
        <v>0.13500000000000001</v>
      </c>
      <c r="H180" s="907">
        <v>0.13500000000000001</v>
      </c>
      <c r="I180" s="907">
        <v>0.13500000000000001</v>
      </c>
      <c r="J180" s="907">
        <v>0.13500000000000001</v>
      </c>
      <c r="M180" s="907">
        <v>0.13500000000000001</v>
      </c>
      <c r="N180" s="907">
        <v>0.13500000000000001</v>
      </c>
      <c r="Q180" s="907">
        <v>0.13500000000000001</v>
      </c>
      <c r="R180" s="907">
        <v>0.13500000000000001</v>
      </c>
    </row>
    <row r="181" spans="1:18" outlineLevel="1">
      <c r="C181" s="179"/>
      <c r="D181" s="1027" t="s">
        <v>1221</v>
      </c>
      <c r="E181" s="1028"/>
      <c r="F181" s="1028"/>
      <c r="G181" s="1028"/>
      <c r="H181" s="1028"/>
      <c r="I181" s="1028"/>
      <c r="J181" s="1029"/>
      <c r="M181" s="1030"/>
      <c r="N181" s="1031"/>
      <c r="Q181" s="1030"/>
      <c r="R181" s="1031"/>
    </row>
    <row r="182" spans="1:18" outlineLevel="1">
      <c r="C182" s="562"/>
      <c r="D182" s="725" t="s">
        <v>1212</v>
      </c>
      <c r="E182" s="725" t="s">
        <v>1222</v>
      </c>
      <c r="F182" s="230">
        <v>133500</v>
      </c>
      <c r="G182" s="230">
        <v>133500</v>
      </c>
      <c r="H182" s="230">
        <v>133500</v>
      </c>
      <c r="I182" s="230">
        <v>133500</v>
      </c>
      <c r="J182" s="230">
        <v>133500</v>
      </c>
      <c r="M182" s="230">
        <v>133500</v>
      </c>
      <c r="N182" s="230">
        <v>133500</v>
      </c>
      <c r="Q182" s="230">
        <v>133500</v>
      </c>
      <c r="R182" s="230">
        <v>133500</v>
      </c>
    </row>
    <row r="183" spans="1:18" outlineLevel="1">
      <c r="C183" s="339"/>
      <c r="D183" s="725" t="s">
        <v>1214</v>
      </c>
      <c r="E183" s="725" t="s">
        <v>1222</v>
      </c>
      <c r="F183" s="230">
        <v>178000</v>
      </c>
      <c r="G183" s="230">
        <v>178000</v>
      </c>
      <c r="H183" s="230">
        <v>178000</v>
      </c>
      <c r="I183" s="230">
        <v>178000</v>
      </c>
      <c r="J183" s="230">
        <v>178000</v>
      </c>
      <c r="M183" s="230">
        <v>178000</v>
      </c>
      <c r="N183" s="230">
        <v>178000</v>
      </c>
      <c r="Q183" s="230">
        <v>178000</v>
      </c>
      <c r="R183" s="230">
        <v>178000</v>
      </c>
    </row>
    <row r="184" spans="1:18" outlineLevel="1">
      <c r="D184" s="222" t="s">
        <v>1215</v>
      </c>
      <c r="E184" s="725" t="s">
        <v>1222</v>
      </c>
      <c r="F184" s="230">
        <v>222500</v>
      </c>
      <c r="G184" s="230">
        <v>222500</v>
      </c>
      <c r="H184" s="230">
        <v>222500</v>
      </c>
      <c r="I184" s="230">
        <v>222500</v>
      </c>
      <c r="J184" s="230">
        <v>222500</v>
      </c>
      <c r="M184" s="230">
        <v>222500</v>
      </c>
      <c r="N184" s="230">
        <v>222500</v>
      </c>
      <c r="Q184" s="230">
        <v>222500</v>
      </c>
      <c r="R184" s="230">
        <v>222500</v>
      </c>
    </row>
    <row r="185" spans="1:18" outlineLevel="1">
      <c r="C185" s="179"/>
      <c r="D185" s="908" t="s">
        <v>1216</v>
      </c>
      <c r="E185" s="725" t="s">
        <v>1222</v>
      </c>
      <c r="F185" s="230">
        <v>267000</v>
      </c>
      <c r="G185" s="230">
        <v>267000</v>
      </c>
      <c r="H185" s="230">
        <v>267000</v>
      </c>
      <c r="I185" s="230">
        <v>267000</v>
      </c>
      <c r="J185" s="230">
        <v>267000</v>
      </c>
      <c r="M185" s="230">
        <v>267000</v>
      </c>
      <c r="N185" s="230">
        <v>267000</v>
      </c>
      <c r="Q185" s="230">
        <v>267000</v>
      </c>
      <c r="R185" s="230">
        <v>267000</v>
      </c>
    </row>
    <row r="186" spans="1:18" outlineLevel="1">
      <c r="C186" s="562"/>
      <c r="D186" s="725" t="s">
        <v>1217</v>
      </c>
      <c r="E186" s="725" t="s">
        <v>1222</v>
      </c>
      <c r="F186" s="230">
        <v>311500</v>
      </c>
      <c r="G186" s="230">
        <v>311500</v>
      </c>
      <c r="H186" s="230">
        <v>311500</v>
      </c>
      <c r="I186" s="230">
        <v>311500</v>
      </c>
      <c r="J186" s="230">
        <v>311500</v>
      </c>
      <c r="M186" s="230">
        <v>311500</v>
      </c>
      <c r="N186" s="230">
        <v>311500</v>
      </c>
      <c r="Q186" s="230">
        <v>311500</v>
      </c>
      <c r="R186" s="230">
        <v>311500</v>
      </c>
    </row>
    <row r="187" spans="1:18" outlineLevel="1">
      <c r="C187" s="339"/>
      <c r="D187" s="725" t="s">
        <v>1218</v>
      </c>
      <c r="E187" s="725" t="s">
        <v>1222</v>
      </c>
      <c r="F187" s="230">
        <v>320400</v>
      </c>
      <c r="G187" s="230">
        <v>320400</v>
      </c>
      <c r="H187" s="230">
        <v>320400</v>
      </c>
      <c r="I187" s="230">
        <v>320400</v>
      </c>
      <c r="J187" s="230">
        <v>320400</v>
      </c>
      <c r="M187" s="230">
        <v>320400</v>
      </c>
      <c r="N187" s="230">
        <v>320400</v>
      </c>
      <c r="Q187" s="230">
        <v>320400</v>
      </c>
      <c r="R187" s="230">
        <v>320400</v>
      </c>
    </row>
    <row r="188" spans="1:18" s="1" customFormat="1" ht="25.95" customHeight="1" outlineLevel="1">
      <c r="A188" s="171"/>
      <c r="D188" s="1024" t="s">
        <v>1223</v>
      </c>
      <c r="E188" s="1025"/>
      <c r="F188" s="1025"/>
      <c r="G188" s="1025"/>
      <c r="H188" s="1025"/>
      <c r="I188" s="1025"/>
      <c r="J188" s="1026"/>
      <c r="K188" s="389"/>
      <c r="L188" s="389"/>
      <c r="M188" s="906"/>
      <c r="N188" s="906"/>
      <c r="O188" s="389"/>
      <c r="P188" s="389"/>
      <c r="Q188" s="906"/>
      <c r="R188" s="906"/>
    </row>
    <row r="189" spans="1:18">
      <c r="C189" s="171" t="s">
        <v>702</v>
      </c>
      <c r="E189" s="171"/>
      <c r="F189" s="394"/>
      <c r="G189" s="394"/>
      <c r="H189" s="394"/>
      <c r="I189" s="394"/>
      <c r="J189" s="394"/>
      <c r="K189" s="394"/>
      <c r="L189" s="394"/>
      <c r="M189" s="394"/>
      <c r="N189" s="394"/>
      <c r="O189" s="394"/>
      <c r="P189" s="394"/>
      <c r="Q189" s="394"/>
      <c r="R189" s="394"/>
    </row>
    <row r="190" spans="1:18">
      <c r="J190" s="389"/>
    </row>
    <row r="191" spans="1:18">
      <c r="J191" s="389"/>
    </row>
    <row r="192" spans="1:18">
      <c r="J192" s="389"/>
    </row>
    <row r="193" spans="10:10">
      <c r="J193" s="389"/>
    </row>
    <row r="194" spans="10:10">
      <c r="J194" s="389"/>
    </row>
    <row r="195" spans="10:10">
      <c r="J195" s="389"/>
    </row>
    <row r="196" spans="10:10">
      <c r="J196" s="389"/>
    </row>
    <row r="197" spans="10:10">
      <c r="J197" s="389"/>
    </row>
    <row r="198" spans="10:10">
      <c r="J198" s="389"/>
    </row>
    <row r="199" spans="10:10">
      <c r="J199" s="389"/>
    </row>
    <row r="200" spans="10:10">
      <c r="J200" s="389"/>
    </row>
    <row r="201" spans="10:10">
      <c r="J201" s="389"/>
    </row>
    <row r="202" spans="10:10">
      <c r="J202" s="389"/>
    </row>
    <row r="203" spans="10:10">
      <c r="J203" s="389"/>
    </row>
    <row r="204" spans="10:10">
      <c r="J204" s="389"/>
    </row>
    <row r="205" spans="10:10">
      <c r="J205" s="389"/>
    </row>
    <row r="206" spans="10:10">
      <c r="J206" s="389"/>
    </row>
    <row r="207" spans="10:10">
      <c r="J207" s="389"/>
    </row>
    <row r="208" spans="10:10">
      <c r="J208" s="389"/>
    </row>
    <row r="209" spans="10:10">
      <c r="J209" s="389"/>
    </row>
    <row r="210" spans="10:10">
      <c r="J210" s="389"/>
    </row>
    <row r="211" spans="10:10">
      <c r="J211" s="389"/>
    </row>
    <row r="212" spans="10:10">
      <c r="J212" s="389"/>
    </row>
    <row r="213" spans="10:10">
      <c r="J213" s="389"/>
    </row>
    <row r="214" spans="10:10">
      <c r="J214" s="389"/>
    </row>
    <row r="215" spans="10:10">
      <c r="J215" s="389"/>
    </row>
    <row r="216" spans="10:10">
      <c r="J216" s="389"/>
    </row>
    <row r="217" spans="10:10">
      <c r="J217" s="389"/>
    </row>
    <row r="218" spans="10:10">
      <c r="J218" s="389"/>
    </row>
    <row r="219" spans="10:10">
      <c r="J219" s="389"/>
    </row>
    <row r="220" spans="10:10">
      <c r="J220" s="389"/>
    </row>
  </sheetData>
  <sortState xmlns:xlrd2="http://schemas.microsoft.com/office/spreadsheetml/2017/richdata2" ref="A10:AC28">
    <sortCondition ref="C10:C28"/>
  </sortState>
  <mergeCells count="23">
    <mergeCell ref="M3:N3"/>
    <mergeCell ref="Q3:R3"/>
    <mergeCell ref="B4:D4"/>
    <mergeCell ref="B5:J5"/>
    <mergeCell ref="C158:J158"/>
    <mergeCell ref="M158:N158"/>
    <mergeCell ref="Q158:R158"/>
    <mergeCell ref="Q159:R159"/>
    <mergeCell ref="Q160:R160"/>
    <mergeCell ref="D181:J181"/>
    <mergeCell ref="M181:N181"/>
    <mergeCell ref="Q181:R181"/>
    <mergeCell ref="M174:N174"/>
    <mergeCell ref="Q174:R174"/>
    <mergeCell ref="M167:N167"/>
    <mergeCell ref="Q167:R167"/>
    <mergeCell ref="D159:J159"/>
    <mergeCell ref="D167:J167"/>
    <mergeCell ref="D188:J188"/>
    <mergeCell ref="D174:J174"/>
    <mergeCell ref="D160:J160"/>
    <mergeCell ref="M159:N159"/>
    <mergeCell ref="M160:N160"/>
  </mergeCells>
  <pageMargins left="0.7" right="0.7" top="0.75" bottom="0.75" header="0.3" footer="0.3"/>
  <pageSetup scale="66" fitToHeight="0" orientation="landscape" horizontalDpi="1200" verticalDpi="1200" r:id="rId1"/>
  <headerFooter>
    <oddHeader>&amp;L VA-151028-MCI: Modification 005-O June 15, 2024 
&amp;R&amp;"Calibri,Italic"Exhibit 4.1: Pricing and Volumes Matrix</oddHeader>
    <oddFooter>&amp;L&amp;"Calibri,Regular"Sheet: &amp;A&amp;R&amp;"Calibri,Regular"Page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fitToPage="1"/>
  </sheetPr>
  <dimension ref="A1:T498"/>
  <sheetViews>
    <sheetView showGridLines="0" topLeftCell="A4" zoomScale="96" zoomScaleNormal="96" zoomScaleSheetLayoutView="80" workbookViewId="0">
      <pane xSplit="6" ySplit="3" topLeftCell="G40" activePane="bottomRight" state="frozen"/>
      <selection pane="topRight" activeCell="R9" sqref="R9"/>
      <selection pane="bottomLeft" activeCell="R9" sqref="R9"/>
      <selection pane="bottomRight" activeCell="A4" sqref="A4"/>
    </sheetView>
  </sheetViews>
  <sheetFormatPr defaultColWidth="9.33203125" defaultRowHeight="13.2" outlineLevelRow="1"/>
  <cols>
    <col min="1" max="3" width="2.77734375" style="17" customWidth="1"/>
    <col min="4" max="4" width="43.21875" style="17" customWidth="1"/>
    <col min="5" max="5" width="26" style="17" customWidth="1"/>
    <col min="6" max="6" width="18.21875" style="17" bestFit="1" customWidth="1"/>
    <col min="7" max="7" width="11.21875" style="518" customWidth="1"/>
    <col min="8" max="10" width="11.77734375" style="518" bestFit="1" customWidth="1"/>
    <col min="11" max="12" width="11.77734375" style="545" bestFit="1" customWidth="1"/>
    <col min="13" max="14" width="2.77734375" style="518" customWidth="1"/>
    <col min="15" max="16" width="11.77734375" style="518" bestFit="1" customWidth="1"/>
    <col min="17" max="18" width="2.77734375" style="518" customWidth="1"/>
    <col min="19" max="20" width="11.77734375" style="518" bestFit="1" customWidth="1"/>
    <col min="21" max="16384" width="9.33203125" style="17"/>
  </cols>
  <sheetData>
    <row r="1" spans="1:20">
      <c r="K1" s="518"/>
      <c r="L1" s="518"/>
    </row>
    <row r="2" spans="1:20">
      <c r="B2" s="17" t="s">
        <v>1224</v>
      </c>
      <c r="D2" s="18"/>
      <c r="E2" s="18"/>
      <c r="G2" s="519"/>
      <c r="H2" s="519"/>
      <c r="I2" s="519"/>
      <c r="J2" s="519"/>
      <c r="K2" s="519"/>
      <c r="L2" s="519"/>
      <c r="M2" s="519"/>
      <c r="N2" s="519"/>
      <c r="O2" s="519"/>
      <c r="P2" s="519"/>
      <c r="Q2" s="519"/>
      <c r="R2" s="519"/>
      <c r="S2" s="519"/>
      <c r="T2" s="519"/>
    </row>
    <row r="3" spans="1:20">
      <c r="D3" s="18"/>
      <c r="E3" s="18"/>
      <c r="G3" s="518">
        <v>1.02</v>
      </c>
      <c r="K3" s="518"/>
      <c r="L3" s="518"/>
    </row>
    <row r="4" spans="1:20" s="297" customFormat="1" ht="17.399999999999999">
      <c r="A4" s="19" t="s">
        <v>1603</v>
      </c>
      <c r="B4" s="19"/>
      <c r="C4" s="19"/>
      <c r="D4" s="19"/>
      <c r="E4" s="141"/>
      <c r="G4" s="520"/>
      <c r="H4" s="520"/>
      <c r="I4" s="520"/>
      <c r="J4" s="520"/>
      <c r="K4" s="520"/>
      <c r="L4" s="520"/>
      <c r="M4" s="520"/>
      <c r="N4" s="520"/>
      <c r="O4" s="1037" t="s">
        <v>30</v>
      </c>
      <c r="P4" s="1038"/>
      <c r="Q4" s="521"/>
      <c r="R4" s="520"/>
      <c r="S4" s="1037" t="s">
        <v>31</v>
      </c>
      <c r="T4" s="1038"/>
    </row>
    <row r="5" spans="1:20" ht="26.4">
      <c r="A5" s="297"/>
      <c r="B5" s="1039" t="s">
        <v>48</v>
      </c>
      <c r="C5" s="1040"/>
      <c r="D5" s="1041"/>
      <c r="E5" s="914"/>
      <c r="F5" s="301" t="s">
        <v>708</v>
      </c>
      <c r="G5" s="522" t="s">
        <v>49</v>
      </c>
      <c r="H5" s="522" t="s">
        <v>50</v>
      </c>
      <c r="I5" s="522" t="s">
        <v>51</v>
      </c>
      <c r="J5" s="522" t="s">
        <v>52</v>
      </c>
      <c r="K5" s="522" t="s">
        <v>53</v>
      </c>
      <c r="L5" s="522" t="s">
        <v>54</v>
      </c>
      <c r="M5" s="523"/>
      <c r="N5" s="524"/>
      <c r="O5" s="525" t="s">
        <v>40</v>
      </c>
      <c r="P5" s="525" t="s">
        <v>34</v>
      </c>
      <c r="Q5" s="523"/>
      <c r="R5" s="524"/>
      <c r="S5" s="525" t="s">
        <v>40</v>
      </c>
      <c r="T5" s="525" t="s">
        <v>34</v>
      </c>
    </row>
    <row r="6" spans="1:20">
      <c r="C6" s="888" t="s">
        <v>258</v>
      </c>
      <c r="D6" s="889"/>
      <c r="E6" s="318"/>
      <c r="F6" s="319"/>
      <c r="G6" s="526"/>
      <c r="H6" s="526"/>
      <c r="I6" s="526"/>
      <c r="J6" s="526"/>
      <c r="K6" s="527"/>
      <c r="L6" s="527"/>
      <c r="O6" s="528"/>
      <c r="P6" s="529"/>
      <c r="Q6" s="530"/>
      <c r="R6" s="531"/>
      <c r="S6" s="528"/>
      <c r="T6" s="529"/>
    </row>
    <row r="7" spans="1:20" s="1" customFormat="1" outlineLevel="1">
      <c r="A7" s="171" t="s">
        <v>1225</v>
      </c>
      <c r="D7" s="124" t="s">
        <v>1226</v>
      </c>
      <c r="E7" s="124"/>
      <c r="F7" s="124" t="s">
        <v>613</v>
      </c>
      <c r="G7" s="556">
        <v>2.85</v>
      </c>
      <c r="H7" s="556">
        <v>2.85</v>
      </c>
      <c r="I7" s="556">
        <v>2.85</v>
      </c>
      <c r="J7" s="556">
        <v>2.85</v>
      </c>
      <c r="K7" s="556">
        <v>2.85</v>
      </c>
      <c r="L7" s="556">
        <v>2.85</v>
      </c>
      <c r="M7" s="359"/>
      <c r="N7" s="359"/>
      <c r="O7" s="358">
        <v>2.85</v>
      </c>
      <c r="P7" s="358">
        <v>2.85</v>
      </c>
      <c r="Q7" s="359"/>
      <c r="R7" s="359"/>
      <c r="S7" s="358">
        <v>2.85</v>
      </c>
      <c r="T7" s="358">
        <v>2.85</v>
      </c>
    </row>
    <row r="8" spans="1:20">
      <c r="C8" s="561" t="s">
        <v>491</v>
      </c>
      <c r="D8" s="318"/>
      <c r="E8" s="318"/>
      <c r="F8" s="319"/>
      <c r="G8" s="526"/>
      <c r="H8" s="526"/>
      <c r="I8" s="526"/>
      <c r="J8" s="526"/>
      <c r="K8" s="526"/>
      <c r="L8" s="527"/>
      <c r="O8" s="528"/>
      <c r="P8" s="529"/>
      <c r="Q8" s="530"/>
      <c r="R8" s="531"/>
      <c r="S8" s="528"/>
      <c r="T8" s="529"/>
    </row>
    <row r="9" spans="1:20" ht="13.2" customHeight="1" outlineLevel="1">
      <c r="A9" s="17" t="s">
        <v>1227</v>
      </c>
      <c r="D9" s="552" t="s">
        <v>1228</v>
      </c>
      <c r="E9" s="751"/>
      <c r="F9" s="98"/>
      <c r="G9" s="557"/>
      <c r="H9" s="557"/>
      <c r="I9" s="557"/>
      <c r="J9" s="557"/>
      <c r="K9" s="557"/>
      <c r="L9" s="558"/>
      <c r="M9" s="359"/>
      <c r="N9" s="359"/>
      <c r="O9" s="532"/>
      <c r="P9" s="533"/>
      <c r="Q9" s="359"/>
      <c r="R9" s="359"/>
      <c r="S9" s="532"/>
      <c r="T9" s="533"/>
    </row>
    <row r="10" spans="1:20" ht="13.2" customHeight="1" outlineLevel="1">
      <c r="D10" s="175" t="s">
        <v>1229</v>
      </c>
      <c r="E10" s="175"/>
      <c r="F10" s="180" t="s">
        <v>532</v>
      </c>
      <c r="G10" s="358">
        <v>0.06</v>
      </c>
      <c r="H10" s="358">
        <v>0.06</v>
      </c>
      <c r="I10" s="358">
        <v>0.06</v>
      </c>
      <c r="J10" s="358">
        <v>0.06</v>
      </c>
      <c r="K10" s="358">
        <v>0.06</v>
      </c>
      <c r="L10" s="358">
        <v>0.06</v>
      </c>
      <c r="O10" s="358">
        <v>0.06</v>
      </c>
      <c r="P10" s="358">
        <v>0.06</v>
      </c>
      <c r="R10" s="531"/>
      <c r="S10" s="358">
        <v>0.06</v>
      </c>
      <c r="T10" s="358">
        <v>0.06</v>
      </c>
    </row>
    <row r="11" spans="1:20" ht="13.2" customHeight="1" outlineLevel="1">
      <c r="D11" s="175" t="s">
        <v>1230</v>
      </c>
      <c r="E11" s="175"/>
      <c r="F11" s="180" t="s">
        <v>532</v>
      </c>
      <c r="G11" s="358">
        <v>0.1</v>
      </c>
      <c r="H11" s="358">
        <v>0.1</v>
      </c>
      <c r="I11" s="358">
        <v>0.1</v>
      </c>
      <c r="J11" s="358">
        <v>0.1</v>
      </c>
      <c r="K11" s="358">
        <v>0.1</v>
      </c>
      <c r="L11" s="358">
        <v>0.1</v>
      </c>
      <c r="O11" s="358">
        <v>0.1</v>
      </c>
      <c r="P11" s="358">
        <v>0.1</v>
      </c>
      <c r="R11" s="531"/>
      <c r="S11" s="358">
        <v>0.1</v>
      </c>
      <c r="T11" s="358">
        <v>0.1</v>
      </c>
    </row>
    <row r="12" spans="1:20" ht="13.2" customHeight="1" outlineLevel="1">
      <c r="D12" s="175" t="s">
        <v>1231</v>
      </c>
      <c r="E12" s="175"/>
      <c r="F12" s="180" t="s">
        <v>532</v>
      </c>
      <c r="G12" s="358">
        <v>0.25</v>
      </c>
      <c r="H12" s="358">
        <v>0.25</v>
      </c>
      <c r="I12" s="358">
        <v>0.25</v>
      </c>
      <c r="J12" s="358">
        <v>0.25</v>
      </c>
      <c r="K12" s="358">
        <v>0.25</v>
      </c>
      <c r="L12" s="358">
        <v>0.25</v>
      </c>
      <c r="O12" s="358">
        <v>0.25</v>
      </c>
      <c r="P12" s="358">
        <v>0.25</v>
      </c>
      <c r="R12" s="531"/>
      <c r="S12" s="358">
        <v>0.25</v>
      </c>
      <c r="T12" s="358">
        <v>0.25</v>
      </c>
    </row>
    <row r="13" spans="1:20" ht="13.2" customHeight="1" outlineLevel="1">
      <c r="D13" s="555" t="s">
        <v>1232</v>
      </c>
      <c r="E13" s="555"/>
      <c r="F13" s="229" t="s">
        <v>532</v>
      </c>
      <c r="G13" s="556">
        <v>0.5</v>
      </c>
      <c r="H13" s="556">
        <v>0.5</v>
      </c>
      <c r="I13" s="556">
        <v>0.5</v>
      </c>
      <c r="J13" s="556">
        <v>0.5</v>
      </c>
      <c r="K13" s="556">
        <v>0.5</v>
      </c>
      <c r="L13" s="556">
        <v>0.5</v>
      </c>
      <c r="O13" s="358">
        <v>0.5</v>
      </c>
      <c r="P13" s="358">
        <v>0.5</v>
      </c>
      <c r="R13" s="531"/>
      <c r="S13" s="358">
        <v>0.5</v>
      </c>
      <c r="T13" s="358">
        <v>0.5</v>
      </c>
    </row>
    <row r="14" spans="1:20" ht="13.2" customHeight="1" outlineLevel="1">
      <c r="D14" s="286" t="s">
        <v>491</v>
      </c>
      <c r="E14" s="750"/>
      <c r="F14" s="283"/>
      <c r="G14" s="534"/>
      <c r="H14" s="534"/>
      <c r="I14" s="534"/>
      <c r="J14" s="534"/>
      <c r="K14" s="534"/>
      <c r="L14" s="535"/>
      <c r="M14" s="359"/>
      <c r="N14" s="359"/>
      <c r="O14" s="536"/>
      <c r="P14" s="535"/>
      <c r="Q14" s="359"/>
      <c r="R14" s="359"/>
      <c r="S14" s="536"/>
      <c r="T14" s="535"/>
    </row>
    <row r="15" spans="1:20" ht="13.2" customHeight="1" outlineLevel="1">
      <c r="K15" s="518"/>
      <c r="L15" s="518"/>
      <c r="O15" s="537"/>
      <c r="P15" s="537"/>
      <c r="S15" s="537"/>
      <c r="T15" s="537"/>
    </row>
    <row r="16" spans="1:20">
      <c r="C16" s="561" t="s">
        <v>530</v>
      </c>
      <c r="D16" s="318"/>
      <c r="E16" s="318"/>
      <c r="F16" s="319"/>
      <c r="G16" s="526"/>
      <c r="H16" s="526"/>
      <c r="I16" s="526"/>
      <c r="J16" s="526"/>
      <c r="K16" s="526"/>
      <c r="L16" s="527"/>
      <c r="O16" s="528"/>
      <c r="P16" s="529"/>
      <c r="Q16" s="530"/>
      <c r="R16" s="531"/>
      <c r="S16" s="528"/>
      <c r="T16" s="529"/>
    </row>
    <row r="17" spans="1:20" ht="13.2" customHeight="1" outlineLevel="1">
      <c r="A17" s="17" t="s">
        <v>1233</v>
      </c>
      <c r="D17" s="286" t="s">
        <v>1234</v>
      </c>
      <c r="E17" s="750"/>
      <c r="F17" s="283"/>
      <c r="G17" s="534"/>
      <c r="H17" s="534"/>
      <c r="I17" s="534"/>
      <c r="J17" s="534"/>
      <c r="K17" s="534"/>
      <c r="L17" s="535"/>
      <c r="M17" s="359"/>
      <c r="N17" s="359"/>
      <c r="O17" s="536"/>
      <c r="P17" s="535"/>
      <c r="Q17" s="359"/>
      <c r="R17" s="359"/>
      <c r="S17" s="536"/>
      <c r="T17" s="535"/>
    </row>
    <row r="18" spans="1:20" ht="13.2" customHeight="1" outlineLevel="1">
      <c r="D18" s="286" t="s">
        <v>1235</v>
      </c>
      <c r="E18" s="750"/>
      <c r="F18" s="283"/>
      <c r="G18" s="534"/>
      <c r="H18" s="534"/>
      <c r="I18" s="534"/>
      <c r="J18" s="534"/>
      <c r="K18" s="534"/>
      <c r="L18" s="535"/>
      <c r="M18" s="359"/>
      <c r="N18" s="359"/>
      <c r="O18" s="536"/>
      <c r="P18" s="535"/>
      <c r="Q18" s="359"/>
      <c r="R18" s="359"/>
      <c r="S18" s="536"/>
      <c r="T18" s="535"/>
    </row>
    <row r="19" spans="1:20" outlineLevel="1">
      <c r="D19" s="730" t="s">
        <v>531</v>
      </c>
      <c r="E19" s="730"/>
      <c r="F19" s="177" t="s">
        <v>532</v>
      </c>
      <c r="G19" s="358">
        <v>9.4999999999999998E-3</v>
      </c>
      <c r="H19" s="358">
        <v>9.4999999999999998E-3</v>
      </c>
      <c r="I19" s="358">
        <v>9.4999999999999998E-3</v>
      </c>
      <c r="J19" s="358">
        <v>9.4999999999999998E-3</v>
      </c>
      <c r="K19" s="358">
        <v>9.4999999999999998E-3</v>
      </c>
      <c r="L19" s="358">
        <v>9.4999999999999998E-3</v>
      </c>
      <c r="M19" s="359"/>
      <c r="N19" s="359"/>
      <c r="O19" s="358">
        <v>9.4999999999999998E-3</v>
      </c>
      <c r="P19" s="358">
        <v>9.4999999999999998E-3</v>
      </c>
      <c r="Q19" s="359"/>
      <c r="R19" s="359"/>
      <c r="S19" s="358">
        <v>9.4999999999999998E-3</v>
      </c>
      <c r="T19" s="358">
        <v>9.4999999999999998E-3</v>
      </c>
    </row>
    <row r="20" spans="1:20" outlineLevel="1">
      <c r="D20" s="730" t="s">
        <v>1236</v>
      </c>
      <c r="E20" s="730"/>
      <c r="F20" s="177" t="s">
        <v>532</v>
      </c>
      <c r="G20" s="358">
        <v>8.6E-3</v>
      </c>
      <c r="H20" s="358">
        <v>8.6E-3</v>
      </c>
      <c r="I20" s="358">
        <v>8.6E-3</v>
      </c>
      <c r="J20" s="358">
        <v>8.6E-3</v>
      </c>
      <c r="K20" s="358">
        <v>8.6E-3</v>
      </c>
      <c r="L20" s="358">
        <v>8.6E-3</v>
      </c>
      <c r="M20" s="359"/>
      <c r="N20" s="359"/>
      <c r="O20" s="358">
        <v>8.6E-3</v>
      </c>
      <c r="P20" s="358">
        <v>8.6E-3</v>
      </c>
      <c r="Q20" s="359"/>
      <c r="R20" s="359"/>
      <c r="S20" s="358">
        <v>8.6E-3</v>
      </c>
      <c r="T20" s="358">
        <v>8.6E-3</v>
      </c>
    </row>
    <row r="21" spans="1:20" outlineLevel="1">
      <c r="D21" s="730" t="s">
        <v>1237</v>
      </c>
      <c r="E21" s="730"/>
      <c r="F21" s="177" t="s">
        <v>532</v>
      </c>
      <c r="G21" s="358">
        <v>9.1000000000000004E-3</v>
      </c>
      <c r="H21" s="358">
        <v>9.1000000000000004E-3</v>
      </c>
      <c r="I21" s="358">
        <v>9.1000000000000004E-3</v>
      </c>
      <c r="J21" s="358">
        <v>9.1000000000000004E-3</v>
      </c>
      <c r="K21" s="358">
        <v>9.1000000000000004E-3</v>
      </c>
      <c r="L21" s="358">
        <v>9.1000000000000004E-3</v>
      </c>
      <c r="M21" s="359"/>
      <c r="N21" s="359"/>
      <c r="O21" s="358">
        <v>9.1000000000000004E-3</v>
      </c>
      <c r="P21" s="358">
        <v>9.1000000000000004E-3</v>
      </c>
      <c r="Q21" s="359"/>
      <c r="R21" s="359"/>
      <c r="S21" s="358">
        <v>9.1000000000000004E-3</v>
      </c>
      <c r="T21" s="358">
        <v>9.1000000000000004E-3</v>
      </c>
    </row>
    <row r="22" spans="1:20" outlineLevel="1">
      <c r="D22" s="730" t="s">
        <v>1238</v>
      </c>
      <c r="E22" s="730"/>
      <c r="F22" s="177" t="s">
        <v>532</v>
      </c>
      <c r="G22" s="358">
        <v>8.5000000000000006E-3</v>
      </c>
      <c r="H22" s="358">
        <v>8.5000000000000006E-3</v>
      </c>
      <c r="I22" s="358">
        <v>8.5000000000000006E-3</v>
      </c>
      <c r="J22" s="358">
        <v>8.5000000000000006E-3</v>
      </c>
      <c r="K22" s="358">
        <v>8.5000000000000006E-3</v>
      </c>
      <c r="L22" s="358">
        <v>8.5000000000000006E-3</v>
      </c>
      <c r="M22" s="359"/>
      <c r="N22" s="359"/>
      <c r="O22" s="358">
        <v>8.5000000000000006E-3</v>
      </c>
      <c r="P22" s="358">
        <v>8.5000000000000006E-3</v>
      </c>
      <c r="Q22" s="359"/>
      <c r="R22" s="359"/>
      <c r="S22" s="358">
        <v>8.5000000000000006E-3</v>
      </c>
      <c r="T22" s="358">
        <v>8.5000000000000006E-3</v>
      </c>
    </row>
    <row r="23" spans="1:20" outlineLevel="1">
      <c r="D23" s="730" t="s">
        <v>1239</v>
      </c>
      <c r="E23" s="730"/>
      <c r="F23" s="177" t="s">
        <v>532</v>
      </c>
      <c r="G23" s="358">
        <v>6.9000000000000006E-2</v>
      </c>
      <c r="H23" s="358">
        <v>6.9000000000000006E-2</v>
      </c>
      <c r="I23" s="358">
        <v>6.9000000000000006E-2</v>
      </c>
      <c r="J23" s="358">
        <v>6.9000000000000006E-2</v>
      </c>
      <c r="K23" s="358">
        <v>6.9000000000000006E-2</v>
      </c>
      <c r="L23" s="358">
        <v>6.9000000000000006E-2</v>
      </c>
      <c r="M23" s="359"/>
      <c r="N23" s="359"/>
      <c r="O23" s="358">
        <v>6.9000000000000006E-2</v>
      </c>
      <c r="P23" s="358">
        <v>6.9000000000000006E-2</v>
      </c>
      <c r="Q23" s="359"/>
      <c r="R23" s="359"/>
      <c r="S23" s="358">
        <v>6.9000000000000006E-2</v>
      </c>
      <c r="T23" s="358">
        <v>6.9000000000000006E-2</v>
      </c>
    </row>
    <row r="24" spans="1:20" outlineLevel="1">
      <c r="D24" s="730" t="s">
        <v>1240</v>
      </c>
      <c r="E24" s="730"/>
      <c r="F24" s="177" t="s">
        <v>532</v>
      </c>
      <c r="G24" s="358">
        <v>0.09</v>
      </c>
      <c r="H24" s="358">
        <v>0.09</v>
      </c>
      <c r="I24" s="358">
        <v>0.09</v>
      </c>
      <c r="J24" s="358">
        <v>0.09</v>
      </c>
      <c r="K24" s="358">
        <v>0.09</v>
      </c>
      <c r="L24" s="358">
        <v>0.09</v>
      </c>
      <c r="M24" s="359"/>
      <c r="N24" s="359"/>
      <c r="O24" s="358">
        <v>0.09</v>
      </c>
      <c r="P24" s="358">
        <v>0.09</v>
      </c>
      <c r="Q24" s="359"/>
      <c r="R24" s="359"/>
      <c r="S24" s="358">
        <v>0.09</v>
      </c>
      <c r="T24" s="358">
        <v>0.09</v>
      </c>
    </row>
    <row r="25" spans="1:20" ht="26.4" outlineLevel="1">
      <c r="D25" s="730" t="s">
        <v>1241</v>
      </c>
      <c r="E25" s="730"/>
      <c r="F25" s="177" t="s">
        <v>532</v>
      </c>
      <c r="G25" s="358">
        <v>8.6E-3</v>
      </c>
      <c r="H25" s="358">
        <v>8.6E-3</v>
      </c>
      <c r="I25" s="358">
        <v>8.6E-3</v>
      </c>
      <c r="J25" s="358">
        <v>8.6E-3</v>
      </c>
      <c r="K25" s="358">
        <v>8.6E-3</v>
      </c>
      <c r="L25" s="358">
        <v>8.6E-3</v>
      </c>
      <c r="M25" s="359"/>
      <c r="N25" s="359"/>
      <c r="O25" s="358">
        <v>8.6E-3</v>
      </c>
      <c r="P25" s="358">
        <v>8.6E-3</v>
      </c>
      <c r="Q25" s="359"/>
      <c r="R25" s="359"/>
      <c r="S25" s="358">
        <v>8.6E-3</v>
      </c>
      <c r="T25" s="358">
        <v>8.6E-3</v>
      </c>
    </row>
    <row r="26" spans="1:20" outlineLevel="1">
      <c r="D26" s="730" t="s">
        <v>1242</v>
      </c>
      <c r="E26" s="730"/>
      <c r="F26" s="177" t="s">
        <v>532</v>
      </c>
      <c r="G26" s="358">
        <v>1.46E-2</v>
      </c>
      <c r="H26" s="358">
        <v>1.46E-2</v>
      </c>
      <c r="I26" s="358">
        <v>1.46E-2</v>
      </c>
      <c r="J26" s="358">
        <v>1.46E-2</v>
      </c>
      <c r="K26" s="358">
        <v>1.46E-2</v>
      </c>
      <c r="L26" s="358">
        <v>1.46E-2</v>
      </c>
      <c r="M26" s="359"/>
      <c r="N26" s="359"/>
      <c r="O26" s="358">
        <v>1.46E-2</v>
      </c>
      <c r="P26" s="358">
        <v>1.46E-2</v>
      </c>
      <c r="Q26" s="359"/>
      <c r="R26" s="359"/>
      <c r="S26" s="358">
        <v>1.46E-2</v>
      </c>
      <c r="T26" s="358">
        <v>1.46E-2</v>
      </c>
    </row>
    <row r="27" spans="1:20" outlineLevel="1">
      <c r="D27" s="730" t="s">
        <v>1243</v>
      </c>
      <c r="E27" s="730"/>
      <c r="F27" s="177" t="s">
        <v>532</v>
      </c>
      <c r="G27" s="358">
        <v>1.46E-2</v>
      </c>
      <c r="H27" s="358">
        <v>1.46E-2</v>
      </c>
      <c r="I27" s="358">
        <v>1.46E-2</v>
      </c>
      <c r="J27" s="358">
        <v>1.46E-2</v>
      </c>
      <c r="K27" s="358">
        <v>1.46E-2</v>
      </c>
      <c r="L27" s="358">
        <v>1.46E-2</v>
      </c>
      <c r="M27" s="359"/>
      <c r="N27" s="359"/>
      <c r="O27" s="358">
        <v>1.46E-2</v>
      </c>
      <c r="P27" s="358">
        <v>1.46E-2</v>
      </c>
      <c r="Q27" s="359"/>
      <c r="R27" s="359"/>
      <c r="S27" s="358">
        <v>1.46E-2</v>
      </c>
      <c r="T27" s="358">
        <v>1.46E-2</v>
      </c>
    </row>
    <row r="28" spans="1:20" ht="26.4" outlineLevel="1">
      <c r="D28" s="730" t="s">
        <v>1244</v>
      </c>
      <c r="E28" s="730"/>
      <c r="F28" s="177" t="s">
        <v>532</v>
      </c>
      <c r="G28" s="358">
        <v>1.54E-2</v>
      </c>
      <c r="H28" s="358">
        <v>1.54E-2</v>
      </c>
      <c r="I28" s="358">
        <v>1.54E-2</v>
      </c>
      <c r="J28" s="358">
        <v>1.54E-2</v>
      </c>
      <c r="K28" s="358">
        <v>1.54E-2</v>
      </c>
      <c r="L28" s="358">
        <v>1.54E-2</v>
      </c>
      <c r="M28" s="359"/>
      <c r="N28" s="359"/>
      <c r="O28" s="358">
        <v>1.54E-2</v>
      </c>
      <c r="P28" s="358">
        <v>1.54E-2</v>
      </c>
      <c r="Q28" s="359"/>
      <c r="R28" s="359"/>
      <c r="S28" s="358">
        <v>1.54E-2</v>
      </c>
      <c r="T28" s="358">
        <v>1.54E-2</v>
      </c>
    </row>
    <row r="29" spans="1:20" outlineLevel="1">
      <c r="D29" s="730" t="s">
        <v>1245</v>
      </c>
      <c r="E29" s="730"/>
      <c r="F29" s="177" t="s">
        <v>532</v>
      </c>
      <c r="G29" s="358">
        <v>1.46E-2</v>
      </c>
      <c r="H29" s="358">
        <v>1.46E-2</v>
      </c>
      <c r="I29" s="358">
        <v>1.46E-2</v>
      </c>
      <c r="J29" s="358">
        <v>1.46E-2</v>
      </c>
      <c r="K29" s="358">
        <v>1.46E-2</v>
      </c>
      <c r="L29" s="358">
        <v>1.46E-2</v>
      </c>
      <c r="M29" s="359"/>
      <c r="N29" s="359"/>
      <c r="O29" s="358">
        <v>1.46E-2</v>
      </c>
      <c r="P29" s="358">
        <v>1.46E-2</v>
      </c>
      <c r="Q29" s="359"/>
      <c r="R29" s="359"/>
      <c r="S29" s="358">
        <v>1.46E-2</v>
      </c>
      <c r="T29" s="358">
        <v>1.46E-2</v>
      </c>
    </row>
    <row r="30" spans="1:20" outlineLevel="1">
      <c r="D30" s="730" t="s">
        <v>1246</v>
      </c>
      <c r="E30" s="730"/>
      <c r="F30" s="177" t="s">
        <v>532</v>
      </c>
      <c r="G30" s="358">
        <v>7.8E-2</v>
      </c>
      <c r="H30" s="358">
        <v>7.8E-2</v>
      </c>
      <c r="I30" s="358">
        <v>7.8E-2</v>
      </c>
      <c r="J30" s="358">
        <v>7.8E-2</v>
      </c>
      <c r="K30" s="358">
        <v>7.8E-2</v>
      </c>
      <c r="L30" s="358">
        <v>7.8E-2</v>
      </c>
      <c r="M30" s="359"/>
      <c r="N30" s="359"/>
      <c r="O30" s="358">
        <v>7.8E-2</v>
      </c>
      <c r="P30" s="358">
        <v>7.8E-2</v>
      </c>
      <c r="Q30" s="359"/>
      <c r="R30" s="359"/>
      <c r="S30" s="358">
        <v>7.8E-2</v>
      </c>
      <c r="T30" s="358">
        <v>7.8E-2</v>
      </c>
    </row>
    <row r="31" spans="1:20" outlineLevel="1">
      <c r="D31" s="730" t="s">
        <v>1247</v>
      </c>
      <c r="E31" s="730"/>
      <c r="F31" s="177" t="s">
        <v>532</v>
      </c>
      <c r="G31" s="358">
        <v>0.14849999999999999</v>
      </c>
      <c r="H31" s="358">
        <v>0.14849999999999999</v>
      </c>
      <c r="I31" s="358">
        <v>0.14849999999999999</v>
      </c>
      <c r="J31" s="358">
        <v>0.14849999999999999</v>
      </c>
      <c r="K31" s="358">
        <v>0.14849999999999999</v>
      </c>
      <c r="L31" s="358">
        <v>0.14849999999999999</v>
      </c>
      <c r="M31" s="359"/>
      <c r="N31" s="359"/>
      <c r="O31" s="358">
        <v>0.14849999999999999</v>
      </c>
      <c r="P31" s="358">
        <v>0.14849999999999999</v>
      </c>
      <c r="Q31" s="359"/>
      <c r="R31" s="359"/>
      <c r="S31" s="358">
        <v>0.14849999999999999</v>
      </c>
      <c r="T31" s="358">
        <v>0.14849999999999999</v>
      </c>
    </row>
    <row r="32" spans="1:20" outlineLevel="1">
      <c r="D32" s="730" t="s">
        <v>1248</v>
      </c>
      <c r="E32" s="730"/>
      <c r="F32" s="177" t="s">
        <v>532</v>
      </c>
      <c r="G32" s="358">
        <v>9.6000000000000002E-2</v>
      </c>
      <c r="H32" s="358">
        <v>9.6000000000000002E-2</v>
      </c>
      <c r="I32" s="358">
        <v>9.6000000000000002E-2</v>
      </c>
      <c r="J32" s="358">
        <v>9.6000000000000002E-2</v>
      </c>
      <c r="K32" s="358">
        <v>9.6000000000000002E-2</v>
      </c>
      <c r="L32" s="358">
        <v>9.6000000000000002E-2</v>
      </c>
      <c r="M32" s="359"/>
      <c r="N32" s="359"/>
      <c r="O32" s="358">
        <v>9.6000000000000002E-2</v>
      </c>
      <c r="P32" s="358">
        <v>9.6000000000000002E-2</v>
      </c>
      <c r="Q32" s="359"/>
      <c r="R32" s="359"/>
      <c r="S32" s="358">
        <v>9.6000000000000002E-2</v>
      </c>
      <c r="T32" s="358">
        <v>9.6000000000000002E-2</v>
      </c>
    </row>
    <row r="33" spans="4:20" outlineLevel="1">
      <c r="D33" s="730" t="s">
        <v>1249</v>
      </c>
      <c r="E33" s="730"/>
      <c r="F33" s="177" t="s">
        <v>532</v>
      </c>
      <c r="G33" s="358">
        <v>0.19800000000000001</v>
      </c>
      <c r="H33" s="358">
        <v>0.19800000000000001</v>
      </c>
      <c r="I33" s="358">
        <v>0.19800000000000001</v>
      </c>
      <c r="J33" s="358">
        <v>0.19800000000000001</v>
      </c>
      <c r="K33" s="358">
        <v>0.19800000000000001</v>
      </c>
      <c r="L33" s="358">
        <v>0.19800000000000001</v>
      </c>
      <c r="M33" s="359"/>
      <c r="N33" s="359"/>
      <c r="O33" s="358">
        <v>0.19800000000000001</v>
      </c>
      <c r="P33" s="358">
        <v>0.19800000000000001</v>
      </c>
      <c r="Q33" s="359"/>
      <c r="R33" s="359"/>
      <c r="S33" s="358">
        <v>0.19800000000000001</v>
      </c>
      <c r="T33" s="358">
        <v>0.19800000000000001</v>
      </c>
    </row>
    <row r="34" spans="4:20" ht="13.2" customHeight="1" outlineLevel="1">
      <c r="D34" s="286" t="s">
        <v>1250</v>
      </c>
      <c r="E34" s="750"/>
      <c r="F34" s="283"/>
      <c r="G34" s="534"/>
      <c r="H34" s="534"/>
      <c r="I34" s="534"/>
      <c r="J34" s="534"/>
      <c r="K34" s="534"/>
      <c r="L34" s="535"/>
      <c r="M34" s="359"/>
      <c r="N34" s="359"/>
      <c r="O34" s="536"/>
      <c r="P34" s="535"/>
      <c r="Q34" s="359"/>
      <c r="R34" s="359"/>
      <c r="S34" s="536"/>
      <c r="T34" s="535"/>
    </row>
    <row r="35" spans="4:20" ht="13.2" customHeight="1" outlineLevel="1">
      <c r="D35" s="180" t="s">
        <v>1251</v>
      </c>
      <c r="E35" s="180"/>
      <c r="F35" s="178" t="s">
        <v>532</v>
      </c>
      <c r="G35" s="358">
        <v>4.7300000000000002E-2</v>
      </c>
      <c r="H35" s="358">
        <v>4.7300000000000002E-2</v>
      </c>
      <c r="I35" s="358">
        <v>4.7300000000000002E-2</v>
      </c>
      <c r="J35" s="358">
        <v>4.7300000000000002E-2</v>
      </c>
      <c r="K35" s="358">
        <v>4.7300000000000002E-2</v>
      </c>
      <c r="L35" s="358">
        <v>4.7300000000000002E-2</v>
      </c>
      <c r="M35" s="359"/>
      <c r="N35" s="359"/>
      <c r="O35" s="358">
        <v>4.7300000000000002E-2</v>
      </c>
      <c r="P35" s="358">
        <v>4.7300000000000002E-2</v>
      </c>
      <c r="Q35" s="359"/>
      <c r="R35" s="359"/>
      <c r="S35" s="358">
        <v>4.7300000000000002E-2</v>
      </c>
      <c r="T35" s="358">
        <v>4.7300000000000002E-2</v>
      </c>
    </row>
    <row r="36" spans="4:20" ht="13.2" customHeight="1" outlineLevel="1">
      <c r="D36" s="180" t="s">
        <v>1252</v>
      </c>
      <c r="E36" s="180"/>
      <c r="F36" s="178" t="s">
        <v>532</v>
      </c>
      <c r="G36" s="358">
        <v>4.7300000000000002E-2</v>
      </c>
      <c r="H36" s="358">
        <v>4.7300000000000002E-2</v>
      </c>
      <c r="I36" s="358">
        <v>4.7300000000000002E-2</v>
      </c>
      <c r="J36" s="358">
        <v>4.7300000000000002E-2</v>
      </c>
      <c r="K36" s="358">
        <v>4.7300000000000002E-2</v>
      </c>
      <c r="L36" s="358">
        <v>4.7300000000000002E-2</v>
      </c>
      <c r="M36" s="359"/>
      <c r="N36" s="359"/>
      <c r="O36" s="358">
        <v>4.7300000000000002E-2</v>
      </c>
      <c r="P36" s="358">
        <v>4.7300000000000002E-2</v>
      </c>
      <c r="Q36" s="359"/>
      <c r="R36" s="359"/>
      <c r="S36" s="358">
        <v>4.7300000000000002E-2</v>
      </c>
      <c r="T36" s="358">
        <v>4.7300000000000002E-2</v>
      </c>
    </row>
    <row r="37" spans="4:20" ht="13.2" customHeight="1" outlineLevel="1">
      <c r="D37" s="180" t="s">
        <v>1253</v>
      </c>
      <c r="E37" s="180"/>
      <c r="F37" s="178" t="s">
        <v>532</v>
      </c>
      <c r="G37" s="358">
        <v>4.7300000000000002E-2</v>
      </c>
      <c r="H37" s="358">
        <v>4.7300000000000002E-2</v>
      </c>
      <c r="I37" s="358">
        <v>4.7300000000000002E-2</v>
      </c>
      <c r="J37" s="358">
        <v>4.7300000000000002E-2</v>
      </c>
      <c r="K37" s="358">
        <v>4.7300000000000002E-2</v>
      </c>
      <c r="L37" s="358">
        <v>4.7300000000000002E-2</v>
      </c>
      <c r="M37" s="359"/>
      <c r="N37" s="359"/>
      <c r="O37" s="358">
        <v>4.7300000000000002E-2</v>
      </c>
      <c r="P37" s="358">
        <v>4.7300000000000002E-2</v>
      </c>
      <c r="Q37" s="359"/>
      <c r="R37" s="359"/>
      <c r="S37" s="358">
        <v>4.7300000000000002E-2</v>
      </c>
      <c r="T37" s="358">
        <v>4.7300000000000002E-2</v>
      </c>
    </row>
    <row r="38" spans="4:20" ht="13.2" customHeight="1" outlineLevel="1">
      <c r="D38" s="180" t="s">
        <v>1254</v>
      </c>
      <c r="E38" s="180"/>
      <c r="F38" s="178" t="s">
        <v>532</v>
      </c>
      <c r="G38" s="358">
        <v>0.153</v>
      </c>
      <c r="H38" s="358">
        <v>0.153</v>
      </c>
      <c r="I38" s="358">
        <v>0.153</v>
      </c>
      <c r="J38" s="358">
        <v>0.153</v>
      </c>
      <c r="K38" s="358">
        <v>0.153</v>
      </c>
      <c r="L38" s="358">
        <v>0.153</v>
      </c>
      <c r="M38" s="359"/>
      <c r="N38" s="359"/>
      <c r="O38" s="358">
        <v>0.153</v>
      </c>
      <c r="P38" s="358">
        <v>0.153</v>
      </c>
      <c r="Q38" s="359"/>
      <c r="R38" s="359"/>
      <c r="S38" s="358">
        <v>0.153</v>
      </c>
      <c r="T38" s="358">
        <v>0.153</v>
      </c>
    </row>
    <row r="39" spans="4:20" ht="13.2" customHeight="1" outlineLevel="1">
      <c r="D39" s="180" t="s">
        <v>1255</v>
      </c>
      <c r="E39" s="180"/>
      <c r="F39" s="178" t="s">
        <v>532</v>
      </c>
      <c r="G39" s="358">
        <v>0.16650000000000001</v>
      </c>
      <c r="H39" s="358">
        <v>0.16650000000000001</v>
      </c>
      <c r="I39" s="358">
        <v>0.16650000000000001</v>
      </c>
      <c r="J39" s="358">
        <v>0.16650000000000001</v>
      </c>
      <c r="K39" s="358">
        <v>0.16650000000000001</v>
      </c>
      <c r="L39" s="358">
        <v>0.16650000000000001</v>
      </c>
      <c r="M39" s="359"/>
      <c r="N39" s="359"/>
      <c r="O39" s="358">
        <v>0.16650000000000001</v>
      </c>
      <c r="P39" s="358">
        <v>0.16650000000000001</v>
      </c>
      <c r="Q39" s="359"/>
      <c r="R39" s="359"/>
      <c r="S39" s="358">
        <v>0.16650000000000001</v>
      </c>
      <c r="T39" s="358">
        <v>0.16650000000000001</v>
      </c>
    </row>
    <row r="40" spans="4:20" ht="13.2" customHeight="1" outlineLevel="1">
      <c r="D40" s="180" t="s">
        <v>1256</v>
      </c>
      <c r="E40" s="180"/>
      <c r="F40" s="178" t="s">
        <v>532</v>
      </c>
      <c r="G40" s="358">
        <v>0.19800000000000001</v>
      </c>
      <c r="H40" s="358">
        <v>0.19800000000000001</v>
      </c>
      <c r="I40" s="358">
        <v>0.19800000000000001</v>
      </c>
      <c r="J40" s="358">
        <v>0.19800000000000001</v>
      </c>
      <c r="K40" s="358">
        <v>0.19800000000000001</v>
      </c>
      <c r="L40" s="358">
        <v>0.19800000000000001</v>
      </c>
      <c r="M40" s="359"/>
      <c r="N40" s="359"/>
      <c r="O40" s="358">
        <v>0.19800000000000001</v>
      </c>
      <c r="P40" s="358">
        <v>0.19800000000000001</v>
      </c>
      <c r="Q40" s="359"/>
      <c r="R40" s="359"/>
      <c r="S40" s="358">
        <v>0.19800000000000001</v>
      </c>
      <c r="T40" s="358">
        <v>0.19800000000000001</v>
      </c>
    </row>
    <row r="41" spans="4:20" ht="13.2" customHeight="1" outlineLevel="1">
      <c r="D41" s="180" t="s">
        <v>1257</v>
      </c>
      <c r="E41" s="180"/>
      <c r="F41" s="178" t="s">
        <v>532</v>
      </c>
      <c r="G41" s="358">
        <v>0.216</v>
      </c>
      <c r="H41" s="358">
        <v>0.216</v>
      </c>
      <c r="I41" s="358">
        <v>0.216</v>
      </c>
      <c r="J41" s="358">
        <v>0.216</v>
      </c>
      <c r="K41" s="358">
        <v>0.216</v>
      </c>
      <c r="L41" s="358">
        <v>0.216</v>
      </c>
      <c r="M41" s="359"/>
      <c r="N41" s="359"/>
      <c r="O41" s="358">
        <v>0.216</v>
      </c>
      <c r="P41" s="358">
        <v>0.216</v>
      </c>
      <c r="Q41" s="359"/>
      <c r="R41" s="359"/>
      <c r="S41" s="358">
        <v>0.216</v>
      </c>
      <c r="T41" s="358">
        <v>0.216</v>
      </c>
    </row>
    <row r="42" spans="4:20" ht="13.2" customHeight="1" outlineLevel="1">
      <c r="D42" s="286" t="s">
        <v>1258</v>
      </c>
      <c r="E42" s="750"/>
      <c r="F42" s="283"/>
      <c r="G42" s="534"/>
      <c r="H42" s="534"/>
      <c r="I42" s="534"/>
      <c r="J42" s="534"/>
      <c r="K42" s="534"/>
      <c r="L42" s="535"/>
      <c r="M42" s="359"/>
      <c r="N42" s="359"/>
      <c r="O42" s="536"/>
      <c r="P42" s="535"/>
      <c r="Q42" s="359"/>
      <c r="R42" s="359"/>
      <c r="S42" s="536"/>
      <c r="T42" s="535"/>
    </row>
    <row r="43" spans="4:20" ht="13.2" customHeight="1" outlineLevel="1">
      <c r="D43" s="180" t="s">
        <v>1259</v>
      </c>
      <c r="E43" s="180"/>
      <c r="F43" s="177" t="s">
        <v>532</v>
      </c>
      <c r="G43" s="358">
        <v>1.4999999999999999E-2</v>
      </c>
      <c r="H43" s="358">
        <v>1.4999999999999999E-2</v>
      </c>
      <c r="I43" s="358">
        <v>1.4999999999999999E-2</v>
      </c>
      <c r="J43" s="358">
        <v>1.4999999999999999E-2</v>
      </c>
      <c r="K43" s="358">
        <v>1.4999999999999999E-2</v>
      </c>
      <c r="L43" s="358">
        <v>1.4999999999999999E-2</v>
      </c>
      <c r="M43" s="359"/>
      <c r="N43" s="359"/>
      <c r="O43" s="358">
        <v>1.4999999999999999E-2</v>
      </c>
      <c r="P43" s="358">
        <v>1.4999999999999999E-2</v>
      </c>
      <c r="Q43" s="359"/>
      <c r="R43" s="359"/>
      <c r="S43" s="358">
        <v>1.4999999999999999E-2</v>
      </c>
      <c r="T43" s="358">
        <v>1.4999999999999999E-2</v>
      </c>
    </row>
    <row r="44" spans="4:20" ht="13.2" customHeight="1" outlineLevel="1">
      <c r="D44" s="180" t="s">
        <v>1260</v>
      </c>
      <c r="E44" s="180"/>
      <c r="F44" s="177" t="s">
        <v>532</v>
      </c>
      <c r="G44" s="358">
        <v>0.06</v>
      </c>
      <c r="H44" s="358">
        <v>0.06</v>
      </c>
      <c r="I44" s="358">
        <v>0.06</v>
      </c>
      <c r="J44" s="358">
        <v>0.06</v>
      </c>
      <c r="K44" s="358">
        <v>0.06</v>
      </c>
      <c r="L44" s="358">
        <v>0.06</v>
      </c>
      <c r="M44" s="359"/>
      <c r="N44" s="359"/>
      <c r="O44" s="358">
        <v>0.06</v>
      </c>
      <c r="P44" s="358">
        <v>0.06</v>
      </c>
      <c r="Q44" s="359"/>
      <c r="R44" s="359"/>
      <c r="S44" s="358">
        <v>0.06</v>
      </c>
      <c r="T44" s="358">
        <v>0.06</v>
      </c>
    </row>
    <row r="45" spans="4:20" ht="13.2" customHeight="1" outlineLevel="1">
      <c r="D45" s="180" t="s">
        <v>1261</v>
      </c>
      <c r="E45" s="180"/>
      <c r="F45" s="177" t="s">
        <v>532</v>
      </c>
      <c r="G45" s="358">
        <v>7.0000000000000007E-2</v>
      </c>
      <c r="H45" s="358">
        <v>7.0000000000000007E-2</v>
      </c>
      <c r="I45" s="358">
        <v>7.0000000000000007E-2</v>
      </c>
      <c r="J45" s="358">
        <v>7.0000000000000007E-2</v>
      </c>
      <c r="K45" s="358">
        <v>7.0000000000000007E-2</v>
      </c>
      <c r="L45" s="358">
        <v>7.0000000000000007E-2</v>
      </c>
      <c r="M45" s="359"/>
      <c r="N45" s="359"/>
      <c r="O45" s="358">
        <v>7.0000000000000007E-2</v>
      </c>
      <c r="P45" s="358">
        <v>7.0000000000000007E-2</v>
      </c>
      <c r="Q45" s="359"/>
      <c r="R45" s="359"/>
      <c r="S45" s="358">
        <v>7.0000000000000007E-2</v>
      </c>
      <c r="T45" s="358">
        <v>7.0000000000000007E-2</v>
      </c>
    </row>
    <row r="46" spans="4:20" ht="13.2" customHeight="1" outlineLevel="1">
      <c r="D46" s="180" t="s">
        <v>1262</v>
      </c>
      <c r="E46" s="180"/>
      <c r="F46" s="177" t="s">
        <v>532</v>
      </c>
      <c r="G46" s="358">
        <v>0.22500000000000001</v>
      </c>
      <c r="H46" s="358">
        <v>0.22500000000000001</v>
      </c>
      <c r="I46" s="358">
        <v>0.22500000000000001</v>
      </c>
      <c r="J46" s="358">
        <v>0.22500000000000001</v>
      </c>
      <c r="K46" s="358">
        <v>0.22500000000000001</v>
      </c>
      <c r="L46" s="358">
        <v>0.22500000000000001</v>
      </c>
      <c r="M46" s="359"/>
      <c r="N46" s="359"/>
      <c r="O46" s="358">
        <v>0.22500000000000001</v>
      </c>
      <c r="P46" s="358">
        <v>0.22500000000000001</v>
      </c>
      <c r="Q46" s="359"/>
      <c r="R46" s="359"/>
      <c r="S46" s="358">
        <v>0.22500000000000001</v>
      </c>
      <c r="T46" s="358">
        <v>0.22500000000000001</v>
      </c>
    </row>
    <row r="47" spans="4:20" ht="13.2" customHeight="1" outlineLevel="1">
      <c r="D47" s="180" t="s">
        <v>1263</v>
      </c>
      <c r="E47" s="180"/>
      <c r="F47" s="177" t="s">
        <v>532</v>
      </c>
      <c r="G47" s="358">
        <v>0.15</v>
      </c>
      <c r="H47" s="358">
        <v>0.15</v>
      </c>
      <c r="I47" s="358">
        <v>0.15</v>
      </c>
      <c r="J47" s="358">
        <v>0.15</v>
      </c>
      <c r="K47" s="358">
        <v>0.15</v>
      </c>
      <c r="L47" s="358">
        <v>0.15</v>
      </c>
      <c r="M47" s="359"/>
      <c r="N47" s="359"/>
      <c r="O47" s="358">
        <v>0.15</v>
      </c>
      <c r="P47" s="358">
        <v>0.15</v>
      </c>
      <c r="Q47" s="359"/>
      <c r="R47" s="359"/>
      <c r="S47" s="358">
        <v>0.15</v>
      </c>
      <c r="T47" s="358">
        <v>0.15</v>
      </c>
    </row>
    <row r="48" spans="4:20" ht="13.2" customHeight="1" outlineLevel="1">
      <c r="D48" s="180" t="s">
        <v>1264</v>
      </c>
      <c r="E48" s="180"/>
      <c r="F48" s="177" t="s">
        <v>532</v>
      </c>
      <c r="G48" s="358">
        <v>0.25</v>
      </c>
      <c r="H48" s="358">
        <v>0.25</v>
      </c>
      <c r="I48" s="358">
        <v>0.25</v>
      </c>
      <c r="J48" s="358">
        <v>0.25</v>
      </c>
      <c r="K48" s="358">
        <v>0.25</v>
      </c>
      <c r="L48" s="358">
        <v>0.25</v>
      </c>
      <c r="M48" s="359"/>
      <c r="N48" s="359"/>
      <c r="O48" s="358">
        <v>0.25</v>
      </c>
      <c r="P48" s="358">
        <v>0.25</v>
      </c>
      <c r="Q48" s="359"/>
      <c r="R48" s="359"/>
      <c r="S48" s="358">
        <v>0.25</v>
      </c>
      <c r="T48" s="358">
        <v>0.25</v>
      </c>
    </row>
    <row r="49" spans="1:20" ht="13.2" customHeight="1" outlineLevel="1">
      <c r="D49" s="180" t="s">
        <v>1265</v>
      </c>
      <c r="E49" s="180"/>
      <c r="F49" s="177" t="s">
        <v>532</v>
      </c>
      <c r="G49" s="358">
        <v>7.0000000000000007E-2</v>
      </c>
      <c r="H49" s="358">
        <v>7.0000000000000007E-2</v>
      </c>
      <c r="I49" s="358">
        <v>7.0000000000000007E-2</v>
      </c>
      <c r="J49" s="358">
        <v>7.0000000000000007E-2</v>
      </c>
      <c r="K49" s="358">
        <v>7.0000000000000007E-2</v>
      </c>
      <c r="L49" s="358">
        <v>7.0000000000000007E-2</v>
      </c>
      <c r="M49" s="359"/>
      <c r="N49" s="359"/>
      <c r="O49" s="358">
        <v>7.0000000000000007E-2</v>
      </c>
      <c r="P49" s="358">
        <v>7.0000000000000007E-2</v>
      </c>
      <c r="Q49" s="359"/>
      <c r="R49" s="359"/>
      <c r="S49" s="358">
        <v>7.0000000000000007E-2</v>
      </c>
      <c r="T49" s="358">
        <v>7.0000000000000007E-2</v>
      </c>
    </row>
    <row r="50" spans="1:20" ht="13.2" customHeight="1" outlineLevel="1">
      <c r="D50" s="180" t="s">
        <v>1266</v>
      </c>
      <c r="E50" s="180"/>
      <c r="F50" s="177" t="s">
        <v>532</v>
      </c>
      <c r="G50" s="358">
        <v>0.12</v>
      </c>
      <c r="H50" s="358">
        <v>0.12</v>
      </c>
      <c r="I50" s="358">
        <v>0.12</v>
      </c>
      <c r="J50" s="358">
        <v>0.12</v>
      </c>
      <c r="K50" s="358">
        <v>0.12</v>
      </c>
      <c r="L50" s="358">
        <v>0.12</v>
      </c>
      <c r="M50" s="359"/>
      <c r="N50" s="359"/>
      <c r="O50" s="358">
        <v>0.12</v>
      </c>
      <c r="P50" s="358">
        <v>0.12</v>
      </c>
      <c r="Q50" s="359"/>
      <c r="R50" s="359"/>
      <c r="S50" s="358">
        <v>0.12</v>
      </c>
      <c r="T50" s="358">
        <v>0.12</v>
      </c>
    </row>
    <row r="51" spans="1:20" ht="13.2" customHeight="1" outlineLevel="1">
      <c r="D51" s="180" t="s">
        <v>1267</v>
      </c>
      <c r="E51" s="180"/>
      <c r="F51" s="177" t="s">
        <v>532</v>
      </c>
      <c r="G51" s="358">
        <v>0.14000000000000001</v>
      </c>
      <c r="H51" s="358">
        <v>0.14000000000000001</v>
      </c>
      <c r="I51" s="358">
        <v>0.14000000000000001</v>
      </c>
      <c r="J51" s="358">
        <v>0.14000000000000001</v>
      </c>
      <c r="K51" s="358">
        <v>0.14000000000000001</v>
      </c>
      <c r="L51" s="358">
        <v>0.14000000000000001</v>
      </c>
      <c r="M51" s="359"/>
      <c r="N51" s="359"/>
      <c r="O51" s="358">
        <v>0.14000000000000001</v>
      </c>
      <c r="P51" s="358">
        <v>0.14000000000000001</v>
      </c>
      <c r="Q51" s="359"/>
      <c r="R51" s="359"/>
      <c r="S51" s="358">
        <v>0.14000000000000001</v>
      </c>
      <c r="T51" s="358">
        <v>0.14000000000000001</v>
      </c>
    </row>
    <row r="52" spans="1:20" ht="13.2" customHeight="1" outlineLevel="1">
      <c r="D52" s="180" t="s">
        <v>1268</v>
      </c>
      <c r="E52" s="180"/>
      <c r="F52" s="177" t="s">
        <v>532</v>
      </c>
      <c r="G52" s="358">
        <v>0.28000000000000003</v>
      </c>
      <c r="H52" s="358">
        <v>0.28000000000000003</v>
      </c>
      <c r="I52" s="358">
        <v>0.28000000000000003</v>
      </c>
      <c r="J52" s="358">
        <v>0.28000000000000003</v>
      </c>
      <c r="K52" s="358">
        <v>0.28000000000000003</v>
      </c>
      <c r="L52" s="358">
        <v>0.28000000000000003</v>
      </c>
      <c r="M52" s="359"/>
      <c r="N52" s="359"/>
      <c r="O52" s="358">
        <v>0.28000000000000003</v>
      </c>
      <c r="P52" s="358">
        <v>0.28000000000000003</v>
      </c>
      <c r="Q52" s="359"/>
      <c r="R52" s="359"/>
      <c r="S52" s="358">
        <v>0.28000000000000003</v>
      </c>
      <c r="T52" s="358">
        <v>0.28000000000000003</v>
      </c>
    </row>
    <row r="53" spans="1:20" ht="13.2" customHeight="1" outlineLevel="1">
      <c r="D53" s="180" t="s">
        <v>1269</v>
      </c>
      <c r="E53" s="180"/>
      <c r="F53" s="177" t="s">
        <v>532</v>
      </c>
      <c r="G53" s="358">
        <v>0.32</v>
      </c>
      <c r="H53" s="358">
        <v>0.32</v>
      </c>
      <c r="I53" s="358">
        <v>0.32</v>
      </c>
      <c r="J53" s="358">
        <v>0.32</v>
      </c>
      <c r="K53" s="358">
        <v>0.32</v>
      </c>
      <c r="L53" s="358">
        <v>0.32</v>
      </c>
      <c r="M53" s="359"/>
      <c r="N53" s="359"/>
      <c r="O53" s="358">
        <v>0.32</v>
      </c>
      <c r="P53" s="358">
        <v>0.32</v>
      </c>
      <c r="Q53" s="359"/>
      <c r="R53" s="359"/>
      <c r="S53" s="358">
        <v>0.32</v>
      </c>
      <c r="T53" s="358">
        <v>0.32</v>
      </c>
    </row>
    <row r="54" spans="1:20" ht="13.2" customHeight="1" outlineLevel="1">
      <c r="D54" s="180" t="s">
        <v>1270</v>
      </c>
      <c r="E54" s="180"/>
      <c r="F54" s="177" t="s">
        <v>532</v>
      </c>
      <c r="G54" s="358">
        <v>0.32</v>
      </c>
      <c r="H54" s="358">
        <v>0.32</v>
      </c>
      <c r="I54" s="358">
        <v>0.32</v>
      </c>
      <c r="J54" s="358">
        <v>0.32</v>
      </c>
      <c r="K54" s="358">
        <v>0.32</v>
      </c>
      <c r="L54" s="358">
        <v>0.32</v>
      </c>
      <c r="M54" s="359"/>
      <c r="N54" s="359"/>
      <c r="O54" s="358">
        <v>0.32</v>
      </c>
      <c r="P54" s="358">
        <v>0.32</v>
      </c>
      <c r="Q54" s="359"/>
      <c r="R54" s="359"/>
      <c r="S54" s="358">
        <v>0.32</v>
      </c>
      <c r="T54" s="358">
        <v>0.32</v>
      </c>
    </row>
    <row r="55" spans="1:20" ht="13.2" customHeight="1" outlineLevel="1">
      <c r="D55" s="292" t="s">
        <v>1271</v>
      </c>
      <c r="E55" s="288"/>
      <c r="F55" s="283"/>
      <c r="G55" s="534"/>
      <c r="H55" s="534"/>
      <c r="I55" s="534"/>
      <c r="J55" s="534"/>
      <c r="K55" s="534"/>
      <c r="L55" s="535"/>
      <c r="M55" s="359"/>
      <c r="N55" s="359"/>
      <c r="O55" s="360"/>
      <c r="P55" s="360"/>
      <c r="Q55" s="359"/>
      <c r="R55" s="359"/>
      <c r="S55" s="360"/>
      <c r="T55" s="360"/>
    </row>
    <row r="56" spans="1:20" ht="13.2" customHeight="1" outlineLevel="1">
      <c r="A56" s="17" t="s">
        <v>1272</v>
      </c>
      <c r="D56" s="286" t="s">
        <v>1273</v>
      </c>
      <c r="E56" s="750"/>
      <c r="F56" s="283"/>
      <c r="G56" s="534"/>
      <c r="H56" s="534"/>
      <c r="I56" s="534"/>
      <c r="J56" s="534"/>
      <c r="K56" s="534"/>
      <c r="L56" s="535"/>
      <c r="M56" s="359"/>
      <c r="N56" s="359"/>
      <c r="O56" s="536"/>
      <c r="P56" s="535"/>
      <c r="Q56" s="359"/>
      <c r="R56" s="359"/>
      <c r="S56" s="536"/>
      <c r="T56" s="535"/>
    </row>
    <row r="57" spans="1:20" ht="31.2" customHeight="1" outlineLevel="1">
      <c r="D57" s="180" t="s">
        <v>1274</v>
      </c>
      <c r="E57" s="180"/>
      <c r="F57" s="728" t="s">
        <v>1275</v>
      </c>
      <c r="G57" s="786">
        <v>0</v>
      </c>
      <c r="H57" s="786">
        <v>0</v>
      </c>
      <c r="I57" s="786">
        <v>0</v>
      </c>
      <c r="J57" s="786">
        <v>0</v>
      </c>
      <c r="K57" s="786">
        <v>0</v>
      </c>
      <c r="L57" s="786">
        <v>0</v>
      </c>
      <c r="M57" s="790"/>
      <c r="N57" s="790"/>
      <c r="O57" s="786">
        <v>0</v>
      </c>
      <c r="P57" s="786">
        <v>0</v>
      </c>
      <c r="Q57" s="790"/>
      <c r="R57" s="790"/>
      <c r="S57" s="786">
        <v>0</v>
      </c>
      <c r="T57" s="786">
        <v>0</v>
      </c>
    </row>
    <row r="58" spans="1:20" ht="13.2" customHeight="1" outlineLevel="1">
      <c r="D58" s="180" t="s">
        <v>1276</v>
      </c>
      <c r="E58" s="180"/>
      <c r="F58" s="177" t="s">
        <v>149</v>
      </c>
      <c r="G58" s="559">
        <v>2</v>
      </c>
      <c r="H58" s="559">
        <v>2</v>
      </c>
      <c r="I58" s="559">
        <v>2</v>
      </c>
      <c r="J58" s="559">
        <v>2</v>
      </c>
      <c r="K58" s="559">
        <v>2</v>
      </c>
      <c r="L58" s="559">
        <v>2</v>
      </c>
      <c r="O58" s="559">
        <v>2</v>
      </c>
      <c r="P58" s="559">
        <v>2</v>
      </c>
      <c r="S58" s="559">
        <v>2</v>
      </c>
      <c r="T58" s="559">
        <v>2</v>
      </c>
    </row>
    <row r="59" spans="1:20" ht="13.2" customHeight="1" outlineLevel="1">
      <c r="D59" s="806" t="s">
        <v>1277</v>
      </c>
      <c r="E59" s="807"/>
      <c r="F59" s="808"/>
      <c r="G59" s="809"/>
      <c r="H59" s="809"/>
      <c r="I59" s="809"/>
      <c r="J59" s="809"/>
      <c r="K59" s="809"/>
      <c r="L59" s="809"/>
      <c r="O59" s="809"/>
      <c r="P59" s="809"/>
      <c r="S59" s="809"/>
      <c r="T59" s="809"/>
    </row>
    <row r="60" spans="1:20" ht="13.2" customHeight="1" outlineLevel="1">
      <c r="D60" s="180" t="s">
        <v>1278</v>
      </c>
      <c r="E60" s="180" t="s">
        <v>1279</v>
      </c>
      <c r="F60" s="728" t="s">
        <v>1280</v>
      </c>
      <c r="G60" s="559">
        <v>300</v>
      </c>
      <c r="H60" s="559">
        <v>300</v>
      </c>
      <c r="I60" s="559">
        <v>300</v>
      </c>
      <c r="J60" s="559">
        <v>300</v>
      </c>
      <c r="K60" s="559">
        <v>300</v>
      </c>
      <c r="L60" s="559">
        <v>300</v>
      </c>
      <c r="M60" s="790"/>
      <c r="N60" s="790"/>
      <c r="O60" s="559">
        <v>300</v>
      </c>
      <c r="P60" s="559">
        <v>300</v>
      </c>
      <c r="Q60" s="813"/>
      <c r="R60" s="813"/>
      <c r="S60" s="559">
        <v>300</v>
      </c>
      <c r="T60" s="559">
        <v>300</v>
      </c>
    </row>
    <row r="61" spans="1:20" ht="13.2" customHeight="1" outlineLevel="1">
      <c r="D61" s="180" t="s">
        <v>1281</v>
      </c>
      <c r="E61" s="180" t="s">
        <v>1279</v>
      </c>
      <c r="F61" s="728" t="s">
        <v>1282</v>
      </c>
      <c r="G61" s="559">
        <v>80</v>
      </c>
      <c r="H61" s="559">
        <v>80</v>
      </c>
      <c r="I61" s="559">
        <v>80</v>
      </c>
      <c r="J61" s="559">
        <v>80</v>
      </c>
      <c r="K61" s="559">
        <v>80</v>
      </c>
      <c r="L61" s="559">
        <v>80</v>
      </c>
      <c r="M61" s="790"/>
      <c r="N61" s="790"/>
      <c r="O61" s="559">
        <v>80</v>
      </c>
      <c r="P61" s="559">
        <v>80</v>
      </c>
      <c r="Q61" s="813"/>
      <c r="R61" s="813"/>
      <c r="S61" s="559">
        <v>80</v>
      </c>
      <c r="T61" s="559">
        <v>80</v>
      </c>
    </row>
    <row r="62" spans="1:20" ht="13.2" customHeight="1" outlineLevel="1">
      <c r="D62" s="180" t="s">
        <v>1283</v>
      </c>
      <c r="E62" s="180" t="s">
        <v>1279</v>
      </c>
      <c r="F62" s="728" t="s">
        <v>1284</v>
      </c>
      <c r="G62" s="559">
        <v>40</v>
      </c>
      <c r="H62" s="559">
        <v>40</v>
      </c>
      <c r="I62" s="559">
        <v>40</v>
      </c>
      <c r="J62" s="559">
        <v>40</v>
      </c>
      <c r="K62" s="559">
        <v>40</v>
      </c>
      <c r="L62" s="559">
        <v>40</v>
      </c>
      <c r="M62" s="790"/>
      <c r="N62" s="790"/>
      <c r="O62" s="559">
        <v>40</v>
      </c>
      <c r="P62" s="559">
        <v>40</v>
      </c>
      <c r="Q62" s="813"/>
      <c r="R62" s="813"/>
      <c r="S62" s="559">
        <v>40</v>
      </c>
      <c r="T62" s="559">
        <v>40</v>
      </c>
    </row>
    <row r="63" spans="1:20" ht="13.2" customHeight="1" outlineLevel="1">
      <c r="D63" s="810" t="s">
        <v>1285</v>
      </c>
      <c r="E63" s="807"/>
      <c r="F63" s="808"/>
      <c r="G63" s="809"/>
      <c r="H63" s="809"/>
      <c r="I63" s="809"/>
      <c r="J63" s="809"/>
      <c r="K63" s="809"/>
      <c r="L63" s="809"/>
      <c r="O63" s="809"/>
      <c r="P63" s="809"/>
      <c r="S63" s="809"/>
      <c r="T63" s="809"/>
    </row>
    <row r="64" spans="1:20" ht="13.2" customHeight="1" outlineLevel="1">
      <c r="D64" s="180" t="s">
        <v>1286</v>
      </c>
      <c r="E64" s="180" t="s">
        <v>1287</v>
      </c>
      <c r="F64" s="728" t="s">
        <v>1280</v>
      </c>
      <c r="G64" s="559">
        <v>775</v>
      </c>
      <c r="H64" s="559">
        <v>775</v>
      </c>
      <c r="I64" s="559">
        <v>775</v>
      </c>
      <c r="J64" s="559">
        <v>775</v>
      </c>
      <c r="K64" s="559">
        <v>775</v>
      </c>
      <c r="L64" s="559">
        <v>775</v>
      </c>
      <c r="M64" s="813"/>
      <c r="N64" s="813"/>
      <c r="O64" s="559">
        <v>775</v>
      </c>
      <c r="P64" s="559">
        <v>775</v>
      </c>
      <c r="Q64" s="813"/>
      <c r="R64" s="813"/>
      <c r="S64" s="559">
        <v>775</v>
      </c>
      <c r="T64" s="559">
        <v>775</v>
      </c>
    </row>
    <row r="65" spans="4:20" ht="13.2" customHeight="1" outlineLevel="1">
      <c r="D65" s="180" t="s">
        <v>1288</v>
      </c>
      <c r="E65" s="180" t="s">
        <v>1287</v>
      </c>
      <c r="F65" s="728" t="s">
        <v>1280</v>
      </c>
      <c r="G65" s="559">
        <v>800</v>
      </c>
      <c r="H65" s="559">
        <v>800</v>
      </c>
      <c r="I65" s="559">
        <v>800</v>
      </c>
      <c r="J65" s="559">
        <v>800</v>
      </c>
      <c r="K65" s="559">
        <v>800</v>
      </c>
      <c r="L65" s="559">
        <v>800</v>
      </c>
      <c r="M65" s="813"/>
      <c r="N65" s="813"/>
      <c r="O65" s="559">
        <v>800</v>
      </c>
      <c r="P65" s="559">
        <v>800</v>
      </c>
      <c r="Q65" s="813"/>
      <c r="R65" s="813"/>
      <c r="S65" s="559">
        <v>800</v>
      </c>
      <c r="T65" s="559">
        <v>800</v>
      </c>
    </row>
    <row r="66" spans="4:20" ht="13.2" customHeight="1" outlineLevel="1">
      <c r="D66" s="180" t="s">
        <v>1289</v>
      </c>
      <c r="E66" s="180" t="s">
        <v>1287</v>
      </c>
      <c r="F66" s="728" t="s">
        <v>1280</v>
      </c>
      <c r="G66" s="559">
        <v>850</v>
      </c>
      <c r="H66" s="559">
        <v>850</v>
      </c>
      <c r="I66" s="559">
        <v>850</v>
      </c>
      <c r="J66" s="559">
        <v>850</v>
      </c>
      <c r="K66" s="559">
        <v>850</v>
      </c>
      <c r="L66" s="559">
        <v>850</v>
      </c>
      <c r="M66" s="813"/>
      <c r="N66" s="813"/>
      <c r="O66" s="559">
        <v>850</v>
      </c>
      <c r="P66" s="559">
        <v>850</v>
      </c>
      <c r="Q66" s="813"/>
      <c r="R66" s="813"/>
      <c r="S66" s="559">
        <v>850</v>
      </c>
      <c r="T66" s="559">
        <v>850</v>
      </c>
    </row>
    <row r="67" spans="4:20" ht="13.2" customHeight="1" outlineLevel="1">
      <c r="D67" s="180" t="s">
        <v>1290</v>
      </c>
      <c r="E67" s="180" t="s">
        <v>1287</v>
      </c>
      <c r="F67" s="728" t="s">
        <v>1280</v>
      </c>
      <c r="G67" s="559">
        <v>900</v>
      </c>
      <c r="H67" s="559">
        <v>900</v>
      </c>
      <c r="I67" s="559">
        <v>900</v>
      </c>
      <c r="J67" s="559">
        <v>900</v>
      </c>
      <c r="K67" s="559">
        <v>900</v>
      </c>
      <c r="L67" s="559">
        <v>900</v>
      </c>
      <c r="M67" s="813"/>
      <c r="N67" s="813"/>
      <c r="O67" s="559">
        <v>900</v>
      </c>
      <c r="P67" s="559">
        <v>900</v>
      </c>
      <c r="Q67" s="813"/>
      <c r="R67" s="813"/>
      <c r="S67" s="559">
        <v>900</v>
      </c>
      <c r="T67" s="559">
        <v>900</v>
      </c>
    </row>
    <row r="68" spans="4:20" ht="13.2" customHeight="1" outlineLevel="1">
      <c r="D68" s="180" t="s">
        <v>1291</v>
      </c>
      <c r="E68" s="180" t="s">
        <v>1287</v>
      </c>
      <c r="F68" s="728" t="s">
        <v>1280</v>
      </c>
      <c r="G68" s="559">
        <v>1000</v>
      </c>
      <c r="H68" s="559">
        <v>1000</v>
      </c>
      <c r="I68" s="559">
        <v>1000</v>
      </c>
      <c r="J68" s="559">
        <v>1000</v>
      </c>
      <c r="K68" s="559">
        <v>1000</v>
      </c>
      <c r="L68" s="559">
        <v>1000</v>
      </c>
      <c r="M68" s="813"/>
      <c r="N68" s="813"/>
      <c r="O68" s="559">
        <v>1000</v>
      </c>
      <c r="P68" s="559">
        <v>1000</v>
      </c>
      <c r="Q68" s="813"/>
      <c r="R68" s="813"/>
      <c r="S68" s="559">
        <v>1000</v>
      </c>
      <c r="T68" s="559">
        <v>1000</v>
      </c>
    </row>
    <row r="69" spans="4:20" ht="13.2" customHeight="1" outlineLevel="1">
      <c r="D69" s="180" t="s">
        <v>1292</v>
      </c>
      <c r="E69" s="180" t="s">
        <v>1287</v>
      </c>
      <c r="F69" s="728" t="s">
        <v>1280</v>
      </c>
      <c r="G69" s="559">
        <v>1000</v>
      </c>
      <c r="H69" s="559">
        <v>1000</v>
      </c>
      <c r="I69" s="559">
        <v>1000</v>
      </c>
      <c r="J69" s="559">
        <v>1000</v>
      </c>
      <c r="K69" s="559">
        <v>1000</v>
      </c>
      <c r="L69" s="559">
        <v>1000</v>
      </c>
      <c r="M69" s="813"/>
      <c r="N69" s="813"/>
      <c r="O69" s="559">
        <v>1000</v>
      </c>
      <c r="P69" s="559">
        <v>1000</v>
      </c>
      <c r="Q69" s="813"/>
      <c r="R69" s="813"/>
      <c r="S69" s="559">
        <v>1000</v>
      </c>
      <c r="T69" s="559">
        <v>1000</v>
      </c>
    </row>
    <row r="70" spans="4:20" ht="13.2" customHeight="1" outlineLevel="1">
      <c r="D70" s="180" t="s">
        <v>1293</v>
      </c>
      <c r="E70" s="180" t="s">
        <v>1287</v>
      </c>
      <c r="F70" s="728" t="s">
        <v>1280</v>
      </c>
      <c r="G70" s="559">
        <v>2000</v>
      </c>
      <c r="H70" s="559">
        <v>2000</v>
      </c>
      <c r="I70" s="559">
        <v>2000</v>
      </c>
      <c r="J70" s="559">
        <v>2000</v>
      </c>
      <c r="K70" s="559">
        <v>2000</v>
      </c>
      <c r="L70" s="559">
        <v>2000</v>
      </c>
      <c r="M70" s="813"/>
      <c r="N70" s="813"/>
      <c r="O70" s="559">
        <v>2000</v>
      </c>
      <c r="P70" s="559">
        <v>2000</v>
      </c>
      <c r="Q70" s="813"/>
      <c r="R70" s="813"/>
      <c r="S70" s="559">
        <v>2000</v>
      </c>
      <c r="T70" s="559">
        <v>2000</v>
      </c>
    </row>
    <row r="71" spans="4:20" ht="13.2" customHeight="1" outlineLevel="1">
      <c r="D71" s="180" t="s">
        <v>1294</v>
      </c>
      <c r="E71" s="180" t="s">
        <v>1279</v>
      </c>
      <c r="F71" s="728" t="s">
        <v>1280</v>
      </c>
      <c r="G71" s="559">
        <v>50</v>
      </c>
      <c r="H71" s="559">
        <v>50</v>
      </c>
      <c r="I71" s="559">
        <v>50</v>
      </c>
      <c r="J71" s="559">
        <v>50</v>
      </c>
      <c r="K71" s="559">
        <v>50</v>
      </c>
      <c r="L71" s="559">
        <v>50</v>
      </c>
      <c r="M71" s="813"/>
      <c r="N71" s="813"/>
      <c r="O71" s="559">
        <v>50</v>
      </c>
      <c r="P71" s="559">
        <v>50</v>
      </c>
      <c r="Q71" s="813"/>
      <c r="R71" s="813"/>
      <c r="S71" s="559">
        <v>50</v>
      </c>
      <c r="T71" s="559">
        <v>50</v>
      </c>
    </row>
    <row r="72" spans="4:20" ht="13.2" customHeight="1" outlineLevel="1">
      <c r="D72" s="806" t="s">
        <v>1295</v>
      </c>
      <c r="E72" s="807"/>
      <c r="F72" s="808"/>
      <c r="G72" s="809"/>
      <c r="H72" s="809"/>
      <c r="I72" s="809"/>
      <c r="J72" s="809"/>
      <c r="K72" s="809"/>
      <c r="L72" s="809"/>
      <c r="M72" s="870"/>
      <c r="N72" s="870"/>
      <c r="O72" s="809"/>
      <c r="P72" s="809"/>
      <c r="Q72" s="870"/>
      <c r="R72" s="870"/>
      <c r="S72" s="809"/>
      <c r="T72" s="809"/>
    </row>
    <row r="73" spans="4:20" ht="13.2" customHeight="1" outlineLevel="1">
      <c r="D73" s="180" t="s">
        <v>1296</v>
      </c>
      <c r="E73" s="180" t="s">
        <v>1287</v>
      </c>
      <c r="F73" s="728" t="s">
        <v>1280</v>
      </c>
      <c r="G73" s="559">
        <v>25</v>
      </c>
      <c r="H73" s="559">
        <v>25</v>
      </c>
      <c r="I73" s="559">
        <v>25</v>
      </c>
      <c r="J73" s="559">
        <v>25</v>
      </c>
      <c r="K73" s="559">
        <v>25</v>
      </c>
      <c r="L73" s="559">
        <v>25</v>
      </c>
      <c r="M73" s="813"/>
      <c r="N73" s="813"/>
      <c r="O73" s="559">
        <v>25</v>
      </c>
      <c r="P73" s="559">
        <v>25</v>
      </c>
      <c r="Q73" s="813"/>
      <c r="R73" s="813"/>
      <c r="S73" s="559">
        <v>25</v>
      </c>
      <c r="T73" s="559">
        <v>25</v>
      </c>
    </row>
    <row r="74" spans="4:20" ht="13.2" customHeight="1" outlineLevel="1">
      <c r="D74" s="180" t="s">
        <v>1297</v>
      </c>
      <c r="E74" s="180" t="s">
        <v>1287</v>
      </c>
      <c r="F74" s="728" t="s">
        <v>1280</v>
      </c>
      <c r="G74" s="559">
        <v>25</v>
      </c>
      <c r="H74" s="559">
        <v>25</v>
      </c>
      <c r="I74" s="559">
        <v>25</v>
      </c>
      <c r="J74" s="559">
        <v>25</v>
      </c>
      <c r="K74" s="559">
        <v>25</v>
      </c>
      <c r="L74" s="559">
        <v>25</v>
      </c>
      <c r="M74" s="813"/>
      <c r="N74" s="813"/>
      <c r="O74" s="559">
        <v>25</v>
      </c>
      <c r="P74" s="559">
        <v>25</v>
      </c>
      <c r="Q74" s="813"/>
      <c r="R74" s="813"/>
      <c r="S74" s="559">
        <v>25</v>
      </c>
      <c r="T74" s="559">
        <v>25</v>
      </c>
    </row>
    <row r="75" spans="4:20" ht="13.2" customHeight="1" outlineLevel="1">
      <c r="D75" s="806" t="s">
        <v>1298</v>
      </c>
      <c r="E75" s="807" t="s">
        <v>1287</v>
      </c>
      <c r="F75" s="808"/>
      <c r="G75" s="809"/>
      <c r="H75" s="809"/>
      <c r="I75" s="809"/>
      <c r="J75" s="809"/>
      <c r="K75" s="809"/>
      <c r="L75" s="809"/>
      <c r="M75" s="870"/>
      <c r="N75" s="870"/>
      <c r="O75" s="809"/>
      <c r="P75" s="809"/>
      <c r="Q75" s="870"/>
      <c r="R75" s="870"/>
      <c r="S75" s="809"/>
      <c r="T75" s="809"/>
    </row>
    <row r="76" spans="4:20" ht="13.2" customHeight="1" outlineLevel="1">
      <c r="D76" s="180" t="s">
        <v>1278</v>
      </c>
      <c r="E76" s="180" t="s">
        <v>1287</v>
      </c>
      <c r="F76" s="728" t="s">
        <v>1280</v>
      </c>
      <c r="G76" s="559">
        <v>0</v>
      </c>
      <c r="H76" s="559">
        <v>0</v>
      </c>
      <c r="I76" s="559">
        <v>0</v>
      </c>
      <c r="J76" s="559">
        <v>0</v>
      </c>
      <c r="K76" s="559">
        <v>0</v>
      </c>
      <c r="L76" s="559">
        <v>0</v>
      </c>
      <c r="M76" s="813"/>
      <c r="N76" s="813"/>
      <c r="O76" s="559">
        <v>0</v>
      </c>
      <c r="P76" s="559">
        <v>0</v>
      </c>
      <c r="Q76" s="813"/>
      <c r="R76" s="813"/>
      <c r="S76" s="559">
        <v>0</v>
      </c>
      <c r="T76" s="559">
        <v>0</v>
      </c>
    </row>
    <row r="77" spans="4:20" ht="13.2" customHeight="1" outlineLevel="1">
      <c r="D77" s="180" t="s">
        <v>1299</v>
      </c>
      <c r="E77" s="180" t="s">
        <v>1287</v>
      </c>
      <c r="F77" s="728" t="s">
        <v>532</v>
      </c>
      <c r="G77" s="559">
        <v>0.15</v>
      </c>
      <c r="H77" s="559">
        <v>0.15</v>
      </c>
      <c r="I77" s="559">
        <v>0.15</v>
      </c>
      <c r="J77" s="559">
        <v>0.15</v>
      </c>
      <c r="K77" s="559">
        <v>0.15</v>
      </c>
      <c r="L77" s="559">
        <v>0.15</v>
      </c>
      <c r="M77" s="813"/>
      <c r="N77" s="813"/>
      <c r="O77" s="559">
        <v>0.15</v>
      </c>
      <c r="P77" s="559">
        <v>0.15</v>
      </c>
      <c r="Q77" s="813"/>
      <c r="R77" s="813"/>
      <c r="S77" s="559">
        <v>0.15</v>
      </c>
      <c r="T77" s="559">
        <v>0.15</v>
      </c>
    </row>
    <row r="78" spans="4:20" ht="13.2" customHeight="1" outlineLevel="1">
      <c r="D78" s="180" t="s">
        <v>1300</v>
      </c>
      <c r="E78" s="180" t="s">
        <v>1287</v>
      </c>
      <c r="F78" s="728" t="s">
        <v>532</v>
      </c>
      <c r="G78" s="559">
        <v>0.15</v>
      </c>
      <c r="H78" s="559">
        <v>0.15</v>
      </c>
      <c r="I78" s="559">
        <v>0.15</v>
      </c>
      <c r="J78" s="559">
        <v>0.15</v>
      </c>
      <c r="K78" s="559">
        <v>0.15</v>
      </c>
      <c r="L78" s="559">
        <v>0.15</v>
      </c>
      <c r="M78" s="813"/>
      <c r="N78" s="813"/>
      <c r="O78" s="559">
        <v>0.15</v>
      </c>
      <c r="P78" s="559">
        <v>0.15</v>
      </c>
      <c r="Q78" s="813"/>
      <c r="R78" s="813"/>
      <c r="S78" s="559">
        <v>0.15</v>
      </c>
      <c r="T78" s="559">
        <v>0.15</v>
      </c>
    </row>
    <row r="79" spans="4:20" ht="13.2" customHeight="1" outlineLevel="1">
      <c r="D79" s="806" t="s">
        <v>1301</v>
      </c>
      <c r="E79" s="807" t="s">
        <v>1287</v>
      </c>
      <c r="F79" s="808"/>
      <c r="G79" s="809"/>
      <c r="H79" s="809"/>
      <c r="I79" s="809"/>
      <c r="J79" s="809"/>
      <c r="K79" s="809"/>
      <c r="L79" s="809"/>
      <c r="M79" s="870"/>
      <c r="N79" s="870"/>
      <c r="O79" s="809"/>
      <c r="P79" s="809"/>
      <c r="Q79" s="870"/>
      <c r="R79" s="870"/>
      <c r="S79" s="809"/>
      <c r="T79" s="809"/>
    </row>
    <row r="80" spans="4:20" ht="13.2" customHeight="1" outlineLevel="1">
      <c r="D80" s="730" t="s">
        <v>1278</v>
      </c>
      <c r="E80" s="180" t="s">
        <v>1287</v>
      </c>
      <c r="F80" s="728" t="s">
        <v>1280</v>
      </c>
      <c r="G80" s="559">
        <v>50</v>
      </c>
      <c r="H80" s="559">
        <v>50</v>
      </c>
      <c r="I80" s="559">
        <v>50</v>
      </c>
      <c r="J80" s="559">
        <v>50</v>
      </c>
      <c r="K80" s="559">
        <v>50</v>
      </c>
      <c r="L80" s="559">
        <v>50</v>
      </c>
      <c r="M80" s="813"/>
      <c r="N80" s="813"/>
      <c r="O80" s="559">
        <v>50</v>
      </c>
      <c r="P80" s="559">
        <v>50</v>
      </c>
      <c r="Q80" s="813"/>
      <c r="R80" s="813"/>
      <c r="S80" s="559">
        <v>50</v>
      </c>
      <c r="T80" s="559">
        <v>50</v>
      </c>
    </row>
    <row r="81" spans="1:20" ht="29.55" customHeight="1" outlineLevel="1">
      <c r="D81" s="730" t="s">
        <v>1302</v>
      </c>
      <c r="E81" s="180" t="s">
        <v>1287</v>
      </c>
      <c r="F81" s="728" t="s">
        <v>1303</v>
      </c>
      <c r="G81" s="559">
        <v>1</v>
      </c>
      <c r="H81" s="559">
        <v>1</v>
      </c>
      <c r="I81" s="559">
        <v>1</v>
      </c>
      <c r="J81" s="559">
        <v>1</v>
      </c>
      <c r="K81" s="559">
        <v>1</v>
      </c>
      <c r="L81" s="559">
        <v>1</v>
      </c>
      <c r="M81" s="813"/>
      <c r="N81" s="813"/>
      <c r="O81" s="559">
        <v>1</v>
      </c>
      <c r="P81" s="559">
        <v>1</v>
      </c>
      <c r="Q81" s="813"/>
      <c r="R81" s="813"/>
      <c r="S81" s="559">
        <v>1</v>
      </c>
      <c r="T81" s="559">
        <v>1</v>
      </c>
    </row>
    <row r="82" spans="1:20" ht="29.55" customHeight="1" outlineLevel="1">
      <c r="D82" s="730" t="s">
        <v>1304</v>
      </c>
      <c r="E82" s="180" t="s">
        <v>1287</v>
      </c>
      <c r="F82" s="728" t="s">
        <v>1305</v>
      </c>
      <c r="G82" s="559">
        <v>50</v>
      </c>
      <c r="H82" s="559">
        <v>50</v>
      </c>
      <c r="I82" s="559">
        <v>50</v>
      </c>
      <c r="J82" s="559">
        <v>50</v>
      </c>
      <c r="K82" s="559">
        <v>50</v>
      </c>
      <c r="L82" s="559">
        <v>50</v>
      </c>
      <c r="M82" s="813"/>
      <c r="N82" s="813"/>
      <c r="O82" s="559">
        <v>50</v>
      </c>
      <c r="P82" s="559">
        <v>50</v>
      </c>
      <c r="Q82" s="813"/>
      <c r="R82" s="813"/>
      <c r="S82" s="559">
        <v>50</v>
      </c>
      <c r="T82" s="559">
        <v>50</v>
      </c>
    </row>
    <row r="83" spans="1:20" ht="30" customHeight="1" outlineLevel="1">
      <c r="D83" s="730" t="s">
        <v>1306</v>
      </c>
      <c r="E83" s="180" t="s">
        <v>1287</v>
      </c>
      <c r="F83" s="728" t="s">
        <v>1307</v>
      </c>
      <c r="G83" s="559">
        <v>199</v>
      </c>
      <c r="H83" s="559">
        <v>199</v>
      </c>
      <c r="I83" s="559">
        <v>199</v>
      </c>
      <c r="J83" s="559">
        <v>199</v>
      </c>
      <c r="K83" s="559">
        <v>199</v>
      </c>
      <c r="L83" s="559">
        <v>199</v>
      </c>
      <c r="M83" s="813"/>
      <c r="N83" s="813"/>
      <c r="O83" s="559">
        <v>199</v>
      </c>
      <c r="P83" s="559">
        <v>199</v>
      </c>
      <c r="Q83" s="813"/>
      <c r="R83" s="813"/>
      <c r="S83" s="559">
        <v>199</v>
      </c>
      <c r="T83" s="559">
        <v>199</v>
      </c>
    </row>
    <row r="84" spans="1:20" ht="13.2" customHeight="1" outlineLevel="1">
      <c r="D84" s="806" t="s">
        <v>1308</v>
      </c>
      <c r="E84" s="807" t="s">
        <v>1309</v>
      </c>
      <c r="F84" s="808"/>
      <c r="G84" s="809"/>
      <c r="H84" s="809"/>
      <c r="I84" s="809"/>
      <c r="J84" s="809"/>
      <c r="K84" s="809"/>
      <c r="L84" s="809"/>
      <c r="O84" s="809"/>
      <c r="P84" s="809"/>
      <c r="S84" s="809"/>
      <c r="T84" s="809"/>
    </row>
    <row r="85" spans="1:20" ht="13.2" customHeight="1" outlineLevel="1">
      <c r="D85" s="180" t="s">
        <v>1310</v>
      </c>
      <c r="E85" s="180" t="s">
        <v>1309</v>
      </c>
      <c r="F85" s="728" t="s">
        <v>1280</v>
      </c>
      <c r="G85" s="868">
        <v>0</v>
      </c>
      <c r="H85" s="868">
        <v>0</v>
      </c>
      <c r="I85" s="868">
        <v>0</v>
      </c>
      <c r="J85" s="868">
        <v>0</v>
      </c>
      <c r="K85" s="868">
        <v>0</v>
      </c>
      <c r="L85" s="868">
        <v>0</v>
      </c>
      <c r="M85" s="869"/>
      <c r="N85" s="869"/>
      <c r="O85" s="868">
        <v>0</v>
      </c>
      <c r="P85" s="868">
        <v>0</v>
      </c>
      <c r="Q85" s="869"/>
      <c r="R85" s="869"/>
      <c r="S85" s="868">
        <v>0</v>
      </c>
      <c r="T85" s="868">
        <v>0</v>
      </c>
    </row>
    <row r="86" spans="1:20" ht="13.2" customHeight="1" outlineLevel="1">
      <c r="D86" s="180" t="s">
        <v>1311</v>
      </c>
      <c r="E86" s="180" t="s">
        <v>1309</v>
      </c>
      <c r="F86" s="728" t="s">
        <v>532</v>
      </c>
      <c r="G86" s="868">
        <v>0.15</v>
      </c>
      <c r="H86" s="868">
        <v>0.15</v>
      </c>
      <c r="I86" s="868">
        <v>0.15</v>
      </c>
      <c r="J86" s="868">
        <v>0.15</v>
      </c>
      <c r="K86" s="868">
        <v>0.15</v>
      </c>
      <c r="L86" s="868">
        <v>0.15</v>
      </c>
      <c r="M86" s="869"/>
      <c r="N86" s="869"/>
      <c r="O86" s="868">
        <v>0.15</v>
      </c>
      <c r="P86" s="868">
        <v>0.15</v>
      </c>
      <c r="Q86" s="869"/>
      <c r="R86" s="869"/>
      <c r="S86" s="868">
        <v>0.15</v>
      </c>
      <c r="T86" s="868">
        <v>0.15</v>
      </c>
    </row>
    <row r="87" spans="1:20" ht="13.2" customHeight="1" outlineLevel="1">
      <c r="D87" s="180" t="s">
        <v>1312</v>
      </c>
      <c r="E87" s="180" t="s">
        <v>1309</v>
      </c>
      <c r="F87" s="728" t="s">
        <v>532</v>
      </c>
      <c r="G87" s="868">
        <v>0.15</v>
      </c>
      <c r="H87" s="868">
        <v>0.15</v>
      </c>
      <c r="I87" s="868">
        <v>0.15</v>
      </c>
      <c r="J87" s="868">
        <v>0.15</v>
      </c>
      <c r="K87" s="868">
        <v>0.15</v>
      </c>
      <c r="L87" s="868">
        <v>0.15</v>
      </c>
      <c r="M87" s="869"/>
      <c r="N87" s="869"/>
      <c r="O87" s="868">
        <v>0.15</v>
      </c>
      <c r="P87" s="868">
        <v>0.15</v>
      </c>
      <c r="Q87" s="869"/>
      <c r="R87" s="869"/>
      <c r="S87" s="868">
        <v>0.15</v>
      </c>
      <c r="T87" s="868">
        <v>0.15</v>
      </c>
    </row>
    <row r="88" spans="1:20" ht="13.2" customHeight="1" outlineLevel="1">
      <c r="D88" s="180" t="s">
        <v>1313</v>
      </c>
      <c r="E88" s="180" t="s">
        <v>1309</v>
      </c>
      <c r="F88" s="728" t="s">
        <v>1280</v>
      </c>
      <c r="G88" s="559">
        <v>25</v>
      </c>
      <c r="H88" s="559">
        <v>25</v>
      </c>
      <c r="I88" s="559">
        <v>25</v>
      </c>
      <c r="J88" s="559">
        <v>25</v>
      </c>
      <c r="K88" s="559">
        <v>25</v>
      </c>
      <c r="L88" s="559">
        <v>25</v>
      </c>
      <c r="M88" s="813"/>
      <c r="N88" s="813"/>
      <c r="O88" s="559">
        <v>25</v>
      </c>
      <c r="P88" s="559">
        <v>25</v>
      </c>
      <c r="Q88" s="813"/>
      <c r="R88" s="813"/>
      <c r="S88" s="559">
        <v>25</v>
      </c>
      <c r="T88" s="559">
        <v>25</v>
      </c>
    </row>
    <row r="89" spans="1:20" ht="13.2" customHeight="1" outlineLevel="1">
      <c r="D89" s="180" t="s">
        <v>1314</v>
      </c>
      <c r="E89" s="180" t="s">
        <v>1309</v>
      </c>
      <c r="F89" s="728" t="s">
        <v>1280</v>
      </c>
      <c r="G89" s="559">
        <v>25</v>
      </c>
      <c r="H89" s="559">
        <v>25</v>
      </c>
      <c r="I89" s="559">
        <v>25</v>
      </c>
      <c r="J89" s="559">
        <v>25</v>
      </c>
      <c r="K89" s="559">
        <v>25</v>
      </c>
      <c r="L89" s="559">
        <v>25</v>
      </c>
      <c r="M89" s="813"/>
      <c r="N89" s="813"/>
      <c r="O89" s="559">
        <v>25</v>
      </c>
      <c r="P89" s="559">
        <v>25</v>
      </c>
      <c r="Q89" s="813"/>
      <c r="R89" s="813"/>
      <c r="S89" s="559">
        <v>25</v>
      </c>
      <c r="T89" s="559">
        <v>25</v>
      </c>
    </row>
    <row r="90" spans="1:20" ht="13.2" customHeight="1" outlineLevel="1">
      <c r="D90" s="180" t="s">
        <v>1315</v>
      </c>
      <c r="E90" s="180" t="s">
        <v>1309</v>
      </c>
      <c r="F90" s="728" t="s">
        <v>1280</v>
      </c>
      <c r="G90" s="559">
        <v>25</v>
      </c>
      <c r="H90" s="559">
        <v>25</v>
      </c>
      <c r="I90" s="559">
        <v>25</v>
      </c>
      <c r="J90" s="559">
        <v>25</v>
      </c>
      <c r="K90" s="559">
        <v>25</v>
      </c>
      <c r="L90" s="559">
        <v>25</v>
      </c>
      <c r="M90" s="813"/>
      <c r="N90" s="813"/>
      <c r="O90" s="559">
        <v>25</v>
      </c>
      <c r="P90" s="559">
        <v>25</v>
      </c>
      <c r="Q90" s="813"/>
      <c r="R90" s="813"/>
      <c r="S90" s="559">
        <v>25</v>
      </c>
      <c r="T90" s="559">
        <v>25</v>
      </c>
    </row>
    <row r="91" spans="1:20" ht="13.2" customHeight="1" outlineLevel="1">
      <c r="D91" s="811" t="s">
        <v>1316</v>
      </c>
      <c r="E91" s="180" t="s">
        <v>1287</v>
      </c>
      <c r="F91" s="728" t="s">
        <v>1280</v>
      </c>
      <c r="G91" s="559">
        <v>40</v>
      </c>
      <c r="H91" s="559">
        <v>40</v>
      </c>
      <c r="I91" s="559">
        <v>40</v>
      </c>
      <c r="J91" s="559">
        <v>40</v>
      </c>
      <c r="K91" s="559">
        <v>40</v>
      </c>
      <c r="L91" s="559">
        <v>40</v>
      </c>
      <c r="M91" s="813"/>
      <c r="N91" s="813"/>
      <c r="O91" s="559">
        <v>40</v>
      </c>
      <c r="P91" s="559">
        <v>40</v>
      </c>
      <c r="Q91" s="813"/>
      <c r="R91" s="813"/>
      <c r="S91" s="559">
        <v>40</v>
      </c>
      <c r="T91" s="559">
        <v>40</v>
      </c>
    </row>
    <row r="92" spans="1:20" ht="13.2" customHeight="1" outlineLevel="1">
      <c r="D92" s="811" t="s">
        <v>1317</v>
      </c>
      <c r="E92" s="180" t="s">
        <v>1287</v>
      </c>
      <c r="F92" s="728" t="s">
        <v>1284</v>
      </c>
      <c r="G92" s="559">
        <v>50</v>
      </c>
      <c r="H92" s="559">
        <v>50</v>
      </c>
      <c r="I92" s="559">
        <v>50</v>
      </c>
      <c r="J92" s="559">
        <v>50</v>
      </c>
      <c r="K92" s="559">
        <v>50</v>
      </c>
      <c r="L92" s="559">
        <v>50</v>
      </c>
      <c r="M92" s="813"/>
      <c r="N92" s="813"/>
      <c r="O92" s="559">
        <v>50</v>
      </c>
      <c r="P92" s="559">
        <v>50</v>
      </c>
      <c r="Q92" s="813"/>
      <c r="R92" s="813"/>
      <c r="S92" s="559">
        <v>50</v>
      </c>
      <c r="T92" s="559">
        <v>50</v>
      </c>
    </row>
    <row r="93" spans="1:20" ht="13.2" customHeight="1" outlineLevel="1">
      <c r="D93" s="811" t="s">
        <v>1318</v>
      </c>
      <c r="E93" s="180" t="s">
        <v>1319</v>
      </c>
      <c r="F93" s="728" t="s">
        <v>1320</v>
      </c>
      <c r="G93" s="559">
        <v>3.5</v>
      </c>
      <c r="H93" s="559">
        <v>3.5</v>
      </c>
      <c r="I93" s="559">
        <v>3.5</v>
      </c>
      <c r="J93" s="559">
        <v>3.5</v>
      </c>
      <c r="K93" s="559">
        <v>3.5</v>
      </c>
      <c r="L93" s="559">
        <v>3.5</v>
      </c>
      <c r="M93" s="813"/>
      <c r="N93" s="813"/>
      <c r="O93" s="559">
        <v>3.5</v>
      </c>
      <c r="P93" s="559">
        <v>3.5</v>
      </c>
      <c r="Q93" s="813"/>
      <c r="R93" s="813"/>
      <c r="S93" s="559">
        <v>3.5</v>
      </c>
      <c r="T93" s="559">
        <v>3.5</v>
      </c>
    </row>
    <row r="94" spans="1:20" s="1" customFormat="1" outlineLevel="1">
      <c r="A94" s="171"/>
      <c r="D94" s="811" t="s">
        <v>1321</v>
      </c>
      <c r="E94" s="180" t="s">
        <v>1309</v>
      </c>
      <c r="F94" s="728" t="s">
        <v>1320</v>
      </c>
      <c r="G94" s="559">
        <v>20</v>
      </c>
      <c r="H94" s="559">
        <v>20</v>
      </c>
      <c r="I94" s="559">
        <v>20</v>
      </c>
      <c r="J94" s="559">
        <v>20</v>
      </c>
      <c r="K94" s="559">
        <v>20</v>
      </c>
      <c r="L94" s="559">
        <v>20</v>
      </c>
      <c r="M94" s="813"/>
      <c r="N94" s="813"/>
      <c r="O94" s="559">
        <v>20</v>
      </c>
      <c r="P94" s="559">
        <v>20</v>
      </c>
      <c r="Q94" s="813"/>
      <c r="R94" s="813"/>
      <c r="S94" s="559">
        <v>20</v>
      </c>
      <c r="T94" s="559">
        <v>20</v>
      </c>
    </row>
    <row r="95" spans="1:20" ht="13.2" customHeight="1" outlineLevel="1">
      <c r="D95" s="811" t="s">
        <v>1322</v>
      </c>
      <c r="E95" s="180" t="s">
        <v>1323</v>
      </c>
      <c r="F95" s="728" t="s">
        <v>1280</v>
      </c>
      <c r="G95" s="559">
        <v>100</v>
      </c>
      <c r="H95" s="559">
        <v>100</v>
      </c>
      <c r="I95" s="559">
        <v>100</v>
      </c>
      <c r="J95" s="559">
        <v>100</v>
      </c>
      <c r="K95" s="559">
        <v>100</v>
      </c>
      <c r="L95" s="559">
        <v>100</v>
      </c>
      <c r="M95" s="813"/>
      <c r="N95" s="813"/>
      <c r="O95" s="559">
        <v>100</v>
      </c>
      <c r="P95" s="559">
        <v>100</v>
      </c>
      <c r="Q95" s="813"/>
      <c r="R95" s="813"/>
      <c r="S95" s="559">
        <v>100</v>
      </c>
      <c r="T95" s="559">
        <v>100</v>
      </c>
    </row>
    <row r="96" spans="1:20" ht="13.2" customHeight="1" outlineLevel="1">
      <c r="D96" s="812" t="s">
        <v>1324</v>
      </c>
      <c r="E96" s="807" t="s">
        <v>1287</v>
      </c>
      <c r="F96" s="808"/>
      <c r="G96" s="809"/>
      <c r="H96" s="809"/>
      <c r="I96" s="809"/>
      <c r="J96" s="809"/>
      <c r="K96" s="809"/>
      <c r="L96" s="809"/>
      <c r="M96" s="813"/>
      <c r="N96" s="813"/>
      <c r="O96" s="809"/>
      <c r="P96" s="809"/>
      <c r="Q96" s="813"/>
      <c r="R96" s="813"/>
      <c r="S96" s="809"/>
      <c r="T96" s="809"/>
    </row>
    <row r="97" spans="1:20" ht="13.2" customHeight="1" outlineLevel="1">
      <c r="D97" s="180" t="s">
        <v>1325</v>
      </c>
      <c r="E97" s="180" t="s">
        <v>1287</v>
      </c>
      <c r="F97" s="177" t="s">
        <v>1280</v>
      </c>
      <c r="G97" s="559">
        <v>100</v>
      </c>
      <c r="H97" s="559">
        <v>100</v>
      </c>
      <c r="I97" s="559">
        <v>100</v>
      </c>
      <c r="J97" s="559">
        <v>100</v>
      </c>
      <c r="K97" s="559">
        <v>100</v>
      </c>
      <c r="L97" s="559">
        <v>100</v>
      </c>
      <c r="M97" s="870"/>
      <c r="N97" s="870"/>
      <c r="O97" s="559">
        <v>100</v>
      </c>
      <c r="P97" s="559">
        <v>100</v>
      </c>
      <c r="Q97" s="870"/>
      <c r="R97" s="871"/>
      <c r="S97" s="559">
        <v>100</v>
      </c>
      <c r="T97" s="559">
        <v>100</v>
      </c>
    </row>
    <row r="98" spans="1:20" ht="13.2" customHeight="1" outlineLevel="1">
      <c r="D98" s="180" t="s">
        <v>1326</v>
      </c>
      <c r="E98" s="180" t="s">
        <v>1287</v>
      </c>
      <c r="F98" s="177" t="s">
        <v>1280</v>
      </c>
      <c r="G98" s="559">
        <v>40</v>
      </c>
      <c r="H98" s="559">
        <v>40</v>
      </c>
      <c r="I98" s="559">
        <v>40</v>
      </c>
      <c r="J98" s="559">
        <v>40</v>
      </c>
      <c r="K98" s="559">
        <v>40</v>
      </c>
      <c r="L98" s="559">
        <v>40</v>
      </c>
      <c r="M98" s="870"/>
      <c r="N98" s="870"/>
      <c r="O98" s="559">
        <v>40</v>
      </c>
      <c r="P98" s="559">
        <v>40</v>
      </c>
      <c r="Q98" s="870"/>
      <c r="R98" s="871"/>
      <c r="S98" s="559">
        <v>40</v>
      </c>
      <c r="T98" s="559">
        <v>40</v>
      </c>
    </row>
    <row r="99" spans="1:20" ht="13.2" customHeight="1" outlineLevel="1">
      <c r="D99" s="180" t="s">
        <v>1327</v>
      </c>
      <c r="E99" s="180" t="s">
        <v>1287</v>
      </c>
      <c r="F99" s="177" t="s">
        <v>532</v>
      </c>
      <c r="G99" s="559">
        <v>0.1</v>
      </c>
      <c r="H99" s="559">
        <v>0.1</v>
      </c>
      <c r="I99" s="559">
        <v>0.1</v>
      </c>
      <c r="J99" s="559">
        <v>0.1</v>
      </c>
      <c r="K99" s="559">
        <v>0.1</v>
      </c>
      <c r="L99" s="559">
        <v>0.1</v>
      </c>
      <c r="M99" s="870"/>
      <c r="N99" s="870"/>
      <c r="O99" s="559">
        <v>0.1</v>
      </c>
      <c r="P99" s="559">
        <v>0.1</v>
      </c>
      <c r="Q99" s="870"/>
      <c r="R99" s="871"/>
      <c r="S99" s="559">
        <v>0.1</v>
      </c>
      <c r="T99" s="559">
        <v>0.1</v>
      </c>
    </row>
    <row r="100" spans="1:20" ht="25.95" customHeight="1" outlineLevel="1">
      <c r="D100" s="812" t="s">
        <v>1328</v>
      </c>
      <c r="E100" s="807"/>
      <c r="F100" s="808"/>
      <c r="G100" s="809"/>
      <c r="H100" s="809"/>
      <c r="I100" s="809"/>
      <c r="J100" s="809"/>
      <c r="K100" s="809"/>
      <c r="L100" s="809"/>
      <c r="M100" s="813"/>
      <c r="N100" s="813"/>
      <c r="O100" s="809"/>
      <c r="P100" s="809"/>
      <c r="Q100" s="813"/>
      <c r="R100" s="813"/>
      <c r="S100" s="809"/>
      <c r="T100" s="809"/>
    </row>
    <row r="101" spans="1:20" ht="13.2" customHeight="1" outlineLevel="1">
      <c r="D101" s="180" t="s">
        <v>1329</v>
      </c>
      <c r="E101" s="180" t="s">
        <v>1279</v>
      </c>
      <c r="F101" s="177" t="s">
        <v>1330</v>
      </c>
      <c r="G101" s="559">
        <v>2.5</v>
      </c>
      <c r="H101" s="559">
        <v>2.5</v>
      </c>
      <c r="I101" s="559">
        <v>2.5</v>
      </c>
      <c r="J101" s="559">
        <v>2.5</v>
      </c>
      <c r="K101" s="559">
        <v>2.5</v>
      </c>
      <c r="L101" s="559">
        <v>2.5</v>
      </c>
      <c r="M101" s="870"/>
      <c r="N101" s="870"/>
      <c r="O101" s="559">
        <v>2.5</v>
      </c>
      <c r="P101" s="559">
        <v>2.5</v>
      </c>
      <c r="Q101" s="870"/>
      <c r="R101" s="871"/>
      <c r="S101" s="559">
        <v>2.5</v>
      </c>
      <c r="T101" s="559">
        <v>2.5</v>
      </c>
    </row>
    <row r="102" spans="1:20" ht="13.2" customHeight="1" outlineLevel="1">
      <c r="D102" s="180" t="s">
        <v>1331</v>
      </c>
      <c r="E102" s="180" t="s">
        <v>1279</v>
      </c>
      <c r="F102" s="177" t="s">
        <v>1330</v>
      </c>
      <c r="G102" s="559">
        <v>3.5</v>
      </c>
      <c r="H102" s="559">
        <v>3.5</v>
      </c>
      <c r="I102" s="559">
        <v>3.5</v>
      </c>
      <c r="J102" s="559">
        <v>3.5</v>
      </c>
      <c r="K102" s="559">
        <v>3.5</v>
      </c>
      <c r="L102" s="559">
        <v>3.5</v>
      </c>
      <c r="M102" s="870"/>
      <c r="N102" s="870"/>
      <c r="O102" s="559">
        <v>3.5</v>
      </c>
      <c r="P102" s="559">
        <v>3.5</v>
      </c>
      <c r="Q102" s="870"/>
      <c r="R102" s="871"/>
      <c r="S102" s="559">
        <v>3.5</v>
      </c>
      <c r="T102" s="559">
        <v>3.5</v>
      </c>
    </row>
    <row r="103" spans="1:20" ht="13.2" customHeight="1" outlineLevel="1">
      <c r="D103" s="180" t="s">
        <v>1332</v>
      </c>
      <c r="E103" s="180" t="s">
        <v>1279</v>
      </c>
      <c r="F103" s="177" t="s">
        <v>1330</v>
      </c>
      <c r="G103" s="559">
        <v>50</v>
      </c>
      <c r="H103" s="559">
        <v>50</v>
      </c>
      <c r="I103" s="559">
        <v>50</v>
      </c>
      <c r="J103" s="559">
        <v>50</v>
      </c>
      <c r="K103" s="559">
        <v>50</v>
      </c>
      <c r="L103" s="559">
        <v>50</v>
      </c>
      <c r="M103" s="870"/>
      <c r="N103" s="870"/>
      <c r="O103" s="559">
        <v>50</v>
      </c>
      <c r="P103" s="559">
        <v>50</v>
      </c>
      <c r="Q103" s="870"/>
      <c r="R103" s="871"/>
      <c r="S103" s="559">
        <v>50</v>
      </c>
      <c r="T103" s="559">
        <v>50</v>
      </c>
    </row>
    <row r="104" spans="1:20" ht="13.2" customHeight="1" outlineLevel="1">
      <c r="D104" s="286" t="s">
        <v>1333</v>
      </c>
      <c r="E104" s="750"/>
      <c r="F104" s="283"/>
      <c r="G104" s="872"/>
      <c r="H104" s="872"/>
      <c r="I104" s="872"/>
      <c r="J104" s="872"/>
      <c r="K104" s="872"/>
      <c r="L104" s="873"/>
      <c r="M104" s="813"/>
      <c r="N104" s="813"/>
      <c r="O104" s="874"/>
      <c r="P104" s="873"/>
      <c r="Q104" s="813"/>
      <c r="R104" s="813"/>
      <c r="S104" s="874"/>
      <c r="T104" s="873"/>
    </row>
    <row r="105" spans="1:20" ht="13.2" customHeight="1" outlineLevel="1">
      <c r="A105" s="17" t="s">
        <v>1334</v>
      </c>
      <c r="D105" s="180" t="s">
        <v>1335</v>
      </c>
      <c r="E105" s="180"/>
      <c r="F105" s="177" t="s">
        <v>532</v>
      </c>
      <c r="G105" s="559">
        <v>0.11</v>
      </c>
      <c r="H105" s="559">
        <v>0.11</v>
      </c>
      <c r="I105" s="559">
        <v>0.11</v>
      </c>
      <c r="J105" s="559">
        <v>0.11</v>
      </c>
      <c r="K105" s="559">
        <v>0.11</v>
      </c>
      <c r="L105" s="559">
        <v>0.11</v>
      </c>
      <c r="M105" s="870"/>
      <c r="N105" s="870"/>
      <c r="O105" s="559">
        <v>0.11</v>
      </c>
      <c r="P105" s="559">
        <v>0.11</v>
      </c>
      <c r="Q105" s="870"/>
      <c r="R105" s="871"/>
      <c r="S105" s="559">
        <v>0.11</v>
      </c>
      <c r="T105" s="559">
        <v>0.11</v>
      </c>
    </row>
    <row r="106" spans="1:20" ht="13.35" customHeight="1" outlineLevel="1">
      <c r="A106" s="17" t="s">
        <v>1336</v>
      </c>
      <c r="D106" s="286" t="s">
        <v>1337</v>
      </c>
      <c r="E106" s="750"/>
      <c r="F106" s="283"/>
      <c r="G106" s="534"/>
      <c r="H106" s="534"/>
      <c r="I106" s="534"/>
      <c r="J106" s="534"/>
      <c r="K106" s="534"/>
      <c r="L106" s="535"/>
      <c r="O106" s="536"/>
      <c r="P106" s="535"/>
      <c r="S106" s="536"/>
      <c r="T106" s="535"/>
    </row>
    <row r="107" spans="1:20" ht="13.35" customHeight="1" outlineLevel="1">
      <c r="D107" s="180" t="s">
        <v>1338</v>
      </c>
      <c r="E107" s="180" t="s">
        <v>1339</v>
      </c>
      <c r="F107" s="177" t="s">
        <v>532</v>
      </c>
      <c r="G107" s="786">
        <v>0.49</v>
      </c>
      <c r="H107" s="786">
        <v>0.49</v>
      </c>
      <c r="I107" s="786">
        <v>0.49</v>
      </c>
      <c r="J107" s="786">
        <v>0.49</v>
      </c>
      <c r="K107" s="786">
        <v>0.49</v>
      </c>
      <c r="L107" s="786">
        <v>0.49</v>
      </c>
      <c r="O107" s="786">
        <v>0.49</v>
      </c>
      <c r="P107" s="786">
        <v>0.49</v>
      </c>
      <c r="Q107" s="787"/>
      <c r="R107" s="788"/>
      <c r="S107" s="786">
        <v>0.49</v>
      </c>
      <c r="T107" s="786">
        <v>0.49</v>
      </c>
    </row>
    <row r="108" spans="1:20" ht="13.35" customHeight="1" outlineLevel="1">
      <c r="D108" s="180" t="s">
        <v>1338</v>
      </c>
      <c r="E108" s="180" t="s">
        <v>1340</v>
      </c>
      <c r="F108" s="177" t="s">
        <v>532</v>
      </c>
      <c r="G108" s="786">
        <v>1.2200000000000001E-2</v>
      </c>
      <c r="H108" s="786">
        <v>1.2200000000000001E-2</v>
      </c>
      <c r="I108" s="786">
        <v>1.2200000000000001E-2</v>
      </c>
      <c r="J108" s="786">
        <v>1.2200000000000001E-2</v>
      </c>
      <c r="K108" s="786">
        <v>1.2200000000000001E-2</v>
      </c>
      <c r="L108" s="786">
        <v>1.2200000000000001E-2</v>
      </c>
      <c r="O108" s="786">
        <v>1.2200000000000001E-2</v>
      </c>
      <c r="P108" s="786">
        <v>1.2200000000000001E-2</v>
      </c>
      <c r="Q108" s="787"/>
      <c r="R108" s="788"/>
      <c r="S108" s="786">
        <v>1.2200000000000001E-2</v>
      </c>
      <c r="T108" s="786">
        <v>1.2200000000000001E-2</v>
      </c>
    </row>
    <row r="109" spans="1:20" ht="13.35" customHeight="1" outlineLevel="1">
      <c r="D109" s="180" t="s">
        <v>1338</v>
      </c>
      <c r="E109" s="180" t="s">
        <v>1341</v>
      </c>
      <c r="F109" s="177" t="s">
        <v>532</v>
      </c>
      <c r="G109" s="786">
        <v>1.2200000000000001E-2</v>
      </c>
      <c r="H109" s="786">
        <v>1.2200000000000001E-2</v>
      </c>
      <c r="I109" s="786">
        <v>1.2200000000000001E-2</v>
      </c>
      <c r="J109" s="786">
        <v>1.2200000000000001E-2</v>
      </c>
      <c r="K109" s="786">
        <v>1.2200000000000001E-2</v>
      </c>
      <c r="L109" s="786">
        <v>1.2200000000000001E-2</v>
      </c>
      <c r="O109" s="786">
        <v>1.2200000000000001E-2</v>
      </c>
      <c r="P109" s="786">
        <v>1.2200000000000001E-2</v>
      </c>
      <c r="Q109" s="787"/>
      <c r="R109" s="788"/>
      <c r="S109" s="786">
        <v>1.2200000000000001E-2</v>
      </c>
      <c r="T109" s="786">
        <v>1.2200000000000001E-2</v>
      </c>
    </row>
    <row r="110" spans="1:20" ht="13.35" customHeight="1" outlineLevel="1">
      <c r="D110" s="180" t="s">
        <v>1338</v>
      </c>
      <c r="E110" s="180" t="s">
        <v>1342</v>
      </c>
      <c r="F110" s="177" t="s">
        <v>532</v>
      </c>
      <c r="G110" s="786">
        <v>0.1477</v>
      </c>
      <c r="H110" s="786">
        <v>0.1477</v>
      </c>
      <c r="I110" s="786">
        <v>0.1477</v>
      </c>
      <c r="J110" s="786">
        <v>0.1477</v>
      </c>
      <c r="K110" s="786">
        <v>0.1477</v>
      </c>
      <c r="L110" s="786">
        <v>0.1477</v>
      </c>
      <c r="O110" s="786">
        <v>0.1477</v>
      </c>
      <c r="P110" s="786">
        <v>0.1477</v>
      </c>
      <c r="Q110" s="787"/>
      <c r="R110" s="788"/>
      <c r="S110" s="786">
        <v>0.1477</v>
      </c>
      <c r="T110" s="786">
        <v>0.1477</v>
      </c>
    </row>
    <row r="111" spans="1:20" ht="13.35" customHeight="1" outlineLevel="1">
      <c r="D111" s="180" t="s">
        <v>1338</v>
      </c>
      <c r="E111" s="180" t="s">
        <v>1343</v>
      </c>
      <c r="F111" s="177" t="s">
        <v>532</v>
      </c>
      <c r="G111" s="786">
        <v>9.5999999999999992E-3</v>
      </c>
      <c r="H111" s="786">
        <v>9.5999999999999992E-3</v>
      </c>
      <c r="I111" s="786">
        <v>9.5999999999999992E-3</v>
      </c>
      <c r="J111" s="786">
        <v>9.5999999999999992E-3</v>
      </c>
      <c r="K111" s="786">
        <v>9.5999999999999992E-3</v>
      </c>
      <c r="L111" s="786">
        <v>9.5999999999999992E-3</v>
      </c>
      <c r="O111" s="786">
        <v>9.5999999999999992E-3</v>
      </c>
      <c r="P111" s="786">
        <v>9.5999999999999992E-3</v>
      </c>
      <c r="Q111" s="787"/>
      <c r="R111" s="788"/>
      <c r="S111" s="786">
        <v>9.5999999999999992E-3</v>
      </c>
      <c r="T111" s="786">
        <v>9.5999999999999992E-3</v>
      </c>
    </row>
    <row r="112" spans="1:20" ht="13.35" customHeight="1" outlineLevel="1">
      <c r="D112" s="180" t="s">
        <v>1338</v>
      </c>
      <c r="E112" s="180" t="s">
        <v>1344</v>
      </c>
      <c r="F112" s="177" t="s">
        <v>532</v>
      </c>
      <c r="G112" s="786">
        <v>0.2462</v>
      </c>
      <c r="H112" s="786">
        <v>0.2462</v>
      </c>
      <c r="I112" s="786">
        <v>0.2462</v>
      </c>
      <c r="J112" s="786">
        <v>0.2462</v>
      </c>
      <c r="K112" s="786">
        <v>0.2462</v>
      </c>
      <c r="L112" s="786">
        <v>0.2462</v>
      </c>
      <c r="O112" s="786">
        <v>0.2462</v>
      </c>
      <c r="P112" s="786">
        <v>0.2462</v>
      </c>
      <c r="Q112" s="787"/>
      <c r="R112" s="788"/>
      <c r="S112" s="786">
        <v>0.2462</v>
      </c>
      <c r="T112" s="786">
        <v>0.2462</v>
      </c>
    </row>
    <row r="113" spans="4:20" ht="13.35" customHeight="1" outlineLevel="1">
      <c r="D113" s="180" t="s">
        <v>1338</v>
      </c>
      <c r="E113" s="180" t="s">
        <v>1345</v>
      </c>
      <c r="F113" s="177" t="s">
        <v>532</v>
      </c>
      <c r="G113" s="786">
        <v>0.22159999999999999</v>
      </c>
      <c r="H113" s="786">
        <v>0.22159999999999999</v>
      </c>
      <c r="I113" s="786">
        <v>0.22159999999999999</v>
      </c>
      <c r="J113" s="786">
        <v>0.22159999999999999</v>
      </c>
      <c r="K113" s="786">
        <v>0.22159999999999999</v>
      </c>
      <c r="L113" s="786">
        <v>0.22159999999999999</v>
      </c>
      <c r="O113" s="786">
        <v>0.22159999999999999</v>
      </c>
      <c r="P113" s="786">
        <v>0.22159999999999999</v>
      </c>
      <c r="Q113" s="787"/>
      <c r="R113" s="788"/>
      <c r="S113" s="786">
        <v>0.22159999999999999</v>
      </c>
      <c r="T113" s="786">
        <v>0.22159999999999999</v>
      </c>
    </row>
    <row r="114" spans="4:20" ht="13.35" customHeight="1" outlineLevel="1">
      <c r="D114" s="180" t="s">
        <v>1338</v>
      </c>
      <c r="E114" s="180" t="s">
        <v>1346</v>
      </c>
      <c r="F114" s="177" t="s">
        <v>532</v>
      </c>
      <c r="G114" s="786">
        <v>1.2200000000000001E-2</v>
      </c>
      <c r="H114" s="786">
        <v>1.2200000000000001E-2</v>
      </c>
      <c r="I114" s="786">
        <v>1.2200000000000001E-2</v>
      </c>
      <c r="J114" s="786">
        <v>1.2200000000000001E-2</v>
      </c>
      <c r="K114" s="786">
        <v>1.2200000000000001E-2</v>
      </c>
      <c r="L114" s="786">
        <v>1.2200000000000001E-2</v>
      </c>
      <c r="O114" s="786">
        <v>1.2200000000000001E-2</v>
      </c>
      <c r="P114" s="786">
        <v>1.2200000000000001E-2</v>
      </c>
      <c r="Q114" s="787"/>
      <c r="R114" s="788"/>
      <c r="S114" s="786">
        <v>1.2200000000000001E-2</v>
      </c>
      <c r="T114" s="786">
        <v>1.2200000000000001E-2</v>
      </c>
    </row>
    <row r="115" spans="4:20" ht="13.35" customHeight="1" outlineLevel="1">
      <c r="D115" s="180" t="s">
        <v>1338</v>
      </c>
      <c r="E115" s="180" t="s">
        <v>1347</v>
      </c>
      <c r="F115" s="177" t="s">
        <v>532</v>
      </c>
      <c r="G115" s="786">
        <v>0.22159999999999999</v>
      </c>
      <c r="H115" s="786">
        <v>0.22159999999999999</v>
      </c>
      <c r="I115" s="786">
        <v>0.22159999999999999</v>
      </c>
      <c r="J115" s="786">
        <v>0.22159999999999999</v>
      </c>
      <c r="K115" s="786">
        <v>0.22159999999999999</v>
      </c>
      <c r="L115" s="786">
        <v>0.22159999999999999</v>
      </c>
      <c r="O115" s="786">
        <v>0.22159999999999999</v>
      </c>
      <c r="P115" s="786">
        <v>0.22159999999999999</v>
      </c>
      <c r="Q115" s="787"/>
      <c r="R115" s="788"/>
      <c r="S115" s="786">
        <v>0.22159999999999999</v>
      </c>
      <c r="T115" s="786">
        <v>0.22159999999999999</v>
      </c>
    </row>
    <row r="116" spans="4:20" ht="13.35" customHeight="1" outlineLevel="1">
      <c r="D116" s="180" t="s">
        <v>1338</v>
      </c>
      <c r="E116" s="180" t="s">
        <v>1348</v>
      </c>
      <c r="F116" s="177" t="s">
        <v>532</v>
      </c>
      <c r="G116" s="786">
        <v>1.2200000000000001E-2</v>
      </c>
      <c r="H116" s="786">
        <v>1.2200000000000001E-2</v>
      </c>
      <c r="I116" s="786">
        <v>1.2200000000000001E-2</v>
      </c>
      <c r="J116" s="786">
        <v>1.2200000000000001E-2</v>
      </c>
      <c r="K116" s="786">
        <v>1.2200000000000001E-2</v>
      </c>
      <c r="L116" s="786">
        <v>1.2200000000000001E-2</v>
      </c>
      <c r="O116" s="786">
        <v>1.2200000000000001E-2</v>
      </c>
      <c r="P116" s="786">
        <v>1.2200000000000001E-2</v>
      </c>
      <c r="Q116" s="787"/>
      <c r="R116" s="788"/>
      <c r="S116" s="786">
        <v>1.2200000000000001E-2</v>
      </c>
      <c r="T116" s="786">
        <v>1.2200000000000001E-2</v>
      </c>
    </row>
    <row r="117" spans="4:20" ht="13.35" customHeight="1" outlineLevel="1">
      <c r="D117" s="180" t="s">
        <v>1338</v>
      </c>
      <c r="E117" s="180" t="s">
        <v>1349</v>
      </c>
      <c r="F117" s="177" t="s">
        <v>532</v>
      </c>
      <c r="G117" s="786">
        <v>1.2200000000000001E-2</v>
      </c>
      <c r="H117" s="786">
        <v>1.2200000000000001E-2</v>
      </c>
      <c r="I117" s="786">
        <v>1.2200000000000001E-2</v>
      </c>
      <c r="J117" s="786">
        <v>1.2200000000000001E-2</v>
      </c>
      <c r="K117" s="786">
        <v>1.2200000000000001E-2</v>
      </c>
      <c r="L117" s="786">
        <v>1.2200000000000001E-2</v>
      </c>
      <c r="O117" s="786">
        <v>1.2200000000000001E-2</v>
      </c>
      <c r="P117" s="786">
        <v>1.2200000000000001E-2</v>
      </c>
      <c r="Q117" s="787"/>
      <c r="R117" s="788"/>
      <c r="S117" s="786">
        <v>1.2200000000000001E-2</v>
      </c>
      <c r="T117" s="786">
        <v>1.2200000000000001E-2</v>
      </c>
    </row>
    <row r="118" spans="4:20" ht="13.35" customHeight="1" outlineLevel="1">
      <c r="D118" s="180" t="s">
        <v>1338</v>
      </c>
      <c r="E118" s="180" t="s">
        <v>1350</v>
      </c>
      <c r="F118" s="177" t="s">
        <v>532</v>
      </c>
      <c r="G118" s="786">
        <v>0.22159999999999999</v>
      </c>
      <c r="H118" s="786">
        <v>0.22159999999999999</v>
      </c>
      <c r="I118" s="786">
        <v>0.22159999999999999</v>
      </c>
      <c r="J118" s="786">
        <v>0.22159999999999999</v>
      </c>
      <c r="K118" s="786">
        <v>0.22159999999999999</v>
      </c>
      <c r="L118" s="786">
        <v>0.22159999999999999</v>
      </c>
      <c r="O118" s="786">
        <v>0.22159999999999999</v>
      </c>
      <c r="P118" s="786">
        <v>0.22159999999999999</v>
      </c>
      <c r="Q118" s="787"/>
      <c r="R118" s="788"/>
      <c r="S118" s="786">
        <v>0.22159999999999999</v>
      </c>
      <c r="T118" s="786">
        <v>0.22159999999999999</v>
      </c>
    </row>
    <row r="119" spans="4:20" ht="13.35" customHeight="1" outlineLevel="1">
      <c r="D119" s="180" t="s">
        <v>1338</v>
      </c>
      <c r="E119" s="180" t="s">
        <v>1351</v>
      </c>
      <c r="F119" s="177" t="s">
        <v>532</v>
      </c>
      <c r="G119" s="786">
        <v>4.4999999999999998E-2</v>
      </c>
      <c r="H119" s="786">
        <v>4.4999999999999998E-2</v>
      </c>
      <c r="I119" s="786">
        <v>4.4999999999999998E-2</v>
      </c>
      <c r="J119" s="786">
        <v>4.4999999999999998E-2</v>
      </c>
      <c r="K119" s="786">
        <v>4.4999999999999998E-2</v>
      </c>
      <c r="L119" s="786">
        <v>4.4999999999999998E-2</v>
      </c>
      <c r="O119" s="786">
        <v>4.4999999999999998E-2</v>
      </c>
      <c r="P119" s="786">
        <v>4.4999999999999998E-2</v>
      </c>
      <c r="Q119" s="787"/>
      <c r="R119" s="788"/>
      <c r="S119" s="786">
        <v>4.4999999999999998E-2</v>
      </c>
      <c r="T119" s="786">
        <v>4.4999999999999998E-2</v>
      </c>
    </row>
    <row r="120" spans="4:20" ht="13.35" customHeight="1" outlineLevel="1">
      <c r="D120" s="180" t="s">
        <v>1338</v>
      </c>
      <c r="E120" s="180" t="s">
        <v>1352</v>
      </c>
      <c r="F120" s="177" t="s">
        <v>532</v>
      </c>
      <c r="G120" s="786">
        <v>0.1477</v>
      </c>
      <c r="H120" s="786">
        <v>0.1477</v>
      </c>
      <c r="I120" s="786">
        <v>0.1477</v>
      </c>
      <c r="J120" s="786">
        <v>0.1477</v>
      </c>
      <c r="K120" s="786">
        <v>0.1477</v>
      </c>
      <c r="L120" s="786">
        <v>0.1477</v>
      </c>
      <c r="O120" s="786">
        <v>0.1477</v>
      </c>
      <c r="P120" s="786">
        <v>0.1477</v>
      </c>
      <c r="Q120" s="787"/>
      <c r="R120" s="788"/>
      <c r="S120" s="786">
        <v>0.1477</v>
      </c>
      <c r="T120" s="786">
        <v>0.1477</v>
      </c>
    </row>
    <row r="121" spans="4:20" ht="13.35" customHeight="1" outlineLevel="1">
      <c r="D121" s="180" t="s">
        <v>1338</v>
      </c>
      <c r="E121" s="180" t="s">
        <v>1353</v>
      </c>
      <c r="F121" s="177" t="s">
        <v>532</v>
      </c>
      <c r="G121" s="786">
        <v>8.5000000000000006E-2</v>
      </c>
      <c r="H121" s="786">
        <v>8.5000000000000006E-2</v>
      </c>
      <c r="I121" s="786">
        <v>8.5000000000000006E-2</v>
      </c>
      <c r="J121" s="786">
        <v>8.5000000000000006E-2</v>
      </c>
      <c r="K121" s="786">
        <v>8.5000000000000006E-2</v>
      </c>
      <c r="L121" s="786">
        <v>8.5000000000000006E-2</v>
      </c>
      <c r="O121" s="786">
        <v>8.5000000000000006E-2</v>
      </c>
      <c r="P121" s="786">
        <v>8.5000000000000006E-2</v>
      </c>
      <c r="Q121" s="787"/>
      <c r="R121" s="788"/>
      <c r="S121" s="786">
        <v>8.5000000000000006E-2</v>
      </c>
      <c r="T121" s="786">
        <v>8.5000000000000006E-2</v>
      </c>
    </row>
    <row r="122" spans="4:20" ht="13.35" customHeight="1" outlineLevel="1">
      <c r="D122" s="180" t="s">
        <v>1338</v>
      </c>
      <c r="E122" s="180" t="s">
        <v>1354</v>
      </c>
      <c r="F122" s="177" t="s">
        <v>532</v>
      </c>
      <c r="G122" s="786">
        <v>1.2200000000000001E-2</v>
      </c>
      <c r="H122" s="786">
        <v>1.2200000000000001E-2</v>
      </c>
      <c r="I122" s="786">
        <v>1.2200000000000001E-2</v>
      </c>
      <c r="J122" s="786">
        <v>1.2200000000000001E-2</v>
      </c>
      <c r="K122" s="786">
        <v>1.2200000000000001E-2</v>
      </c>
      <c r="L122" s="786">
        <v>1.2200000000000001E-2</v>
      </c>
      <c r="O122" s="786">
        <v>1.2200000000000001E-2</v>
      </c>
      <c r="P122" s="786">
        <v>1.2200000000000001E-2</v>
      </c>
      <c r="Q122" s="787"/>
      <c r="R122" s="788"/>
      <c r="S122" s="786">
        <v>1.2200000000000001E-2</v>
      </c>
      <c r="T122" s="786">
        <v>1.2200000000000001E-2</v>
      </c>
    </row>
    <row r="123" spans="4:20" ht="13.35" customHeight="1" outlineLevel="1">
      <c r="D123" s="180" t="s">
        <v>1338</v>
      </c>
      <c r="E123" s="180" t="s">
        <v>1355</v>
      </c>
      <c r="F123" s="177" t="s">
        <v>532</v>
      </c>
      <c r="G123" s="786">
        <v>1.2200000000000001E-2</v>
      </c>
      <c r="H123" s="786">
        <v>1.2200000000000001E-2</v>
      </c>
      <c r="I123" s="786">
        <v>1.2200000000000001E-2</v>
      </c>
      <c r="J123" s="786">
        <v>1.2200000000000001E-2</v>
      </c>
      <c r="K123" s="786">
        <v>1.2200000000000001E-2</v>
      </c>
      <c r="L123" s="786">
        <v>1.2200000000000001E-2</v>
      </c>
      <c r="O123" s="786">
        <v>1.2200000000000001E-2</v>
      </c>
      <c r="P123" s="786">
        <v>1.2200000000000001E-2</v>
      </c>
      <c r="Q123" s="787"/>
      <c r="R123" s="788"/>
      <c r="S123" s="786">
        <v>1.2200000000000001E-2</v>
      </c>
      <c r="T123" s="786">
        <v>1.2200000000000001E-2</v>
      </c>
    </row>
    <row r="124" spans="4:20" ht="13.35" customHeight="1" outlineLevel="1">
      <c r="D124" s="180" t="s">
        <v>1338</v>
      </c>
      <c r="E124" s="180" t="s">
        <v>1356</v>
      </c>
      <c r="F124" s="177" t="s">
        <v>532</v>
      </c>
      <c r="G124" s="786">
        <v>0.13500000000000001</v>
      </c>
      <c r="H124" s="786">
        <v>0.13500000000000001</v>
      </c>
      <c r="I124" s="786">
        <v>0.13500000000000001</v>
      </c>
      <c r="J124" s="786">
        <v>0.13500000000000001</v>
      </c>
      <c r="K124" s="786">
        <v>0.13500000000000001</v>
      </c>
      <c r="L124" s="786">
        <v>0.13500000000000001</v>
      </c>
      <c r="O124" s="786">
        <v>0.13500000000000001</v>
      </c>
      <c r="P124" s="786">
        <v>0.13500000000000001</v>
      </c>
      <c r="Q124" s="787"/>
      <c r="R124" s="788"/>
      <c r="S124" s="786">
        <v>0.13500000000000001</v>
      </c>
      <c r="T124" s="786">
        <v>0.13500000000000001</v>
      </c>
    </row>
    <row r="125" spans="4:20" ht="13.35" customHeight="1" outlineLevel="1">
      <c r="D125" s="180" t="s">
        <v>1338</v>
      </c>
      <c r="E125" s="180" t="s">
        <v>1357</v>
      </c>
      <c r="F125" s="177" t="s">
        <v>532</v>
      </c>
      <c r="G125" s="786">
        <v>5.91E-2</v>
      </c>
      <c r="H125" s="786">
        <v>5.91E-2</v>
      </c>
      <c r="I125" s="786">
        <v>5.91E-2</v>
      </c>
      <c r="J125" s="786">
        <v>5.91E-2</v>
      </c>
      <c r="K125" s="786">
        <v>5.91E-2</v>
      </c>
      <c r="L125" s="786">
        <v>5.91E-2</v>
      </c>
      <c r="O125" s="786">
        <v>5.91E-2</v>
      </c>
      <c r="P125" s="786">
        <v>5.91E-2</v>
      </c>
      <c r="Q125" s="787"/>
      <c r="R125" s="788"/>
      <c r="S125" s="786">
        <v>5.91E-2</v>
      </c>
      <c r="T125" s="786">
        <v>5.91E-2</v>
      </c>
    </row>
    <row r="126" spans="4:20" ht="13.35" customHeight="1" outlineLevel="1">
      <c r="D126" s="180" t="s">
        <v>1338</v>
      </c>
      <c r="E126" s="180" t="s">
        <v>1358</v>
      </c>
      <c r="F126" s="177" t="s">
        <v>532</v>
      </c>
      <c r="G126" s="786">
        <v>1.2200000000000001E-2</v>
      </c>
      <c r="H126" s="786">
        <v>1.2200000000000001E-2</v>
      </c>
      <c r="I126" s="786">
        <v>1.2200000000000001E-2</v>
      </c>
      <c r="J126" s="786">
        <v>1.2200000000000001E-2</v>
      </c>
      <c r="K126" s="786">
        <v>1.2200000000000001E-2</v>
      </c>
      <c r="L126" s="786">
        <v>1.2200000000000001E-2</v>
      </c>
      <c r="O126" s="786">
        <v>1.2200000000000001E-2</v>
      </c>
      <c r="P126" s="786">
        <v>1.2200000000000001E-2</v>
      </c>
      <c r="Q126" s="787"/>
      <c r="R126" s="788"/>
      <c r="S126" s="786">
        <v>1.2200000000000001E-2</v>
      </c>
      <c r="T126" s="786">
        <v>1.2200000000000001E-2</v>
      </c>
    </row>
    <row r="127" spans="4:20" ht="13.35" customHeight="1" outlineLevel="1">
      <c r="D127" s="180" t="s">
        <v>1338</v>
      </c>
      <c r="E127" s="180" t="s">
        <v>1359</v>
      </c>
      <c r="F127" s="177" t="s">
        <v>532</v>
      </c>
      <c r="G127" s="786">
        <v>5.5E-2</v>
      </c>
      <c r="H127" s="786">
        <v>5.5E-2</v>
      </c>
      <c r="I127" s="786">
        <v>5.5E-2</v>
      </c>
      <c r="J127" s="786">
        <v>5.5E-2</v>
      </c>
      <c r="K127" s="786">
        <v>5.5E-2</v>
      </c>
      <c r="L127" s="786">
        <v>5.5E-2</v>
      </c>
      <c r="O127" s="786">
        <v>5.5E-2</v>
      </c>
      <c r="P127" s="786">
        <v>5.5E-2</v>
      </c>
      <c r="Q127" s="787"/>
      <c r="R127" s="788"/>
      <c r="S127" s="786">
        <v>5.5E-2</v>
      </c>
      <c r="T127" s="786">
        <v>5.5E-2</v>
      </c>
    </row>
    <row r="128" spans="4:20" ht="13.35" customHeight="1" outlineLevel="1">
      <c r="D128" s="180" t="s">
        <v>1338</v>
      </c>
      <c r="E128" s="180" t="s">
        <v>1360</v>
      </c>
      <c r="F128" s="177" t="s">
        <v>532</v>
      </c>
      <c r="G128" s="786">
        <v>1.2200000000000001E-2</v>
      </c>
      <c r="H128" s="786">
        <v>1.2200000000000001E-2</v>
      </c>
      <c r="I128" s="786">
        <v>1.2200000000000001E-2</v>
      </c>
      <c r="J128" s="786">
        <v>1.2200000000000001E-2</v>
      </c>
      <c r="K128" s="786">
        <v>1.2200000000000001E-2</v>
      </c>
      <c r="L128" s="786">
        <v>1.2200000000000001E-2</v>
      </c>
      <c r="O128" s="786">
        <v>1.2200000000000001E-2</v>
      </c>
      <c r="P128" s="786">
        <v>1.2200000000000001E-2</v>
      </c>
      <c r="Q128" s="787"/>
      <c r="R128" s="788"/>
      <c r="S128" s="786">
        <v>1.2200000000000001E-2</v>
      </c>
      <c r="T128" s="786">
        <v>1.2200000000000001E-2</v>
      </c>
    </row>
    <row r="129" spans="4:20" ht="13.35" customHeight="1" outlineLevel="1">
      <c r="D129" s="180" t="s">
        <v>1338</v>
      </c>
      <c r="E129" s="180" t="s">
        <v>1361</v>
      </c>
      <c r="F129" s="177" t="s">
        <v>532</v>
      </c>
      <c r="G129" s="786">
        <v>5.91E-2</v>
      </c>
      <c r="H129" s="786">
        <v>5.91E-2</v>
      </c>
      <c r="I129" s="786">
        <v>5.91E-2</v>
      </c>
      <c r="J129" s="786">
        <v>5.91E-2</v>
      </c>
      <c r="K129" s="786">
        <v>5.91E-2</v>
      </c>
      <c r="L129" s="786">
        <v>5.91E-2</v>
      </c>
      <c r="O129" s="786">
        <v>5.91E-2</v>
      </c>
      <c r="P129" s="786">
        <v>5.91E-2</v>
      </c>
      <c r="Q129" s="787"/>
      <c r="R129" s="788"/>
      <c r="S129" s="786">
        <v>5.91E-2</v>
      </c>
      <c r="T129" s="786">
        <v>5.91E-2</v>
      </c>
    </row>
    <row r="130" spans="4:20" ht="13.35" customHeight="1" outlineLevel="1">
      <c r="D130" s="180" t="s">
        <v>1338</v>
      </c>
      <c r="E130" s="180" t="s">
        <v>1362</v>
      </c>
      <c r="F130" s="177" t="s">
        <v>532</v>
      </c>
      <c r="G130" s="786">
        <v>0.22159999999999999</v>
      </c>
      <c r="H130" s="786">
        <v>0.22159999999999999</v>
      </c>
      <c r="I130" s="786">
        <v>0.22159999999999999</v>
      </c>
      <c r="J130" s="786">
        <v>0.22159999999999999</v>
      </c>
      <c r="K130" s="786">
        <v>0.22159999999999999</v>
      </c>
      <c r="L130" s="786">
        <v>0.22159999999999999</v>
      </c>
      <c r="O130" s="786">
        <v>0.22159999999999999</v>
      </c>
      <c r="P130" s="786">
        <v>0.22159999999999999</v>
      </c>
      <c r="Q130" s="787"/>
      <c r="R130" s="788"/>
      <c r="S130" s="786">
        <v>0.22159999999999999</v>
      </c>
      <c r="T130" s="786">
        <v>0.22159999999999999</v>
      </c>
    </row>
    <row r="131" spans="4:20" ht="13.35" customHeight="1" outlineLevel="1">
      <c r="D131" s="180" t="s">
        <v>1338</v>
      </c>
      <c r="E131" s="180" t="s">
        <v>1363</v>
      </c>
      <c r="F131" s="177" t="s">
        <v>532</v>
      </c>
      <c r="G131" s="786">
        <v>0.2462</v>
      </c>
      <c r="H131" s="786">
        <v>0.2462</v>
      </c>
      <c r="I131" s="786">
        <v>0.2462</v>
      </c>
      <c r="J131" s="786">
        <v>0.2462</v>
      </c>
      <c r="K131" s="786">
        <v>0.2462</v>
      </c>
      <c r="L131" s="786">
        <v>0.2462</v>
      </c>
      <c r="O131" s="786">
        <v>0.2462</v>
      </c>
      <c r="P131" s="786">
        <v>0.2462</v>
      </c>
      <c r="Q131" s="787"/>
      <c r="R131" s="788"/>
      <c r="S131" s="786">
        <v>0.2462</v>
      </c>
      <c r="T131" s="786">
        <v>0.2462</v>
      </c>
    </row>
    <row r="132" spans="4:20" ht="13.35" customHeight="1" outlineLevel="1">
      <c r="D132" s="180" t="s">
        <v>1338</v>
      </c>
      <c r="E132" s="180" t="s">
        <v>1364</v>
      </c>
      <c r="F132" s="177" t="s">
        <v>532</v>
      </c>
      <c r="G132" s="786">
        <v>0.1477</v>
      </c>
      <c r="H132" s="786">
        <v>0.1477</v>
      </c>
      <c r="I132" s="786">
        <v>0.1477</v>
      </c>
      <c r="J132" s="786">
        <v>0.1477</v>
      </c>
      <c r="K132" s="786">
        <v>0.1477</v>
      </c>
      <c r="L132" s="786">
        <v>0.1477</v>
      </c>
      <c r="O132" s="786">
        <v>0.1477</v>
      </c>
      <c r="P132" s="786">
        <v>0.1477</v>
      </c>
      <c r="Q132" s="787"/>
      <c r="R132" s="788"/>
      <c r="S132" s="786">
        <v>0.1477</v>
      </c>
      <c r="T132" s="786">
        <v>0.1477</v>
      </c>
    </row>
    <row r="133" spans="4:20" ht="13.35" customHeight="1" outlineLevel="1">
      <c r="D133" s="180" t="s">
        <v>1338</v>
      </c>
      <c r="E133" s="180" t="s">
        <v>1365</v>
      </c>
      <c r="F133" s="177" t="s">
        <v>532</v>
      </c>
      <c r="G133" s="786">
        <v>5.91E-2</v>
      </c>
      <c r="H133" s="786">
        <v>5.91E-2</v>
      </c>
      <c r="I133" s="786">
        <v>5.91E-2</v>
      </c>
      <c r="J133" s="786">
        <v>5.91E-2</v>
      </c>
      <c r="K133" s="786">
        <v>5.91E-2</v>
      </c>
      <c r="L133" s="786">
        <v>5.91E-2</v>
      </c>
      <c r="O133" s="786">
        <v>5.91E-2</v>
      </c>
      <c r="P133" s="786">
        <v>5.91E-2</v>
      </c>
      <c r="Q133" s="787"/>
      <c r="R133" s="788"/>
      <c r="S133" s="786">
        <v>5.91E-2</v>
      </c>
      <c r="T133" s="786">
        <v>5.91E-2</v>
      </c>
    </row>
    <row r="134" spans="4:20" ht="13.35" customHeight="1" outlineLevel="1">
      <c r="D134" s="180" t="s">
        <v>1338</v>
      </c>
      <c r="E134" s="180" t="s">
        <v>1366</v>
      </c>
      <c r="F134" s="177" t="s">
        <v>532</v>
      </c>
      <c r="G134" s="786">
        <v>4.4999999999999998E-2</v>
      </c>
      <c r="H134" s="786">
        <v>4.4999999999999998E-2</v>
      </c>
      <c r="I134" s="786">
        <v>4.4999999999999998E-2</v>
      </c>
      <c r="J134" s="786">
        <v>4.4999999999999998E-2</v>
      </c>
      <c r="K134" s="786">
        <v>4.4999999999999998E-2</v>
      </c>
      <c r="L134" s="786">
        <v>4.4999999999999998E-2</v>
      </c>
      <c r="O134" s="786">
        <v>4.4999999999999998E-2</v>
      </c>
      <c r="P134" s="786">
        <v>4.4999999999999998E-2</v>
      </c>
      <c r="Q134" s="787"/>
      <c r="R134" s="788"/>
      <c r="S134" s="786">
        <v>4.4999999999999998E-2</v>
      </c>
      <c r="T134" s="786">
        <v>4.4999999999999998E-2</v>
      </c>
    </row>
    <row r="135" spans="4:20" ht="13.35" customHeight="1" outlineLevel="1">
      <c r="D135" s="180" t="s">
        <v>1338</v>
      </c>
      <c r="E135" s="180" t="s">
        <v>1367</v>
      </c>
      <c r="F135" s="177" t="s">
        <v>532</v>
      </c>
      <c r="G135" s="786">
        <v>0.22159999999999999</v>
      </c>
      <c r="H135" s="786">
        <v>0.22159999999999999</v>
      </c>
      <c r="I135" s="786">
        <v>0.22159999999999999</v>
      </c>
      <c r="J135" s="786">
        <v>0.22159999999999999</v>
      </c>
      <c r="K135" s="786">
        <v>0.22159999999999999</v>
      </c>
      <c r="L135" s="786">
        <v>0.22159999999999999</v>
      </c>
      <c r="O135" s="786">
        <v>0.22159999999999999</v>
      </c>
      <c r="P135" s="786">
        <v>0.22159999999999999</v>
      </c>
      <c r="Q135" s="787"/>
      <c r="R135" s="788"/>
      <c r="S135" s="786">
        <v>0.22159999999999999</v>
      </c>
      <c r="T135" s="786">
        <v>0.22159999999999999</v>
      </c>
    </row>
    <row r="136" spans="4:20" ht="13.35" customHeight="1" outlineLevel="1">
      <c r="D136" s="180" t="s">
        <v>1338</v>
      </c>
      <c r="E136" s="180" t="s">
        <v>1368</v>
      </c>
      <c r="F136" s="177" t="s">
        <v>532</v>
      </c>
      <c r="G136" s="786">
        <v>1.2200000000000001E-2</v>
      </c>
      <c r="H136" s="786">
        <v>1.2200000000000001E-2</v>
      </c>
      <c r="I136" s="786">
        <v>1.2200000000000001E-2</v>
      </c>
      <c r="J136" s="786">
        <v>1.2200000000000001E-2</v>
      </c>
      <c r="K136" s="786">
        <v>1.2200000000000001E-2</v>
      </c>
      <c r="L136" s="786">
        <v>1.2200000000000001E-2</v>
      </c>
      <c r="O136" s="786">
        <v>1.2200000000000001E-2</v>
      </c>
      <c r="P136" s="786">
        <v>1.2200000000000001E-2</v>
      </c>
      <c r="Q136" s="787"/>
      <c r="R136" s="788"/>
      <c r="S136" s="786">
        <v>1.2200000000000001E-2</v>
      </c>
      <c r="T136" s="786">
        <v>1.2200000000000001E-2</v>
      </c>
    </row>
    <row r="137" spans="4:20" ht="13.35" customHeight="1" outlineLevel="1">
      <c r="D137" s="180" t="s">
        <v>1338</v>
      </c>
      <c r="E137" s="180" t="s">
        <v>1369</v>
      </c>
      <c r="F137" s="177" t="s">
        <v>532</v>
      </c>
      <c r="G137" s="786">
        <v>1.2200000000000001E-2</v>
      </c>
      <c r="H137" s="786">
        <v>1.2200000000000001E-2</v>
      </c>
      <c r="I137" s="786">
        <v>1.2200000000000001E-2</v>
      </c>
      <c r="J137" s="786">
        <v>1.2200000000000001E-2</v>
      </c>
      <c r="K137" s="786">
        <v>1.2200000000000001E-2</v>
      </c>
      <c r="L137" s="786">
        <v>1.2200000000000001E-2</v>
      </c>
      <c r="O137" s="786">
        <v>1.2200000000000001E-2</v>
      </c>
      <c r="P137" s="786">
        <v>1.2200000000000001E-2</v>
      </c>
      <c r="Q137" s="787"/>
      <c r="R137" s="788"/>
      <c r="S137" s="786">
        <v>1.2200000000000001E-2</v>
      </c>
      <c r="T137" s="786">
        <v>1.2200000000000001E-2</v>
      </c>
    </row>
    <row r="138" spans="4:20" ht="13.35" customHeight="1" outlineLevel="1">
      <c r="D138" s="180" t="s">
        <v>1338</v>
      </c>
      <c r="E138" s="180" t="s">
        <v>1370</v>
      </c>
      <c r="F138" s="177" t="s">
        <v>532</v>
      </c>
      <c r="G138" s="786">
        <v>1.2200000000000001E-2</v>
      </c>
      <c r="H138" s="786">
        <v>1.2200000000000001E-2</v>
      </c>
      <c r="I138" s="786">
        <v>1.2200000000000001E-2</v>
      </c>
      <c r="J138" s="786">
        <v>1.2200000000000001E-2</v>
      </c>
      <c r="K138" s="786">
        <v>1.2200000000000001E-2</v>
      </c>
      <c r="L138" s="786">
        <v>1.2200000000000001E-2</v>
      </c>
      <c r="O138" s="786">
        <v>1.2200000000000001E-2</v>
      </c>
      <c r="P138" s="786">
        <v>1.2200000000000001E-2</v>
      </c>
      <c r="Q138" s="787"/>
      <c r="R138" s="788"/>
      <c r="S138" s="786">
        <v>1.2200000000000001E-2</v>
      </c>
      <c r="T138" s="786">
        <v>1.2200000000000001E-2</v>
      </c>
    </row>
    <row r="139" spans="4:20" ht="13.35" customHeight="1" outlineLevel="1">
      <c r="D139" s="180" t="s">
        <v>1338</v>
      </c>
      <c r="E139" s="180" t="s">
        <v>1371</v>
      </c>
      <c r="F139" s="177" t="s">
        <v>532</v>
      </c>
      <c r="G139" s="786">
        <v>6.8900000000000003E-2</v>
      </c>
      <c r="H139" s="786">
        <v>6.8900000000000003E-2</v>
      </c>
      <c r="I139" s="786">
        <v>6.8900000000000003E-2</v>
      </c>
      <c r="J139" s="786">
        <v>6.8900000000000003E-2</v>
      </c>
      <c r="K139" s="786">
        <v>6.8900000000000003E-2</v>
      </c>
      <c r="L139" s="786">
        <v>6.8900000000000003E-2</v>
      </c>
      <c r="O139" s="786">
        <v>6.8900000000000003E-2</v>
      </c>
      <c r="P139" s="786">
        <v>6.8900000000000003E-2</v>
      </c>
      <c r="Q139" s="787"/>
      <c r="R139" s="788"/>
      <c r="S139" s="786">
        <v>6.8900000000000003E-2</v>
      </c>
      <c r="T139" s="786">
        <v>6.8900000000000003E-2</v>
      </c>
    </row>
    <row r="140" spans="4:20" ht="13.35" customHeight="1" outlineLevel="1">
      <c r="D140" s="180" t="s">
        <v>1338</v>
      </c>
      <c r="E140" s="180" t="s">
        <v>1372</v>
      </c>
      <c r="F140" s="177" t="s">
        <v>532</v>
      </c>
      <c r="G140" s="786">
        <v>1.2200000000000001E-2</v>
      </c>
      <c r="H140" s="786">
        <v>1.2200000000000001E-2</v>
      </c>
      <c r="I140" s="786">
        <v>1.2200000000000001E-2</v>
      </c>
      <c r="J140" s="786">
        <v>1.2200000000000001E-2</v>
      </c>
      <c r="K140" s="786">
        <v>1.2200000000000001E-2</v>
      </c>
      <c r="L140" s="786">
        <v>1.2200000000000001E-2</v>
      </c>
      <c r="O140" s="786">
        <v>1.2200000000000001E-2</v>
      </c>
      <c r="P140" s="786">
        <v>1.2200000000000001E-2</v>
      </c>
      <c r="Q140" s="787"/>
      <c r="R140" s="788"/>
      <c r="S140" s="786">
        <v>1.2200000000000001E-2</v>
      </c>
      <c r="T140" s="786">
        <v>1.2200000000000001E-2</v>
      </c>
    </row>
    <row r="141" spans="4:20" ht="13.35" customHeight="1" outlineLevel="1">
      <c r="D141" s="180" t="s">
        <v>1338</v>
      </c>
      <c r="E141" s="180" t="s">
        <v>1373</v>
      </c>
      <c r="F141" s="177" t="s">
        <v>532</v>
      </c>
      <c r="G141" s="786">
        <v>9.5999999999999992E-3</v>
      </c>
      <c r="H141" s="786">
        <v>9.5999999999999992E-3</v>
      </c>
      <c r="I141" s="786">
        <v>9.5999999999999992E-3</v>
      </c>
      <c r="J141" s="786">
        <v>9.5999999999999992E-3</v>
      </c>
      <c r="K141" s="786">
        <v>9.5999999999999992E-3</v>
      </c>
      <c r="L141" s="786">
        <v>9.5999999999999992E-3</v>
      </c>
      <c r="O141" s="786">
        <v>9.5999999999999992E-3</v>
      </c>
      <c r="P141" s="786">
        <v>9.5999999999999992E-3</v>
      </c>
      <c r="Q141" s="787"/>
      <c r="R141" s="788"/>
      <c r="S141" s="786">
        <v>9.5999999999999992E-3</v>
      </c>
      <c r="T141" s="786">
        <v>9.5999999999999992E-3</v>
      </c>
    </row>
    <row r="142" spans="4:20" ht="13.35" customHeight="1" outlineLevel="1">
      <c r="D142" s="180" t="s">
        <v>1374</v>
      </c>
      <c r="E142" s="180" t="s">
        <v>1375</v>
      </c>
      <c r="F142" s="177" t="s">
        <v>532</v>
      </c>
      <c r="G142" s="786">
        <v>0.31509999999999999</v>
      </c>
      <c r="H142" s="786">
        <v>0.31509999999999999</v>
      </c>
      <c r="I142" s="786">
        <v>0.31509999999999999</v>
      </c>
      <c r="J142" s="786">
        <v>0.31509999999999999</v>
      </c>
      <c r="K142" s="786">
        <v>0.31509999999999999</v>
      </c>
      <c r="L142" s="786">
        <v>0.31509999999999999</v>
      </c>
      <c r="O142" s="786">
        <v>0.31509999999999999</v>
      </c>
      <c r="P142" s="786">
        <v>0.31509999999999999</v>
      </c>
      <c r="Q142" s="787"/>
      <c r="R142" s="788"/>
      <c r="S142" s="786">
        <v>0.31509999999999999</v>
      </c>
      <c r="T142" s="786">
        <v>0.31509999999999999</v>
      </c>
    </row>
    <row r="143" spans="4:20" ht="13.35" customHeight="1" outlineLevel="1">
      <c r="D143" s="180" t="s">
        <v>1374</v>
      </c>
      <c r="E143" s="180" t="s">
        <v>1339</v>
      </c>
      <c r="F143" s="177" t="s">
        <v>532</v>
      </c>
      <c r="G143" s="786">
        <v>5.5E-2</v>
      </c>
      <c r="H143" s="786">
        <v>5.5E-2</v>
      </c>
      <c r="I143" s="786">
        <v>5.5E-2</v>
      </c>
      <c r="J143" s="786">
        <v>5.5E-2</v>
      </c>
      <c r="K143" s="786">
        <v>5.5E-2</v>
      </c>
      <c r="L143" s="786">
        <v>5.5E-2</v>
      </c>
      <c r="O143" s="786">
        <v>5.5E-2</v>
      </c>
      <c r="P143" s="786">
        <v>5.5E-2</v>
      </c>
      <c r="Q143" s="787"/>
      <c r="R143" s="788"/>
      <c r="S143" s="786">
        <v>5.5E-2</v>
      </c>
      <c r="T143" s="786">
        <v>5.5E-2</v>
      </c>
    </row>
    <row r="144" spans="4:20" ht="13.35" customHeight="1" outlineLevel="1">
      <c r="D144" s="180" t="s">
        <v>1374</v>
      </c>
      <c r="E144" s="180" t="s">
        <v>1340</v>
      </c>
      <c r="F144" s="177" t="s">
        <v>532</v>
      </c>
      <c r="G144" s="786">
        <v>6.8900000000000003E-2</v>
      </c>
      <c r="H144" s="786">
        <v>6.8900000000000003E-2</v>
      </c>
      <c r="I144" s="786">
        <v>6.8900000000000003E-2</v>
      </c>
      <c r="J144" s="786">
        <v>6.8900000000000003E-2</v>
      </c>
      <c r="K144" s="786">
        <v>6.8900000000000003E-2</v>
      </c>
      <c r="L144" s="786">
        <v>6.8900000000000003E-2</v>
      </c>
      <c r="O144" s="786">
        <v>6.8900000000000003E-2</v>
      </c>
      <c r="P144" s="786">
        <v>6.8900000000000003E-2</v>
      </c>
      <c r="Q144" s="787"/>
      <c r="R144" s="788"/>
      <c r="S144" s="786">
        <v>6.8900000000000003E-2</v>
      </c>
      <c r="T144" s="786">
        <v>6.8900000000000003E-2</v>
      </c>
    </row>
    <row r="145" spans="4:20" ht="13.35" customHeight="1" outlineLevel="1">
      <c r="D145" s="180" t="s">
        <v>1374</v>
      </c>
      <c r="E145" s="180" t="s">
        <v>1341</v>
      </c>
      <c r="F145" s="177" t="s">
        <v>532</v>
      </c>
      <c r="G145" s="786">
        <v>6.8900000000000003E-2</v>
      </c>
      <c r="H145" s="786">
        <v>6.8900000000000003E-2</v>
      </c>
      <c r="I145" s="786">
        <v>6.8900000000000003E-2</v>
      </c>
      <c r="J145" s="786">
        <v>6.8900000000000003E-2</v>
      </c>
      <c r="K145" s="786">
        <v>6.8900000000000003E-2</v>
      </c>
      <c r="L145" s="786">
        <v>6.8900000000000003E-2</v>
      </c>
      <c r="O145" s="786">
        <v>6.8900000000000003E-2</v>
      </c>
      <c r="P145" s="786">
        <v>6.8900000000000003E-2</v>
      </c>
      <c r="Q145" s="787"/>
      <c r="R145" s="788"/>
      <c r="S145" s="786">
        <v>6.8900000000000003E-2</v>
      </c>
      <c r="T145" s="786">
        <v>6.8900000000000003E-2</v>
      </c>
    </row>
    <row r="146" spans="4:20" ht="13.35" customHeight="1" outlineLevel="1">
      <c r="D146" s="180" t="s">
        <v>1374</v>
      </c>
      <c r="E146" s="180" t="s">
        <v>1342</v>
      </c>
      <c r="F146" s="177" t="s">
        <v>532</v>
      </c>
      <c r="G146" s="786">
        <v>0.31509999999999999</v>
      </c>
      <c r="H146" s="786">
        <v>0.31509999999999999</v>
      </c>
      <c r="I146" s="786">
        <v>0.31509999999999999</v>
      </c>
      <c r="J146" s="786">
        <v>0.31509999999999999</v>
      </c>
      <c r="K146" s="786">
        <v>0.31509999999999999</v>
      </c>
      <c r="L146" s="786">
        <v>0.31509999999999999</v>
      </c>
      <c r="O146" s="786">
        <v>0.31509999999999999</v>
      </c>
      <c r="P146" s="786">
        <v>0.31509999999999999</v>
      </c>
      <c r="Q146" s="787"/>
      <c r="R146" s="788"/>
      <c r="S146" s="786">
        <v>0.31509999999999999</v>
      </c>
      <c r="T146" s="786">
        <v>0.31509999999999999</v>
      </c>
    </row>
    <row r="147" spans="4:20" ht="13.35" customHeight="1" outlineLevel="1">
      <c r="D147" s="180" t="s">
        <v>1374</v>
      </c>
      <c r="E147" s="180" t="s">
        <v>1343</v>
      </c>
      <c r="F147" s="177" t="s">
        <v>532</v>
      </c>
      <c r="G147" s="786">
        <v>1.2699999999999999E-2</v>
      </c>
      <c r="H147" s="786">
        <v>1.2699999999999999E-2</v>
      </c>
      <c r="I147" s="786">
        <v>1.2699999999999999E-2</v>
      </c>
      <c r="J147" s="786">
        <v>1.2699999999999999E-2</v>
      </c>
      <c r="K147" s="786">
        <v>1.2699999999999999E-2</v>
      </c>
      <c r="L147" s="786">
        <v>1.2699999999999999E-2</v>
      </c>
      <c r="O147" s="786">
        <v>1.2699999999999999E-2</v>
      </c>
      <c r="P147" s="786">
        <v>1.2699999999999999E-2</v>
      </c>
      <c r="Q147" s="787"/>
      <c r="R147" s="788"/>
      <c r="S147" s="786">
        <v>1.2699999999999999E-2</v>
      </c>
      <c r="T147" s="786">
        <v>1.2699999999999999E-2</v>
      </c>
    </row>
    <row r="148" spans="4:20" ht="13.35" customHeight="1" outlineLevel="1">
      <c r="D148" s="180" t="s">
        <v>1374</v>
      </c>
      <c r="E148" s="180" t="s">
        <v>1376</v>
      </c>
      <c r="F148" s="177" t="s">
        <v>532</v>
      </c>
      <c r="G148" s="786">
        <v>0.31509999999999999</v>
      </c>
      <c r="H148" s="786">
        <v>0.31509999999999999</v>
      </c>
      <c r="I148" s="786">
        <v>0.31509999999999999</v>
      </c>
      <c r="J148" s="786">
        <v>0.31509999999999999</v>
      </c>
      <c r="K148" s="786">
        <v>0.31509999999999999</v>
      </c>
      <c r="L148" s="786">
        <v>0.31509999999999999</v>
      </c>
      <c r="O148" s="786">
        <v>0.31509999999999999</v>
      </c>
      <c r="P148" s="786">
        <v>0.31509999999999999</v>
      </c>
      <c r="Q148" s="787"/>
      <c r="R148" s="788"/>
      <c r="S148" s="786">
        <v>0.31509999999999999</v>
      </c>
      <c r="T148" s="786">
        <v>0.31509999999999999</v>
      </c>
    </row>
    <row r="149" spans="4:20" ht="13.35" customHeight="1" outlineLevel="1">
      <c r="D149" s="180" t="s">
        <v>1374</v>
      </c>
      <c r="E149" s="180" t="s">
        <v>1344</v>
      </c>
      <c r="F149" s="177" t="s">
        <v>532</v>
      </c>
      <c r="G149" s="786">
        <v>0.29499999999999998</v>
      </c>
      <c r="H149" s="786">
        <v>0.29499999999999998</v>
      </c>
      <c r="I149" s="786">
        <v>0.29499999999999998</v>
      </c>
      <c r="J149" s="786">
        <v>0.29499999999999998</v>
      </c>
      <c r="K149" s="786">
        <v>0.29499999999999998</v>
      </c>
      <c r="L149" s="786">
        <v>0.29499999999999998</v>
      </c>
      <c r="O149" s="786">
        <v>0.29499999999999998</v>
      </c>
      <c r="P149" s="786">
        <v>0.29499999999999998</v>
      </c>
      <c r="Q149" s="787"/>
      <c r="R149" s="788"/>
      <c r="S149" s="786">
        <v>0.29499999999999998</v>
      </c>
      <c r="T149" s="786">
        <v>0.29499999999999998</v>
      </c>
    </row>
    <row r="150" spans="4:20" ht="13.35" customHeight="1" outlineLevel="1">
      <c r="D150" s="180" t="s">
        <v>1374</v>
      </c>
      <c r="E150" s="180" t="s">
        <v>1377</v>
      </c>
      <c r="F150" s="177" t="s">
        <v>532</v>
      </c>
      <c r="G150" s="786">
        <v>0.31509999999999999</v>
      </c>
      <c r="H150" s="786">
        <v>0.31509999999999999</v>
      </c>
      <c r="I150" s="786">
        <v>0.31509999999999999</v>
      </c>
      <c r="J150" s="786">
        <v>0.31509999999999999</v>
      </c>
      <c r="K150" s="786">
        <v>0.31509999999999999</v>
      </c>
      <c r="L150" s="786">
        <v>0.31509999999999999</v>
      </c>
      <c r="O150" s="786">
        <v>0.31509999999999999</v>
      </c>
      <c r="P150" s="786">
        <v>0.31509999999999999</v>
      </c>
      <c r="Q150" s="787"/>
      <c r="R150" s="788"/>
      <c r="S150" s="786">
        <v>0.31509999999999999</v>
      </c>
      <c r="T150" s="786">
        <v>0.31509999999999999</v>
      </c>
    </row>
    <row r="151" spans="4:20" ht="13.35" customHeight="1" outlineLevel="1">
      <c r="D151" s="180" t="s">
        <v>1374</v>
      </c>
      <c r="E151" s="180" t="s">
        <v>1378</v>
      </c>
      <c r="F151" s="177" t="s">
        <v>532</v>
      </c>
      <c r="G151" s="786">
        <v>0.31509999999999999</v>
      </c>
      <c r="H151" s="786">
        <v>0.31509999999999999</v>
      </c>
      <c r="I151" s="786">
        <v>0.31509999999999999</v>
      </c>
      <c r="J151" s="786">
        <v>0.31509999999999999</v>
      </c>
      <c r="K151" s="786">
        <v>0.31509999999999999</v>
      </c>
      <c r="L151" s="786">
        <v>0.31509999999999999</v>
      </c>
      <c r="O151" s="786">
        <v>0.31509999999999999</v>
      </c>
      <c r="P151" s="786">
        <v>0.31509999999999999</v>
      </c>
      <c r="Q151" s="787"/>
      <c r="R151" s="788"/>
      <c r="S151" s="786">
        <v>0.31509999999999999</v>
      </c>
      <c r="T151" s="786">
        <v>0.31509999999999999</v>
      </c>
    </row>
    <row r="152" spans="4:20" ht="13.35" customHeight="1" outlineLevel="1">
      <c r="D152" s="180" t="s">
        <v>1374</v>
      </c>
      <c r="E152" s="180" t="s">
        <v>1379</v>
      </c>
      <c r="F152" s="177" t="s">
        <v>532</v>
      </c>
      <c r="G152" s="786">
        <v>0.31509999999999999</v>
      </c>
      <c r="H152" s="786">
        <v>0.31509999999999999</v>
      </c>
      <c r="I152" s="786">
        <v>0.31509999999999999</v>
      </c>
      <c r="J152" s="786">
        <v>0.31509999999999999</v>
      </c>
      <c r="K152" s="786">
        <v>0.31509999999999999</v>
      </c>
      <c r="L152" s="786">
        <v>0.31509999999999999</v>
      </c>
      <c r="O152" s="786">
        <v>0.31509999999999999</v>
      </c>
      <c r="P152" s="786">
        <v>0.31509999999999999</v>
      </c>
      <c r="Q152" s="787"/>
      <c r="R152" s="788"/>
      <c r="S152" s="786">
        <v>0.31509999999999999</v>
      </c>
      <c r="T152" s="786">
        <v>0.31509999999999999</v>
      </c>
    </row>
    <row r="153" spans="4:20" ht="13.35" customHeight="1" outlineLevel="1">
      <c r="D153" s="180" t="s">
        <v>1374</v>
      </c>
      <c r="E153" s="180" t="s">
        <v>1345</v>
      </c>
      <c r="F153" s="177" t="s">
        <v>532</v>
      </c>
      <c r="G153" s="786">
        <v>0.2757</v>
      </c>
      <c r="H153" s="786">
        <v>0.2757</v>
      </c>
      <c r="I153" s="786">
        <v>0.2757</v>
      </c>
      <c r="J153" s="786">
        <v>0.2757</v>
      </c>
      <c r="K153" s="786">
        <v>0.2757</v>
      </c>
      <c r="L153" s="786">
        <v>0.2757</v>
      </c>
      <c r="O153" s="786">
        <v>0.2757</v>
      </c>
      <c r="P153" s="786">
        <v>0.2757</v>
      </c>
      <c r="Q153" s="787"/>
      <c r="R153" s="788"/>
      <c r="S153" s="786">
        <v>0.2757</v>
      </c>
      <c r="T153" s="786">
        <v>0.2757</v>
      </c>
    </row>
    <row r="154" spans="4:20" ht="13.35" customHeight="1" outlineLevel="1">
      <c r="D154" s="180" t="s">
        <v>1374</v>
      </c>
      <c r="E154" s="180" t="s">
        <v>1346</v>
      </c>
      <c r="F154" s="177" t="s">
        <v>532</v>
      </c>
      <c r="G154" s="786">
        <v>0.16500000000000001</v>
      </c>
      <c r="H154" s="786">
        <v>0.16500000000000001</v>
      </c>
      <c r="I154" s="786">
        <v>0.16500000000000001</v>
      </c>
      <c r="J154" s="786">
        <v>0.16500000000000001</v>
      </c>
      <c r="K154" s="786">
        <v>0.16500000000000001</v>
      </c>
      <c r="L154" s="786">
        <v>0.16500000000000001</v>
      </c>
      <c r="O154" s="786">
        <v>0.16500000000000001</v>
      </c>
      <c r="P154" s="786">
        <v>0.16500000000000001</v>
      </c>
      <c r="Q154" s="787"/>
      <c r="R154" s="788"/>
      <c r="S154" s="786">
        <v>0.16500000000000001</v>
      </c>
      <c r="T154" s="786">
        <v>0.16500000000000001</v>
      </c>
    </row>
    <row r="155" spans="4:20" ht="13.35" customHeight="1" outlineLevel="1">
      <c r="D155" s="180" t="s">
        <v>1374</v>
      </c>
      <c r="E155" s="180" t="s">
        <v>1380</v>
      </c>
      <c r="F155" s="177" t="s">
        <v>532</v>
      </c>
      <c r="G155" s="786">
        <v>0.39900000000000002</v>
      </c>
      <c r="H155" s="786">
        <v>0.39900000000000002</v>
      </c>
      <c r="I155" s="786">
        <v>0.39900000000000002</v>
      </c>
      <c r="J155" s="786">
        <v>0.39900000000000002</v>
      </c>
      <c r="K155" s="786">
        <v>0.39900000000000002</v>
      </c>
      <c r="L155" s="786">
        <v>0.39900000000000002</v>
      </c>
      <c r="O155" s="786">
        <v>0.39900000000000002</v>
      </c>
      <c r="P155" s="786">
        <v>0.39900000000000002</v>
      </c>
      <c r="Q155" s="787"/>
      <c r="R155" s="788"/>
      <c r="S155" s="786">
        <v>0.39900000000000002</v>
      </c>
      <c r="T155" s="786">
        <v>0.39900000000000002</v>
      </c>
    </row>
    <row r="156" spans="4:20" ht="13.35" customHeight="1" outlineLevel="1">
      <c r="D156" s="180" t="s">
        <v>1374</v>
      </c>
      <c r="E156" s="180" t="s">
        <v>1381</v>
      </c>
      <c r="F156" s="177" t="s">
        <v>532</v>
      </c>
      <c r="G156" s="786">
        <v>0.2757</v>
      </c>
      <c r="H156" s="786">
        <v>0.2757</v>
      </c>
      <c r="I156" s="786">
        <v>0.2757</v>
      </c>
      <c r="J156" s="786">
        <v>0.2757</v>
      </c>
      <c r="K156" s="786">
        <v>0.2757</v>
      </c>
      <c r="L156" s="786">
        <v>0.2757</v>
      </c>
      <c r="O156" s="786">
        <v>0.2757</v>
      </c>
      <c r="P156" s="786">
        <v>0.2757</v>
      </c>
      <c r="Q156" s="787"/>
      <c r="R156" s="788"/>
      <c r="S156" s="786">
        <v>0.2757</v>
      </c>
      <c r="T156" s="786">
        <v>0.2757</v>
      </c>
    </row>
    <row r="157" spans="4:20" ht="13.35" customHeight="1" outlineLevel="1">
      <c r="D157" s="180" t="s">
        <v>1374</v>
      </c>
      <c r="E157" s="180" t="s">
        <v>1347</v>
      </c>
      <c r="F157" s="177" t="s">
        <v>532</v>
      </c>
      <c r="G157" s="786">
        <v>0.2757</v>
      </c>
      <c r="H157" s="786">
        <v>0.2757</v>
      </c>
      <c r="I157" s="786">
        <v>0.2757</v>
      </c>
      <c r="J157" s="786">
        <v>0.2757</v>
      </c>
      <c r="K157" s="786">
        <v>0.2757</v>
      </c>
      <c r="L157" s="786">
        <v>0.2757</v>
      </c>
      <c r="O157" s="786">
        <v>0.2757</v>
      </c>
      <c r="P157" s="786">
        <v>0.2757</v>
      </c>
      <c r="Q157" s="787"/>
      <c r="R157" s="788"/>
      <c r="S157" s="786">
        <v>0.2757</v>
      </c>
      <c r="T157" s="786">
        <v>0.2757</v>
      </c>
    </row>
    <row r="158" spans="4:20" ht="13.35" customHeight="1" outlineLevel="1">
      <c r="D158" s="180" t="s">
        <v>1374</v>
      </c>
      <c r="E158" s="180" t="s">
        <v>1348</v>
      </c>
      <c r="F158" s="177" t="s">
        <v>532</v>
      </c>
      <c r="G158" s="786">
        <v>3.2500000000000001E-2</v>
      </c>
      <c r="H158" s="786">
        <v>3.2500000000000001E-2</v>
      </c>
      <c r="I158" s="786">
        <v>3.2500000000000001E-2</v>
      </c>
      <c r="J158" s="786">
        <v>3.2500000000000001E-2</v>
      </c>
      <c r="K158" s="786">
        <v>3.2500000000000001E-2</v>
      </c>
      <c r="L158" s="786">
        <v>3.2500000000000001E-2</v>
      </c>
      <c r="O158" s="786">
        <v>3.2500000000000001E-2</v>
      </c>
      <c r="P158" s="786">
        <v>3.2500000000000001E-2</v>
      </c>
      <c r="Q158" s="787"/>
      <c r="R158" s="788"/>
      <c r="S158" s="786">
        <v>3.2500000000000001E-2</v>
      </c>
      <c r="T158" s="786">
        <v>3.2500000000000001E-2</v>
      </c>
    </row>
    <row r="159" spans="4:20" ht="13.35" customHeight="1" outlineLevel="1">
      <c r="D159" s="180" t="s">
        <v>1374</v>
      </c>
      <c r="E159" s="180" t="s">
        <v>1349</v>
      </c>
      <c r="F159" s="177" t="s">
        <v>532</v>
      </c>
      <c r="G159" s="786">
        <v>3.2500000000000001E-2</v>
      </c>
      <c r="H159" s="786">
        <v>3.2500000000000001E-2</v>
      </c>
      <c r="I159" s="786">
        <v>3.2500000000000001E-2</v>
      </c>
      <c r="J159" s="786">
        <v>3.2500000000000001E-2</v>
      </c>
      <c r="K159" s="786">
        <v>3.2500000000000001E-2</v>
      </c>
      <c r="L159" s="786">
        <v>3.2500000000000001E-2</v>
      </c>
      <c r="O159" s="786">
        <v>3.2500000000000001E-2</v>
      </c>
      <c r="P159" s="786">
        <v>3.2500000000000001E-2</v>
      </c>
      <c r="Q159" s="787"/>
      <c r="R159" s="788"/>
      <c r="S159" s="786">
        <v>3.2500000000000001E-2</v>
      </c>
      <c r="T159" s="786">
        <v>3.2500000000000001E-2</v>
      </c>
    </row>
    <row r="160" spans="4:20" ht="13.35" customHeight="1" outlineLevel="1">
      <c r="D160" s="180" t="s">
        <v>1374</v>
      </c>
      <c r="E160" s="180" t="s">
        <v>1350</v>
      </c>
      <c r="F160" s="177" t="s">
        <v>532</v>
      </c>
      <c r="G160" s="786">
        <v>0.2757</v>
      </c>
      <c r="H160" s="786">
        <v>0.2757</v>
      </c>
      <c r="I160" s="786">
        <v>0.2757</v>
      </c>
      <c r="J160" s="786">
        <v>0.2757</v>
      </c>
      <c r="K160" s="786">
        <v>0.2757</v>
      </c>
      <c r="L160" s="786">
        <v>0.2757</v>
      </c>
      <c r="O160" s="786">
        <v>0.2757</v>
      </c>
      <c r="P160" s="786">
        <v>0.2757</v>
      </c>
      <c r="Q160" s="787"/>
      <c r="R160" s="788"/>
      <c r="S160" s="786">
        <v>0.2757</v>
      </c>
      <c r="T160" s="786">
        <v>0.2757</v>
      </c>
    </row>
    <row r="161" spans="4:20" ht="13.35" customHeight="1" outlineLevel="1">
      <c r="D161" s="180" t="s">
        <v>1374</v>
      </c>
      <c r="E161" s="180" t="s">
        <v>1351</v>
      </c>
      <c r="F161" s="177" t="s">
        <v>532</v>
      </c>
      <c r="G161" s="786">
        <v>0.1182</v>
      </c>
      <c r="H161" s="786">
        <v>0.1182</v>
      </c>
      <c r="I161" s="786">
        <v>0.1182</v>
      </c>
      <c r="J161" s="786">
        <v>0.1182</v>
      </c>
      <c r="K161" s="786">
        <v>0.1182</v>
      </c>
      <c r="L161" s="786">
        <v>0.1182</v>
      </c>
      <c r="O161" s="786">
        <v>0.1182</v>
      </c>
      <c r="P161" s="786">
        <v>0.1182</v>
      </c>
      <c r="Q161" s="787"/>
      <c r="R161" s="788"/>
      <c r="S161" s="786">
        <v>0.1182</v>
      </c>
      <c r="T161" s="786">
        <v>0.1182</v>
      </c>
    </row>
    <row r="162" spans="4:20" ht="13.35" customHeight="1" outlineLevel="1">
      <c r="D162" s="180" t="s">
        <v>1374</v>
      </c>
      <c r="E162" s="180" t="s">
        <v>1352</v>
      </c>
      <c r="F162" s="177" t="s">
        <v>532</v>
      </c>
      <c r="G162" s="786">
        <v>0.31509999999999999</v>
      </c>
      <c r="H162" s="786">
        <v>0.31509999999999999</v>
      </c>
      <c r="I162" s="786">
        <v>0.31509999999999999</v>
      </c>
      <c r="J162" s="786">
        <v>0.31509999999999999</v>
      </c>
      <c r="K162" s="786">
        <v>0.31509999999999999</v>
      </c>
      <c r="L162" s="786">
        <v>0.31509999999999999</v>
      </c>
      <c r="O162" s="786">
        <v>0.31509999999999999</v>
      </c>
      <c r="P162" s="786">
        <v>0.31509999999999999</v>
      </c>
      <c r="Q162" s="787"/>
      <c r="R162" s="788"/>
      <c r="S162" s="786">
        <v>0.31509999999999999</v>
      </c>
      <c r="T162" s="786">
        <v>0.31509999999999999</v>
      </c>
    </row>
    <row r="163" spans="4:20" ht="13.35" customHeight="1" outlineLevel="1">
      <c r="D163" s="180" t="s">
        <v>1374</v>
      </c>
      <c r="E163" s="180" t="s">
        <v>1353</v>
      </c>
      <c r="F163" s="177" t="s">
        <v>532</v>
      </c>
      <c r="G163" s="786">
        <v>0.22500000000000001</v>
      </c>
      <c r="H163" s="786">
        <v>0.22500000000000001</v>
      </c>
      <c r="I163" s="786">
        <v>0.22500000000000001</v>
      </c>
      <c r="J163" s="786">
        <v>0.22500000000000001</v>
      </c>
      <c r="K163" s="786">
        <v>0.22500000000000001</v>
      </c>
      <c r="L163" s="786">
        <v>0.22500000000000001</v>
      </c>
      <c r="O163" s="786">
        <v>0.22500000000000001</v>
      </c>
      <c r="P163" s="786">
        <v>0.22500000000000001</v>
      </c>
      <c r="Q163" s="787"/>
      <c r="R163" s="788"/>
      <c r="S163" s="786">
        <v>0.22500000000000001</v>
      </c>
      <c r="T163" s="786">
        <v>0.22500000000000001</v>
      </c>
    </row>
    <row r="164" spans="4:20" ht="13.35" customHeight="1" outlineLevel="1">
      <c r="D164" s="180" t="s">
        <v>1374</v>
      </c>
      <c r="E164" s="180" t="s">
        <v>1382</v>
      </c>
      <c r="F164" s="177" t="s">
        <v>532</v>
      </c>
      <c r="G164" s="786">
        <v>0.375</v>
      </c>
      <c r="H164" s="786">
        <v>0.375</v>
      </c>
      <c r="I164" s="786">
        <v>0.375</v>
      </c>
      <c r="J164" s="786">
        <v>0.375</v>
      </c>
      <c r="K164" s="786">
        <v>0.375</v>
      </c>
      <c r="L164" s="786">
        <v>0.375</v>
      </c>
      <c r="O164" s="786">
        <v>0.375</v>
      </c>
      <c r="P164" s="786">
        <v>0.375</v>
      </c>
      <c r="Q164" s="787"/>
      <c r="R164" s="788"/>
      <c r="S164" s="786">
        <v>0.375</v>
      </c>
      <c r="T164" s="786">
        <v>0.375</v>
      </c>
    </row>
    <row r="165" spans="4:20" ht="13.35" customHeight="1" outlineLevel="1">
      <c r="D165" s="180" t="s">
        <v>1374</v>
      </c>
      <c r="E165" s="180" t="s">
        <v>1354</v>
      </c>
      <c r="F165" s="177" t="s">
        <v>532</v>
      </c>
      <c r="G165" s="786">
        <v>6.8900000000000003E-2</v>
      </c>
      <c r="H165" s="786">
        <v>6.8900000000000003E-2</v>
      </c>
      <c r="I165" s="786">
        <v>6.8900000000000003E-2</v>
      </c>
      <c r="J165" s="786">
        <v>6.8900000000000003E-2</v>
      </c>
      <c r="K165" s="786">
        <v>6.8900000000000003E-2</v>
      </c>
      <c r="L165" s="786">
        <v>6.8900000000000003E-2</v>
      </c>
      <c r="O165" s="786">
        <v>6.8900000000000003E-2</v>
      </c>
      <c r="P165" s="786">
        <v>6.8900000000000003E-2</v>
      </c>
      <c r="Q165" s="787"/>
      <c r="R165" s="788"/>
      <c r="S165" s="786">
        <v>6.8900000000000003E-2</v>
      </c>
      <c r="T165" s="786">
        <v>6.8900000000000003E-2</v>
      </c>
    </row>
    <row r="166" spans="4:20" ht="13.35" customHeight="1" outlineLevel="1">
      <c r="D166" s="180" t="s">
        <v>1374</v>
      </c>
      <c r="E166" s="180" t="s">
        <v>1383</v>
      </c>
      <c r="F166" s="177" t="s">
        <v>532</v>
      </c>
      <c r="G166" s="786">
        <v>0.31509999999999999</v>
      </c>
      <c r="H166" s="786">
        <v>0.31509999999999999</v>
      </c>
      <c r="I166" s="786">
        <v>0.31509999999999999</v>
      </c>
      <c r="J166" s="786">
        <v>0.31509999999999999</v>
      </c>
      <c r="K166" s="786">
        <v>0.31509999999999999</v>
      </c>
      <c r="L166" s="786">
        <v>0.31509999999999999</v>
      </c>
      <c r="O166" s="786">
        <v>0.31509999999999999</v>
      </c>
      <c r="P166" s="786">
        <v>0.31509999999999999</v>
      </c>
      <c r="Q166" s="787"/>
      <c r="R166" s="788"/>
      <c r="S166" s="786">
        <v>0.31509999999999999</v>
      </c>
      <c r="T166" s="786">
        <v>0.31509999999999999</v>
      </c>
    </row>
    <row r="167" spans="4:20" ht="13.35" customHeight="1" outlineLevel="1">
      <c r="D167" s="180" t="s">
        <v>1374</v>
      </c>
      <c r="E167" s="180" t="s">
        <v>1355</v>
      </c>
      <c r="F167" s="177" t="s">
        <v>532</v>
      </c>
      <c r="G167" s="786">
        <v>6.8900000000000003E-2</v>
      </c>
      <c r="H167" s="786">
        <v>6.8900000000000003E-2</v>
      </c>
      <c r="I167" s="786">
        <v>6.8900000000000003E-2</v>
      </c>
      <c r="J167" s="786">
        <v>6.8900000000000003E-2</v>
      </c>
      <c r="K167" s="786">
        <v>6.8900000000000003E-2</v>
      </c>
      <c r="L167" s="786">
        <v>6.8900000000000003E-2</v>
      </c>
      <c r="O167" s="786">
        <v>6.8900000000000003E-2</v>
      </c>
      <c r="P167" s="786">
        <v>6.8900000000000003E-2</v>
      </c>
      <c r="Q167" s="787"/>
      <c r="R167" s="788"/>
      <c r="S167" s="786">
        <v>6.8900000000000003E-2</v>
      </c>
      <c r="T167" s="786">
        <v>6.8900000000000003E-2</v>
      </c>
    </row>
    <row r="168" spans="4:20" ht="13.35" customHeight="1" outlineLevel="1">
      <c r="D168" s="180" t="s">
        <v>1374</v>
      </c>
      <c r="E168" s="180" t="s">
        <v>1356</v>
      </c>
      <c r="F168" s="177" t="s">
        <v>532</v>
      </c>
      <c r="G168" s="786">
        <v>0.125</v>
      </c>
      <c r="H168" s="786">
        <v>0.125</v>
      </c>
      <c r="I168" s="786">
        <v>0.125</v>
      </c>
      <c r="J168" s="786">
        <v>0.125</v>
      </c>
      <c r="K168" s="786">
        <v>0.125</v>
      </c>
      <c r="L168" s="786">
        <v>0.125</v>
      </c>
      <c r="O168" s="786">
        <v>0.125</v>
      </c>
      <c r="P168" s="786">
        <v>0.125</v>
      </c>
      <c r="Q168" s="787"/>
      <c r="R168" s="788"/>
      <c r="S168" s="786">
        <v>0.125</v>
      </c>
      <c r="T168" s="786">
        <v>0.125</v>
      </c>
    </row>
    <row r="169" spans="4:20" ht="13.35" customHeight="1" outlineLevel="1">
      <c r="D169" s="180" t="s">
        <v>1374</v>
      </c>
      <c r="E169" s="180" t="s">
        <v>1357</v>
      </c>
      <c r="F169" s="177" t="s">
        <v>532</v>
      </c>
      <c r="G169" s="786">
        <v>0.1182</v>
      </c>
      <c r="H169" s="786">
        <v>0.1182</v>
      </c>
      <c r="I169" s="786">
        <v>0.1182</v>
      </c>
      <c r="J169" s="786">
        <v>0.1182</v>
      </c>
      <c r="K169" s="786">
        <v>0.1182</v>
      </c>
      <c r="L169" s="786">
        <v>0.1182</v>
      </c>
      <c r="O169" s="786">
        <v>0.1182</v>
      </c>
      <c r="P169" s="786">
        <v>0.1182</v>
      </c>
      <c r="Q169" s="787"/>
      <c r="R169" s="788"/>
      <c r="S169" s="786">
        <v>0.1182</v>
      </c>
      <c r="T169" s="786">
        <v>0.1182</v>
      </c>
    </row>
    <row r="170" spans="4:20" ht="13.35" customHeight="1" outlineLevel="1">
      <c r="D170" s="180" t="s">
        <v>1374</v>
      </c>
      <c r="E170" s="180" t="s">
        <v>1384</v>
      </c>
      <c r="F170" s="177" t="s">
        <v>532</v>
      </c>
      <c r="G170" s="786">
        <v>0.31509999999999999</v>
      </c>
      <c r="H170" s="786">
        <v>0.31509999999999999</v>
      </c>
      <c r="I170" s="786">
        <v>0.31509999999999999</v>
      </c>
      <c r="J170" s="786">
        <v>0.31509999999999999</v>
      </c>
      <c r="K170" s="786">
        <v>0.31509999999999999</v>
      </c>
      <c r="L170" s="786">
        <v>0.31509999999999999</v>
      </c>
      <c r="O170" s="786">
        <v>0.31509999999999999</v>
      </c>
      <c r="P170" s="786">
        <v>0.31509999999999999</v>
      </c>
      <c r="Q170" s="787"/>
      <c r="R170" s="788"/>
      <c r="S170" s="786">
        <v>0.31509999999999999</v>
      </c>
      <c r="T170" s="786">
        <v>0.31509999999999999</v>
      </c>
    </row>
    <row r="171" spans="4:20" ht="13.35" customHeight="1" outlineLevel="1">
      <c r="D171" s="180" t="s">
        <v>1374</v>
      </c>
      <c r="E171" s="180" t="s">
        <v>1358</v>
      </c>
      <c r="F171" s="177" t="s">
        <v>532</v>
      </c>
      <c r="G171" s="786">
        <v>6.8900000000000003E-2</v>
      </c>
      <c r="H171" s="786">
        <v>6.8900000000000003E-2</v>
      </c>
      <c r="I171" s="786">
        <v>6.8900000000000003E-2</v>
      </c>
      <c r="J171" s="786">
        <v>6.8900000000000003E-2</v>
      </c>
      <c r="K171" s="786">
        <v>6.8900000000000003E-2</v>
      </c>
      <c r="L171" s="786">
        <v>6.8900000000000003E-2</v>
      </c>
      <c r="O171" s="786">
        <v>6.8900000000000003E-2</v>
      </c>
      <c r="P171" s="786">
        <v>6.8900000000000003E-2</v>
      </c>
      <c r="Q171" s="787"/>
      <c r="R171" s="788"/>
      <c r="S171" s="786">
        <v>6.8900000000000003E-2</v>
      </c>
      <c r="T171" s="786">
        <v>6.8900000000000003E-2</v>
      </c>
    </row>
    <row r="172" spans="4:20" ht="13.35" customHeight="1" outlineLevel="1">
      <c r="D172" s="180" t="s">
        <v>1374</v>
      </c>
      <c r="E172" s="180" t="s">
        <v>1385</v>
      </c>
      <c r="F172" s="177" t="s">
        <v>532</v>
      </c>
      <c r="G172" s="786">
        <v>0.13789999999999999</v>
      </c>
      <c r="H172" s="786">
        <v>0.13789999999999999</v>
      </c>
      <c r="I172" s="786">
        <v>0.13789999999999999</v>
      </c>
      <c r="J172" s="786">
        <v>0.13789999999999999</v>
      </c>
      <c r="K172" s="786">
        <v>0.13789999999999999</v>
      </c>
      <c r="L172" s="786">
        <v>0.13789999999999999</v>
      </c>
      <c r="O172" s="786">
        <v>0.13789999999999999</v>
      </c>
      <c r="P172" s="786">
        <v>0.13789999999999999</v>
      </c>
      <c r="Q172" s="787"/>
      <c r="R172" s="788"/>
      <c r="S172" s="786">
        <v>0.13789999999999999</v>
      </c>
      <c r="T172" s="786">
        <v>0.13789999999999999</v>
      </c>
    </row>
    <row r="173" spans="4:20" ht="13.35" customHeight="1" outlineLevel="1">
      <c r="D173" s="180" t="s">
        <v>1374</v>
      </c>
      <c r="E173" s="180" t="s">
        <v>1359</v>
      </c>
      <c r="F173" s="177" t="s">
        <v>532</v>
      </c>
      <c r="G173" s="786">
        <v>0.31509999999999999</v>
      </c>
      <c r="H173" s="786">
        <v>0.31509999999999999</v>
      </c>
      <c r="I173" s="786">
        <v>0.31509999999999999</v>
      </c>
      <c r="J173" s="786">
        <v>0.31509999999999999</v>
      </c>
      <c r="K173" s="786">
        <v>0.31509999999999999</v>
      </c>
      <c r="L173" s="786">
        <v>0.31509999999999999</v>
      </c>
      <c r="O173" s="786">
        <v>0.31509999999999999</v>
      </c>
      <c r="P173" s="786">
        <v>0.31509999999999999</v>
      </c>
      <c r="Q173" s="787"/>
      <c r="R173" s="788"/>
      <c r="S173" s="786">
        <v>0.31509999999999999</v>
      </c>
      <c r="T173" s="786">
        <v>0.31509999999999999</v>
      </c>
    </row>
    <row r="174" spans="4:20" ht="13.35" customHeight="1" outlineLevel="1">
      <c r="D174" s="180" t="s">
        <v>1374</v>
      </c>
      <c r="E174" s="180" t="s">
        <v>1360</v>
      </c>
      <c r="F174" s="177" t="s">
        <v>532</v>
      </c>
      <c r="G174" s="786">
        <v>6.8900000000000003E-2</v>
      </c>
      <c r="H174" s="786">
        <v>6.8900000000000003E-2</v>
      </c>
      <c r="I174" s="786">
        <v>6.8900000000000003E-2</v>
      </c>
      <c r="J174" s="786">
        <v>6.8900000000000003E-2</v>
      </c>
      <c r="K174" s="786">
        <v>6.8900000000000003E-2</v>
      </c>
      <c r="L174" s="786">
        <v>6.8900000000000003E-2</v>
      </c>
      <c r="O174" s="786">
        <v>6.8900000000000003E-2</v>
      </c>
      <c r="P174" s="786">
        <v>6.8900000000000003E-2</v>
      </c>
      <c r="Q174" s="787"/>
      <c r="R174" s="788"/>
      <c r="S174" s="786">
        <v>6.8900000000000003E-2</v>
      </c>
      <c r="T174" s="786">
        <v>6.8900000000000003E-2</v>
      </c>
    </row>
    <row r="175" spans="4:20" ht="13.35" customHeight="1" outlineLevel="1">
      <c r="D175" s="180" t="s">
        <v>1374</v>
      </c>
      <c r="E175" s="180" t="s">
        <v>1361</v>
      </c>
      <c r="F175" s="177" t="s">
        <v>532</v>
      </c>
      <c r="G175" s="786">
        <v>0.14499999999999999</v>
      </c>
      <c r="H175" s="786">
        <v>0.14499999999999999</v>
      </c>
      <c r="I175" s="786">
        <v>0.14499999999999999</v>
      </c>
      <c r="J175" s="786">
        <v>0.14499999999999999</v>
      </c>
      <c r="K175" s="786">
        <v>0.14499999999999999</v>
      </c>
      <c r="L175" s="786">
        <v>0.14499999999999999</v>
      </c>
      <c r="O175" s="786">
        <v>0.14499999999999999</v>
      </c>
      <c r="P175" s="786">
        <v>0.14499999999999999</v>
      </c>
      <c r="Q175" s="787"/>
      <c r="R175" s="788"/>
      <c r="S175" s="786">
        <v>0.14499999999999999</v>
      </c>
      <c r="T175" s="786">
        <v>0.14499999999999999</v>
      </c>
    </row>
    <row r="176" spans="4:20" ht="13.35" customHeight="1" outlineLevel="1">
      <c r="D176" s="180" t="s">
        <v>1374</v>
      </c>
      <c r="E176" s="180" t="s">
        <v>1362</v>
      </c>
      <c r="F176" s="177" t="s">
        <v>532</v>
      </c>
      <c r="G176" s="786">
        <v>0.2757</v>
      </c>
      <c r="H176" s="786">
        <v>0.2757</v>
      </c>
      <c r="I176" s="786">
        <v>0.2757</v>
      </c>
      <c r="J176" s="786">
        <v>0.2757</v>
      </c>
      <c r="K176" s="786">
        <v>0.2757</v>
      </c>
      <c r="L176" s="786">
        <v>0.2757</v>
      </c>
      <c r="O176" s="786">
        <v>0.2757</v>
      </c>
      <c r="P176" s="786">
        <v>0.2757</v>
      </c>
      <c r="Q176" s="787"/>
      <c r="R176" s="788"/>
      <c r="S176" s="786">
        <v>0.2757</v>
      </c>
      <c r="T176" s="786">
        <v>0.2757</v>
      </c>
    </row>
    <row r="177" spans="4:20" ht="13.35" customHeight="1" outlineLevel="1">
      <c r="D177" s="180" t="s">
        <v>1374</v>
      </c>
      <c r="E177" s="180" t="s">
        <v>1386</v>
      </c>
      <c r="F177" s="177" t="s">
        <v>532</v>
      </c>
      <c r="G177" s="786">
        <v>0.31509999999999999</v>
      </c>
      <c r="H177" s="786">
        <v>0.31509999999999999</v>
      </c>
      <c r="I177" s="786">
        <v>0.31509999999999999</v>
      </c>
      <c r="J177" s="786">
        <v>0.31509999999999999</v>
      </c>
      <c r="K177" s="786">
        <v>0.31509999999999999</v>
      </c>
      <c r="L177" s="786">
        <v>0.31509999999999999</v>
      </c>
      <c r="O177" s="786">
        <v>0.31509999999999999</v>
      </c>
      <c r="P177" s="786">
        <v>0.31509999999999999</v>
      </c>
      <c r="Q177" s="787"/>
      <c r="R177" s="788"/>
      <c r="S177" s="786">
        <v>0.31509999999999999</v>
      </c>
      <c r="T177" s="786">
        <v>0.31509999999999999</v>
      </c>
    </row>
    <row r="178" spans="4:20" ht="13.35" customHeight="1" outlineLevel="1">
      <c r="D178" s="180" t="s">
        <v>1374</v>
      </c>
      <c r="E178" s="180" t="s">
        <v>1387</v>
      </c>
      <c r="F178" s="177" t="s">
        <v>532</v>
      </c>
      <c r="G178" s="786">
        <v>0.34499999999999997</v>
      </c>
      <c r="H178" s="786">
        <v>0.34499999999999997</v>
      </c>
      <c r="I178" s="786">
        <v>0.34499999999999997</v>
      </c>
      <c r="J178" s="786">
        <v>0.34499999999999997</v>
      </c>
      <c r="K178" s="786">
        <v>0.34499999999999997</v>
      </c>
      <c r="L178" s="786">
        <v>0.34499999999999997</v>
      </c>
      <c r="O178" s="786">
        <v>0.34499999999999997</v>
      </c>
      <c r="P178" s="786">
        <v>0.34499999999999997</v>
      </c>
      <c r="Q178" s="787"/>
      <c r="R178" s="788"/>
      <c r="S178" s="786">
        <v>0.34499999999999997</v>
      </c>
      <c r="T178" s="786">
        <v>0.34499999999999997</v>
      </c>
    </row>
    <row r="179" spans="4:20" ht="13.35" customHeight="1" outlineLevel="1">
      <c r="D179" s="180" t="s">
        <v>1374</v>
      </c>
      <c r="E179" s="180" t="s">
        <v>1363</v>
      </c>
      <c r="F179" s="177" t="s">
        <v>532</v>
      </c>
      <c r="G179" s="786">
        <v>0.31509999999999999</v>
      </c>
      <c r="H179" s="786">
        <v>0.31509999999999999</v>
      </c>
      <c r="I179" s="786">
        <v>0.31509999999999999</v>
      </c>
      <c r="J179" s="786">
        <v>0.31509999999999999</v>
      </c>
      <c r="K179" s="786">
        <v>0.31509999999999999</v>
      </c>
      <c r="L179" s="786">
        <v>0.31509999999999999</v>
      </c>
      <c r="O179" s="786">
        <v>0.31509999999999999</v>
      </c>
      <c r="P179" s="786">
        <v>0.31509999999999999</v>
      </c>
      <c r="Q179" s="787"/>
      <c r="R179" s="788"/>
      <c r="S179" s="786">
        <v>0.31509999999999999</v>
      </c>
      <c r="T179" s="786">
        <v>0.31509999999999999</v>
      </c>
    </row>
    <row r="180" spans="4:20" ht="13.35" customHeight="1" outlineLevel="1">
      <c r="D180" s="180" t="s">
        <v>1374</v>
      </c>
      <c r="E180" s="180" t="s">
        <v>1388</v>
      </c>
      <c r="F180" s="177" t="s">
        <v>532</v>
      </c>
      <c r="G180" s="786">
        <v>0.31509999999999999</v>
      </c>
      <c r="H180" s="786">
        <v>0.31509999999999999</v>
      </c>
      <c r="I180" s="786">
        <v>0.31509999999999999</v>
      </c>
      <c r="J180" s="786">
        <v>0.31509999999999999</v>
      </c>
      <c r="K180" s="786">
        <v>0.31509999999999999</v>
      </c>
      <c r="L180" s="786">
        <v>0.31509999999999999</v>
      </c>
      <c r="O180" s="786">
        <v>0.31509999999999999</v>
      </c>
      <c r="P180" s="786">
        <v>0.31509999999999999</v>
      </c>
      <c r="Q180" s="787"/>
      <c r="R180" s="788"/>
      <c r="S180" s="786">
        <v>0.31509999999999999</v>
      </c>
      <c r="T180" s="786">
        <v>0.31509999999999999</v>
      </c>
    </row>
    <row r="181" spans="4:20" ht="13.35" customHeight="1" outlineLevel="1">
      <c r="D181" s="180" t="s">
        <v>1374</v>
      </c>
      <c r="E181" s="180" t="s">
        <v>1364</v>
      </c>
      <c r="F181" s="177" t="s">
        <v>532</v>
      </c>
      <c r="G181" s="786">
        <v>0.31509999999999999</v>
      </c>
      <c r="H181" s="786">
        <v>0.31509999999999999</v>
      </c>
      <c r="I181" s="786">
        <v>0.31509999999999999</v>
      </c>
      <c r="J181" s="786">
        <v>0.31509999999999999</v>
      </c>
      <c r="K181" s="786">
        <v>0.31509999999999999</v>
      </c>
      <c r="L181" s="786">
        <v>0.31509999999999999</v>
      </c>
      <c r="O181" s="786">
        <v>0.31509999999999999</v>
      </c>
      <c r="P181" s="786">
        <v>0.31509999999999999</v>
      </c>
      <c r="Q181" s="787"/>
      <c r="R181" s="788"/>
      <c r="S181" s="786">
        <v>0.31509999999999999</v>
      </c>
      <c r="T181" s="786">
        <v>0.31509999999999999</v>
      </c>
    </row>
    <row r="182" spans="4:20" ht="13.35" customHeight="1" outlineLevel="1">
      <c r="D182" s="180" t="s">
        <v>1374</v>
      </c>
      <c r="E182" s="180" t="s">
        <v>1389</v>
      </c>
      <c r="F182" s="177" t="s">
        <v>532</v>
      </c>
      <c r="G182" s="786">
        <v>0.31509999999999999</v>
      </c>
      <c r="H182" s="786">
        <v>0.31509999999999999</v>
      </c>
      <c r="I182" s="786">
        <v>0.31509999999999999</v>
      </c>
      <c r="J182" s="786">
        <v>0.31509999999999999</v>
      </c>
      <c r="K182" s="786">
        <v>0.31509999999999999</v>
      </c>
      <c r="L182" s="786">
        <v>0.31509999999999999</v>
      </c>
      <c r="O182" s="786">
        <v>0.31509999999999999</v>
      </c>
      <c r="P182" s="786">
        <v>0.31509999999999999</v>
      </c>
      <c r="Q182" s="787"/>
      <c r="R182" s="788"/>
      <c r="S182" s="786">
        <v>0.31509999999999999</v>
      </c>
      <c r="T182" s="786">
        <v>0.31509999999999999</v>
      </c>
    </row>
    <row r="183" spans="4:20" ht="13.35" customHeight="1" outlineLevel="1">
      <c r="D183" s="180" t="s">
        <v>1374</v>
      </c>
      <c r="E183" s="180" t="s">
        <v>1390</v>
      </c>
      <c r="F183" s="177" t="s">
        <v>532</v>
      </c>
      <c r="G183" s="786">
        <v>0.31509999999999999</v>
      </c>
      <c r="H183" s="786">
        <v>0.31509999999999999</v>
      </c>
      <c r="I183" s="786">
        <v>0.31509999999999999</v>
      </c>
      <c r="J183" s="786">
        <v>0.31509999999999999</v>
      </c>
      <c r="K183" s="786">
        <v>0.31509999999999999</v>
      </c>
      <c r="L183" s="786">
        <v>0.31509999999999999</v>
      </c>
      <c r="O183" s="786">
        <v>0.31509999999999999</v>
      </c>
      <c r="P183" s="786">
        <v>0.31509999999999999</v>
      </c>
      <c r="Q183" s="787"/>
      <c r="R183" s="788"/>
      <c r="S183" s="786">
        <v>0.31509999999999999</v>
      </c>
      <c r="T183" s="786">
        <v>0.31509999999999999</v>
      </c>
    </row>
    <row r="184" spans="4:20" ht="13.35" customHeight="1" outlineLevel="1">
      <c r="D184" s="180" t="s">
        <v>1374</v>
      </c>
      <c r="E184" s="180" t="s">
        <v>1366</v>
      </c>
      <c r="F184" s="177" t="s">
        <v>532</v>
      </c>
      <c r="G184" s="786">
        <v>0.13789999999999999</v>
      </c>
      <c r="H184" s="786">
        <v>0.13789999999999999</v>
      </c>
      <c r="I184" s="786">
        <v>0.13789999999999999</v>
      </c>
      <c r="J184" s="786">
        <v>0.13789999999999999</v>
      </c>
      <c r="K184" s="786">
        <v>0.13789999999999999</v>
      </c>
      <c r="L184" s="786">
        <v>0.13789999999999999</v>
      </c>
      <c r="O184" s="786">
        <v>0.13789999999999999</v>
      </c>
      <c r="P184" s="786">
        <v>0.13789999999999999</v>
      </c>
      <c r="Q184" s="787"/>
      <c r="R184" s="788"/>
      <c r="S184" s="786">
        <v>0.13789999999999999</v>
      </c>
      <c r="T184" s="786">
        <v>0.13789999999999999</v>
      </c>
    </row>
    <row r="185" spans="4:20" ht="13.35" customHeight="1" outlineLevel="1">
      <c r="D185" s="180" t="s">
        <v>1374</v>
      </c>
      <c r="E185" s="180" t="s">
        <v>1367</v>
      </c>
      <c r="F185" s="177" t="s">
        <v>532</v>
      </c>
      <c r="G185" s="786">
        <v>0.2757</v>
      </c>
      <c r="H185" s="786">
        <v>0.2757</v>
      </c>
      <c r="I185" s="786">
        <v>0.2757</v>
      </c>
      <c r="J185" s="786">
        <v>0.2757</v>
      </c>
      <c r="K185" s="786">
        <v>0.2757</v>
      </c>
      <c r="L185" s="786">
        <v>0.2757</v>
      </c>
      <c r="O185" s="786">
        <v>0.2757</v>
      </c>
      <c r="P185" s="786">
        <v>0.2757</v>
      </c>
      <c r="Q185" s="787"/>
      <c r="R185" s="788"/>
      <c r="S185" s="786">
        <v>0.2757</v>
      </c>
      <c r="T185" s="786">
        <v>0.2757</v>
      </c>
    </row>
    <row r="186" spans="4:20" ht="13.35" customHeight="1" outlineLevel="1">
      <c r="D186" s="180" t="s">
        <v>1374</v>
      </c>
      <c r="E186" s="180" t="s">
        <v>1391</v>
      </c>
      <c r="F186" s="177" t="s">
        <v>532</v>
      </c>
      <c r="G186" s="786">
        <v>0.39900000000000002</v>
      </c>
      <c r="H186" s="786">
        <v>0.39900000000000002</v>
      </c>
      <c r="I186" s="786">
        <v>0.39900000000000002</v>
      </c>
      <c r="J186" s="786">
        <v>0.39900000000000002</v>
      </c>
      <c r="K186" s="786">
        <v>0.39900000000000002</v>
      </c>
      <c r="L186" s="786">
        <v>0.39900000000000002</v>
      </c>
      <c r="O186" s="786">
        <v>0.39900000000000002</v>
      </c>
      <c r="P186" s="786">
        <v>0.39900000000000002</v>
      </c>
      <c r="Q186" s="787"/>
      <c r="R186" s="788"/>
      <c r="S186" s="786">
        <v>0.39900000000000002</v>
      </c>
      <c r="T186" s="786">
        <v>0.39900000000000002</v>
      </c>
    </row>
    <row r="187" spans="4:20" ht="13.35" customHeight="1" outlineLevel="1">
      <c r="D187" s="180" t="s">
        <v>1374</v>
      </c>
      <c r="E187" s="180" t="s">
        <v>1368</v>
      </c>
      <c r="F187" s="177" t="s">
        <v>532</v>
      </c>
      <c r="G187" s="786">
        <v>6.8900000000000003E-2</v>
      </c>
      <c r="H187" s="786">
        <v>6.8900000000000003E-2</v>
      </c>
      <c r="I187" s="786">
        <v>6.8900000000000003E-2</v>
      </c>
      <c r="J187" s="786">
        <v>6.8900000000000003E-2</v>
      </c>
      <c r="K187" s="786">
        <v>6.8900000000000003E-2</v>
      </c>
      <c r="L187" s="786">
        <v>6.8900000000000003E-2</v>
      </c>
      <c r="O187" s="786">
        <v>6.8900000000000003E-2</v>
      </c>
      <c r="P187" s="786">
        <v>6.8900000000000003E-2</v>
      </c>
      <c r="Q187" s="787"/>
      <c r="R187" s="788"/>
      <c r="S187" s="786">
        <v>6.8900000000000003E-2</v>
      </c>
      <c r="T187" s="786">
        <v>6.8900000000000003E-2</v>
      </c>
    </row>
    <row r="188" spans="4:20" ht="13.35" customHeight="1" outlineLevel="1">
      <c r="D188" s="180" t="s">
        <v>1374</v>
      </c>
      <c r="E188" s="180" t="s">
        <v>1369</v>
      </c>
      <c r="F188" s="177" t="s">
        <v>532</v>
      </c>
      <c r="G188" s="786">
        <v>6.8900000000000003E-2</v>
      </c>
      <c r="H188" s="786">
        <v>6.8900000000000003E-2</v>
      </c>
      <c r="I188" s="786">
        <v>6.8900000000000003E-2</v>
      </c>
      <c r="J188" s="786">
        <v>6.8900000000000003E-2</v>
      </c>
      <c r="K188" s="786">
        <v>6.8900000000000003E-2</v>
      </c>
      <c r="L188" s="786">
        <v>6.8900000000000003E-2</v>
      </c>
      <c r="O188" s="786">
        <v>6.8900000000000003E-2</v>
      </c>
      <c r="P188" s="786">
        <v>6.8900000000000003E-2</v>
      </c>
      <c r="Q188" s="787"/>
      <c r="R188" s="788"/>
      <c r="S188" s="786">
        <v>6.8900000000000003E-2</v>
      </c>
      <c r="T188" s="786">
        <v>6.8900000000000003E-2</v>
      </c>
    </row>
    <row r="189" spans="4:20" ht="13.35" customHeight="1" outlineLevel="1">
      <c r="D189" s="180" t="s">
        <v>1374</v>
      </c>
      <c r="E189" s="180" t="s">
        <v>1370</v>
      </c>
      <c r="F189" s="177" t="s">
        <v>532</v>
      </c>
      <c r="G189" s="786">
        <v>6.8900000000000003E-2</v>
      </c>
      <c r="H189" s="786">
        <v>6.8900000000000003E-2</v>
      </c>
      <c r="I189" s="786">
        <v>6.8900000000000003E-2</v>
      </c>
      <c r="J189" s="786">
        <v>6.8900000000000003E-2</v>
      </c>
      <c r="K189" s="786">
        <v>6.8900000000000003E-2</v>
      </c>
      <c r="L189" s="786">
        <v>6.8900000000000003E-2</v>
      </c>
      <c r="O189" s="786">
        <v>6.8900000000000003E-2</v>
      </c>
      <c r="P189" s="786">
        <v>6.8900000000000003E-2</v>
      </c>
      <c r="Q189" s="787"/>
      <c r="R189" s="788"/>
      <c r="S189" s="786">
        <v>6.8900000000000003E-2</v>
      </c>
      <c r="T189" s="786">
        <v>6.8900000000000003E-2</v>
      </c>
    </row>
    <row r="190" spans="4:20" ht="13.35" customHeight="1" outlineLevel="1">
      <c r="D190" s="180" t="s">
        <v>1374</v>
      </c>
      <c r="E190" s="180" t="s">
        <v>1371</v>
      </c>
      <c r="F190" s="177" t="s">
        <v>532</v>
      </c>
      <c r="G190" s="786">
        <v>0.185</v>
      </c>
      <c r="H190" s="786">
        <v>0.185</v>
      </c>
      <c r="I190" s="786">
        <v>0.185</v>
      </c>
      <c r="J190" s="786">
        <v>0.185</v>
      </c>
      <c r="K190" s="786">
        <v>0.185</v>
      </c>
      <c r="L190" s="786">
        <v>0.185</v>
      </c>
      <c r="O190" s="786">
        <v>0.185</v>
      </c>
      <c r="P190" s="786">
        <v>0.185</v>
      </c>
      <c r="Q190" s="787"/>
      <c r="R190" s="788"/>
      <c r="S190" s="786">
        <v>0.185</v>
      </c>
      <c r="T190" s="786">
        <v>0.185</v>
      </c>
    </row>
    <row r="191" spans="4:20" ht="13.35" customHeight="1" outlineLevel="1">
      <c r="D191" s="180" t="s">
        <v>1374</v>
      </c>
      <c r="E191" s="180" t="s">
        <v>1392</v>
      </c>
      <c r="F191" s="177" t="s">
        <v>532</v>
      </c>
      <c r="G191" s="786">
        <v>0.31509999999999999</v>
      </c>
      <c r="H191" s="786">
        <v>0.31509999999999999</v>
      </c>
      <c r="I191" s="786">
        <v>0.31509999999999999</v>
      </c>
      <c r="J191" s="786">
        <v>0.31509999999999999</v>
      </c>
      <c r="K191" s="786">
        <v>0.31509999999999999</v>
      </c>
      <c r="L191" s="786">
        <v>0.31509999999999999</v>
      </c>
      <c r="O191" s="786">
        <v>0.31509999999999999</v>
      </c>
      <c r="P191" s="786">
        <v>0.31509999999999999</v>
      </c>
      <c r="Q191" s="787"/>
      <c r="R191" s="788"/>
      <c r="S191" s="786">
        <v>0.31509999999999999</v>
      </c>
      <c r="T191" s="786">
        <v>0.31509999999999999</v>
      </c>
    </row>
    <row r="192" spans="4:20" ht="13.35" customHeight="1" outlineLevel="1">
      <c r="D192" s="180" t="s">
        <v>1374</v>
      </c>
      <c r="E192" s="180" t="s">
        <v>1393</v>
      </c>
      <c r="F192" s="177" t="s">
        <v>532</v>
      </c>
      <c r="G192" s="786">
        <v>0.13789999999999999</v>
      </c>
      <c r="H192" s="786">
        <v>0.13789999999999999</v>
      </c>
      <c r="I192" s="786">
        <v>0.13789999999999999</v>
      </c>
      <c r="J192" s="786">
        <v>0.13789999999999999</v>
      </c>
      <c r="K192" s="786">
        <v>0.13789999999999999</v>
      </c>
      <c r="L192" s="786">
        <v>0.13789999999999999</v>
      </c>
      <c r="O192" s="786">
        <v>0.13789999999999999</v>
      </c>
      <c r="P192" s="786">
        <v>0.13789999999999999</v>
      </c>
      <c r="Q192" s="787"/>
      <c r="R192" s="788"/>
      <c r="S192" s="786">
        <v>0.13789999999999999</v>
      </c>
      <c r="T192" s="786">
        <v>0.13789999999999999</v>
      </c>
    </row>
    <row r="193" spans="4:20" ht="13.35" customHeight="1" outlineLevel="1">
      <c r="D193" s="180" t="s">
        <v>1374</v>
      </c>
      <c r="E193" s="180" t="s">
        <v>1372</v>
      </c>
      <c r="F193" s="177" t="s">
        <v>532</v>
      </c>
      <c r="G193" s="786">
        <v>2.6499999999999999E-2</v>
      </c>
      <c r="H193" s="786">
        <v>2.6499999999999999E-2</v>
      </c>
      <c r="I193" s="786">
        <v>2.6499999999999999E-2</v>
      </c>
      <c r="J193" s="786">
        <v>2.6499999999999999E-2</v>
      </c>
      <c r="K193" s="786">
        <v>2.6499999999999999E-2</v>
      </c>
      <c r="L193" s="786">
        <v>2.6499999999999999E-2</v>
      </c>
      <c r="O193" s="786">
        <v>2.6499999999999999E-2</v>
      </c>
      <c r="P193" s="786">
        <v>2.6499999999999999E-2</v>
      </c>
      <c r="Q193" s="787"/>
      <c r="R193" s="788"/>
      <c r="S193" s="786">
        <v>2.6499999999999999E-2</v>
      </c>
      <c r="T193" s="786">
        <v>2.6499999999999999E-2</v>
      </c>
    </row>
    <row r="194" spans="4:20" ht="13.35" customHeight="1" outlineLevel="1">
      <c r="D194" s="180" t="s">
        <v>1374</v>
      </c>
      <c r="E194" s="180" t="s">
        <v>1394</v>
      </c>
      <c r="F194" s="177" t="s">
        <v>532</v>
      </c>
      <c r="G194" s="786">
        <v>0.31509999999999999</v>
      </c>
      <c r="H194" s="786">
        <v>0.31509999999999999</v>
      </c>
      <c r="I194" s="786">
        <v>0.31509999999999999</v>
      </c>
      <c r="J194" s="786">
        <v>0.31509999999999999</v>
      </c>
      <c r="K194" s="786">
        <v>0.31509999999999999</v>
      </c>
      <c r="L194" s="786">
        <v>0.31509999999999999</v>
      </c>
      <c r="O194" s="786">
        <v>0.31509999999999999</v>
      </c>
      <c r="P194" s="786">
        <v>0.31509999999999999</v>
      </c>
      <c r="Q194" s="787"/>
      <c r="R194" s="788"/>
      <c r="S194" s="786">
        <v>0.31509999999999999</v>
      </c>
      <c r="T194" s="786">
        <v>0.31509999999999999</v>
      </c>
    </row>
    <row r="195" spans="4:20" ht="13.35" customHeight="1" outlineLevel="1">
      <c r="D195" s="180" t="s">
        <v>1374</v>
      </c>
      <c r="E195" s="180" t="s">
        <v>1373</v>
      </c>
      <c r="F195" s="177" t="s">
        <v>532</v>
      </c>
      <c r="G195" s="786">
        <v>1.2699999999999999E-2</v>
      </c>
      <c r="H195" s="786">
        <v>1.2699999999999999E-2</v>
      </c>
      <c r="I195" s="786">
        <v>1.2699999999999999E-2</v>
      </c>
      <c r="J195" s="786">
        <v>1.2699999999999999E-2</v>
      </c>
      <c r="K195" s="786">
        <v>1.2699999999999999E-2</v>
      </c>
      <c r="L195" s="786">
        <v>1.2699999999999999E-2</v>
      </c>
      <c r="O195" s="786">
        <v>1.2699999999999999E-2</v>
      </c>
      <c r="P195" s="786">
        <v>1.2699999999999999E-2</v>
      </c>
      <c r="Q195" s="787"/>
      <c r="R195" s="788"/>
      <c r="S195" s="786">
        <v>1.2699999999999999E-2</v>
      </c>
      <c r="T195" s="786">
        <v>1.2699999999999999E-2</v>
      </c>
    </row>
    <row r="196" spans="4:20" ht="13.35" customHeight="1" outlineLevel="1">
      <c r="D196" s="180" t="s">
        <v>1374</v>
      </c>
      <c r="E196" s="180" t="s">
        <v>1395</v>
      </c>
      <c r="F196" s="177" t="s">
        <v>532</v>
      </c>
      <c r="G196" s="786">
        <v>0.31509999999999999</v>
      </c>
      <c r="H196" s="786">
        <v>0.31509999999999999</v>
      </c>
      <c r="I196" s="786">
        <v>0.31509999999999999</v>
      </c>
      <c r="J196" s="786">
        <v>0.31509999999999999</v>
      </c>
      <c r="K196" s="786">
        <v>0.31509999999999999</v>
      </c>
      <c r="L196" s="786">
        <v>0.31509999999999999</v>
      </c>
      <c r="O196" s="786">
        <v>0.31509999999999999</v>
      </c>
      <c r="P196" s="786">
        <v>0.31509999999999999</v>
      </c>
      <c r="Q196" s="787"/>
      <c r="R196" s="788"/>
      <c r="S196" s="786">
        <v>0.31509999999999999</v>
      </c>
      <c r="T196" s="786">
        <v>0.31509999999999999</v>
      </c>
    </row>
    <row r="197" spans="4:20" ht="13.35" customHeight="1" outlineLevel="1">
      <c r="D197" s="180" t="s">
        <v>1374</v>
      </c>
      <c r="E197" s="180" t="s">
        <v>1396</v>
      </c>
      <c r="F197" s="177" t="s">
        <v>532</v>
      </c>
      <c r="G197" s="786">
        <v>0.31509999999999999</v>
      </c>
      <c r="H197" s="786">
        <v>0.31509999999999999</v>
      </c>
      <c r="I197" s="786">
        <v>0.31509999999999999</v>
      </c>
      <c r="J197" s="786">
        <v>0.31509999999999999</v>
      </c>
      <c r="K197" s="786">
        <v>0.31509999999999999</v>
      </c>
      <c r="L197" s="786">
        <v>0.31509999999999999</v>
      </c>
      <c r="O197" s="786">
        <v>0.31509999999999999</v>
      </c>
      <c r="P197" s="786">
        <v>0.31509999999999999</v>
      </c>
      <c r="Q197" s="787"/>
      <c r="R197" s="788"/>
      <c r="S197" s="786">
        <v>0.31509999999999999</v>
      </c>
      <c r="T197" s="786">
        <v>0.31509999999999999</v>
      </c>
    </row>
    <row r="198" spans="4:20" ht="13.35" customHeight="1" outlineLevel="1">
      <c r="D198" s="180" t="s">
        <v>1374</v>
      </c>
      <c r="E198" s="180" t="s">
        <v>1397</v>
      </c>
      <c r="F198" s="177" t="s">
        <v>532</v>
      </c>
      <c r="G198" s="786">
        <v>0.31509999999999999</v>
      </c>
      <c r="H198" s="786">
        <v>0.31509999999999999</v>
      </c>
      <c r="I198" s="786">
        <v>0.31509999999999999</v>
      </c>
      <c r="J198" s="786">
        <v>0.31509999999999999</v>
      </c>
      <c r="K198" s="786">
        <v>0.31509999999999999</v>
      </c>
      <c r="L198" s="786">
        <v>0.31509999999999999</v>
      </c>
      <c r="O198" s="786">
        <v>0.31509999999999999</v>
      </c>
      <c r="P198" s="786">
        <v>0.31509999999999999</v>
      </c>
      <c r="Q198" s="787"/>
      <c r="R198" s="788"/>
      <c r="S198" s="786">
        <v>0.31509999999999999</v>
      </c>
      <c r="T198" s="786">
        <v>0.31509999999999999</v>
      </c>
    </row>
    <row r="199" spans="4:20" ht="13.35" customHeight="1" outlineLevel="1">
      <c r="D199" s="180" t="s">
        <v>1398</v>
      </c>
      <c r="E199" s="180" t="s">
        <v>1399</v>
      </c>
      <c r="F199" s="177" t="s">
        <v>532</v>
      </c>
      <c r="G199" s="786">
        <v>0.99670000000000003</v>
      </c>
      <c r="H199" s="786">
        <v>0.99670000000000003</v>
      </c>
      <c r="I199" s="786">
        <v>0.99670000000000003</v>
      </c>
      <c r="J199" s="786">
        <v>0.99670000000000003</v>
      </c>
      <c r="K199" s="786">
        <v>0.99670000000000003</v>
      </c>
      <c r="L199" s="786">
        <v>0.99670000000000003</v>
      </c>
      <c r="O199" s="786">
        <v>0.99670000000000003</v>
      </c>
      <c r="P199" s="786">
        <v>0.99670000000000003</v>
      </c>
      <c r="Q199" s="787"/>
      <c r="R199" s="788"/>
      <c r="S199" s="786">
        <v>0.99670000000000003</v>
      </c>
      <c r="T199" s="786">
        <v>0.99670000000000003</v>
      </c>
    </row>
    <row r="200" spans="4:20" ht="13.35" customHeight="1" outlineLevel="1">
      <c r="D200" s="180" t="s">
        <v>1398</v>
      </c>
      <c r="E200" s="180" t="s">
        <v>1400</v>
      </c>
      <c r="F200" s="177" t="s">
        <v>532</v>
      </c>
      <c r="G200" s="786">
        <v>0.58730000000000004</v>
      </c>
      <c r="H200" s="786">
        <v>0.58730000000000004</v>
      </c>
      <c r="I200" s="786">
        <v>0.58730000000000004</v>
      </c>
      <c r="J200" s="786">
        <v>0.58730000000000004</v>
      </c>
      <c r="K200" s="786">
        <v>0.58730000000000004</v>
      </c>
      <c r="L200" s="786">
        <v>0.58730000000000004</v>
      </c>
      <c r="O200" s="786">
        <v>0.58730000000000004</v>
      </c>
      <c r="P200" s="786">
        <v>0.58730000000000004</v>
      </c>
      <c r="Q200" s="787"/>
      <c r="R200" s="788"/>
      <c r="S200" s="786">
        <v>0.58730000000000004</v>
      </c>
      <c r="T200" s="786">
        <v>0.58730000000000004</v>
      </c>
    </row>
    <row r="201" spans="4:20" ht="13.35" customHeight="1" outlineLevel="1">
      <c r="D201" s="180" t="s">
        <v>1398</v>
      </c>
      <c r="E201" s="180" t="s">
        <v>1401</v>
      </c>
      <c r="F201" s="177" t="s">
        <v>532</v>
      </c>
      <c r="G201" s="786">
        <v>0.58730000000000004</v>
      </c>
      <c r="H201" s="786">
        <v>0.58730000000000004</v>
      </c>
      <c r="I201" s="786">
        <v>0.58730000000000004</v>
      </c>
      <c r="J201" s="786">
        <v>0.58730000000000004</v>
      </c>
      <c r="K201" s="786">
        <v>0.58730000000000004</v>
      </c>
      <c r="L201" s="786">
        <v>0.58730000000000004</v>
      </c>
      <c r="O201" s="786">
        <v>0.58730000000000004</v>
      </c>
      <c r="P201" s="786">
        <v>0.58730000000000004</v>
      </c>
      <c r="Q201" s="787"/>
      <c r="R201" s="788"/>
      <c r="S201" s="786">
        <v>0.58730000000000004</v>
      </c>
      <c r="T201" s="786">
        <v>0.58730000000000004</v>
      </c>
    </row>
    <row r="202" spans="4:20" ht="13.35" customHeight="1" outlineLevel="1">
      <c r="D202" s="180" t="s">
        <v>1398</v>
      </c>
      <c r="E202" s="180" t="s">
        <v>1402</v>
      </c>
      <c r="F202" s="177" t="s">
        <v>532</v>
      </c>
      <c r="G202" s="786">
        <v>0.58730000000000004</v>
      </c>
      <c r="H202" s="786">
        <v>0.58730000000000004</v>
      </c>
      <c r="I202" s="786">
        <v>0.58730000000000004</v>
      </c>
      <c r="J202" s="786">
        <v>0.58730000000000004</v>
      </c>
      <c r="K202" s="786">
        <v>0.58730000000000004</v>
      </c>
      <c r="L202" s="786">
        <v>0.58730000000000004</v>
      </c>
      <c r="O202" s="786">
        <v>0.58730000000000004</v>
      </c>
      <c r="P202" s="786">
        <v>0.58730000000000004</v>
      </c>
      <c r="Q202" s="787"/>
      <c r="R202" s="788"/>
      <c r="S202" s="786">
        <v>0.58730000000000004</v>
      </c>
      <c r="T202" s="786">
        <v>0.58730000000000004</v>
      </c>
    </row>
    <row r="203" spans="4:20" ht="13.35" customHeight="1" outlineLevel="1">
      <c r="D203" s="180" t="s">
        <v>1398</v>
      </c>
      <c r="E203" s="180" t="s">
        <v>1403</v>
      </c>
      <c r="F203" s="177" t="s">
        <v>532</v>
      </c>
      <c r="G203" s="786">
        <v>0.44500000000000001</v>
      </c>
      <c r="H203" s="786">
        <v>0.44500000000000001</v>
      </c>
      <c r="I203" s="786">
        <v>0.44500000000000001</v>
      </c>
      <c r="J203" s="786">
        <v>0.44500000000000001</v>
      </c>
      <c r="K203" s="786">
        <v>0.44500000000000001</v>
      </c>
      <c r="L203" s="786">
        <v>0.44500000000000001</v>
      </c>
      <c r="O203" s="786">
        <v>0.44500000000000001</v>
      </c>
      <c r="P203" s="786">
        <v>0.44500000000000001</v>
      </c>
      <c r="Q203" s="787"/>
      <c r="R203" s="788"/>
      <c r="S203" s="786">
        <v>0.44500000000000001</v>
      </c>
      <c r="T203" s="786">
        <v>0.44500000000000001</v>
      </c>
    </row>
    <row r="204" spans="4:20" ht="13.35" customHeight="1" outlineLevel="1">
      <c r="D204" s="180" t="s">
        <v>1398</v>
      </c>
      <c r="E204" s="180" t="s">
        <v>1404</v>
      </c>
      <c r="F204" s="177" t="s">
        <v>532</v>
      </c>
      <c r="G204" s="786">
        <v>0.58730000000000004</v>
      </c>
      <c r="H204" s="786">
        <v>0.58730000000000004</v>
      </c>
      <c r="I204" s="786">
        <v>0.58730000000000004</v>
      </c>
      <c r="J204" s="786">
        <v>0.58730000000000004</v>
      </c>
      <c r="K204" s="786">
        <v>0.58730000000000004</v>
      </c>
      <c r="L204" s="786">
        <v>0.58730000000000004</v>
      </c>
      <c r="O204" s="786">
        <v>0.58730000000000004</v>
      </c>
      <c r="P204" s="786">
        <v>0.58730000000000004</v>
      </c>
      <c r="Q204" s="787"/>
      <c r="R204" s="788"/>
      <c r="S204" s="786">
        <v>0.58730000000000004</v>
      </c>
      <c r="T204" s="786">
        <v>0.58730000000000004</v>
      </c>
    </row>
    <row r="205" spans="4:20" ht="13.35" customHeight="1" outlineLevel="1">
      <c r="D205" s="180" t="s">
        <v>1398</v>
      </c>
      <c r="E205" s="180" t="s">
        <v>1405</v>
      </c>
      <c r="F205" s="177" t="s">
        <v>532</v>
      </c>
      <c r="G205" s="786">
        <v>2.4739</v>
      </c>
      <c r="H205" s="786">
        <v>2.4739</v>
      </c>
      <c r="I205" s="786">
        <v>2.4739</v>
      </c>
      <c r="J205" s="786">
        <v>2.4739</v>
      </c>
      <c r="K205" s="786">
        <v>2.4739</v>
      </c>
      <c r="L205" s="786">
        <v>2.4739</v>
      </c>
      <c r="O205" s="786">
        <v>2.4739</v>
      </c>
      <c r="P205" s="786">
        <v>2.4739</v>
      </c>
      <c r="Q205" s="787"/>
      <c r="R205" s="788"/>
      <c r="S205" s="786">
        <v>2.4739</v>
      </c>
      <c r="T205" s="786">
        <v>2.4739</v>
      </c>
    </row>
    <row r="206" spans="4:20" ht="13.35" customHeight="1" outlineLevel="1">
      <c r="D206" s="180" t="s">
        <v>1398</v>
      </c>
      <c r="E206" s="180" t="s">
        <v>1406</v>
      </c>
      <c r="F206" s="177" t="s">
        <v>532</v>
      </c>
      <c r="G206" s="786">
        <v>0.58730000000000004</v>
      </c>
      <c r="H206" s="786">
        <v>0.58730000000000004</v>
      </c>
      <c r="I206" s="786">
        <v>0.58730000000000004</v>
      </c>
      <c r="J206" s="786">
        <v>0.58730000000000004</v>
      </c>
      <c r="K206" s="786">
        <v>0.58730000000000004</v>
      </c>
      <c r="L206" s="786">
        <v>0.58730000000000004</v>
      </c>
      <c r="O206" s="786">
        <v>0.58730000000000004</v>
      </c>
      <c r="P206" s="786">
        <v>0.58730000000000004</v>
      </c>
      <c r="Q206" s="787"/>
      <c r="R206" s="788"/>
      <c r="S206" s="786">
        <v>0.58730000000000004</v>
      </c>
      <c r="T206" s="786">
        <v>0.58730000000000004</v>
      </c>
    </row>
    <row r="207" spans="4:20" ht="13.35" customHeight="1" outlineLevel="1">
      <c r="D207" s="180" t="s">
        <v>1398</v>
      </c>
      <c r="E207" s="180" t="s">
        <v>1375</v>
      </c>
      <c r="F207" s="177" t="s">
        <v>532</v>
      </c>
      <c r="G207" s="786">
        <v>0.23139999999999999</v>
      </c>
      <c r="H207" s="786">
        <v>0.23139999999999999</v>
      </c>
      <c r="I207" s="786">
        <v>0.23139999999999999</v>
      </c>
      <c r="J207" s="786">
        <v>0.23139999999999999</v>
      </c>
      <c r="K207" s="786">
        <v>0.23139999999999999</v>
      </c>
      <c r="L207" s="786">
        <v>0.23139999999999999</v>
      </c>
      <c r="O207" s="786">
        <v>0.23139999999999999</v>
      </c>
      <c r="P207" s="786">
        <v>0.23139999999999999</v>
      </c>
      <c r="Q207" s="787"/>
      <c r="R207" s="788"/>
      <c r="S207" s="786">
        <v>0.23139999999999999</v>
      </c>
      <c r="T207" s="786">
        <v>0.23139999999999999</v>
      </c>
    </row>
    <row r="208" spans="4:20" ht="13.35" customHeight="1" outlineLevel="1">
      <c r="D208" s="180" t="s">
        <v>1398</v>
      </c>
      <c r="E208" s="180" t="s">
        <v>1407</v>
      </c>
      <c r="F208" s="177" t="s">
        <v>532</v>
      </c>
      <c r="G208" s="786">
        <v>0.58730000000000004</v>
      </c>
      <c r="H208" s="786">
        <v>0.58730000000000004</v>
      </c>
      <c r="I208" s="786">
        <v>0.58730000000000004</v>
      </c>
      <c r="J208" s="786">
        <v>0.58730000000000004</v>
      </c>
      <c r="K208" s="786">
        <v>0.58730000000000004</v>
      </c>
      <c r="L208" s="786">
        <v>0.58730000000000004</v>
      </c>
      <c r="O208" s="786">
        <v>0.58730000000000004</v>
      </c>
      <c r="P208" s="786">
        <v>0.58730000000000004</v>
      </c>
      <c r="Q208" s="787"/>
      <c r="R208" s="788"/>
      <c r="S208" s="786">
        <v>0.58730000000000004</v>
      </c>
      <c r="T208" s="786">
        <v>0.58730000000000004</v>
      </c>
    </row>
    <row r="209" spans="4:20" ht="13.35" customHeight="1" outlineLevel="1">
      <c r="D209" s="180" t="s">
        <v>1398</v>
      </c>
      <c r="E209" s="180" t="s">
        <v>1339</v>
      </c>
      <c r="F209" s="177" t="s">
        <v>532</v>
      </c>
      <c r="G209" s="786">
        <v>0.05</v>
      </c>
      <c r="H209" s="786">
        <v>0.05</v>
      </c>
      <c r="I209" s="786">
        <v>0.05</v>
      </c>
      <c r="J209" s="786">
        <v>0.05</v>
      </c>
      <c r="K209" s="786">
        <v>0.05</v>
      </c>
      <c r="L209" s="786">
        <v>0.05</v>
      </c>
      <c r="O209" s="786">
        <v>0.05</v>
      </c>
      <c r="P209" s="786">
        <v>0.05</v>
      </c>
      <c r="Q209" s="787"/>
      <c r="R209" s="788"/>
      <c r="S209" s="786">
        <v>0.05</v>
      </c>
      <c r="T209" s="786">
        <v>0.05</v>
      </c>
    </row>
    <row r="210" spans="4:20" ht="13.35" customHeight="1" outlineLevel="1">
      <c r="D210" s="180" t="s">
        <v>1398</v>
      </c>
      <c r="E210" s="180" t="s">
        <v>1340</v>
      </c>
      <c r="F210" s="177" t="s">
        <v>532</v>
      </c>
      <c r="G210" s="786">
        <v>0.23499999999999999</v>
      </c>
      <c r="H210" s="786">
        <v>0.23499999999999999</v>
      </c>
      <c r="I210" s="786">
        <v>0.23499999999999999</v>
      </c>
      <c r="J210" s="786">
        <v>0.23499999999999999</v>
      </c>
      <c r="K210" s="786">
        <v>0.23499999999999999</v>
      </c>
      <c r="L210" s="786">
        <v>0.23499999999999999</v>
      </c>
      <c r="O210" s="786">
        <v>0.23499999999999999</v>
      </c>
      <c r="P210" s="786">
        <v>0.23499999999999999</v>
      </c>
      <c r="Q210" s="787"/>
      <c r="R210" s="788"/>
      <c r="S210" s="786">
        <v>0.23499999999999999</v>
      </c>
      <c r="T210" s="786">
        <v>0.23499999999999999</v>
      </c>
    </row>
    <row r="211" spans="4:20" ht="13.35" customHeight="1" outlineLevel="1">
      <c r="D211" s="180" t="s">
        <v>1398</v>
      </c>
      <c r="E211" s="180" t="s">
        <v>1408</v>
      </c>
      <c r="F211" s="177" t="s">
        <v>532</v>
      </c>
      <c r="G211" s="786">
        <v>0.80089999999999995</v>
      </c>
      <c r="H211" s="786">
        <v>0.80089999999999995</v>
      </c>
      <c r="I211" s="786">
        <v>0.80089999999999995</v>
      </c>
      <c r="J211" s="786">
        <v>0.80089999999999995</v>
      </c>
      <c r="K211" s="786">
        <v>0.80089999999999995</v>
      </c>
      <c r="L211" s="786">
        <v>0.80089999999999995</v>
      </c>
      <c r="O211" s="786">
        <v>0.80089999999999995</v>
      </c>
      <c r="P211" s="786">
        <v>0.80089999999999995</v>
      </c>
      <c r="Q211" s="787"/>
      <c r="R211" s="788"/>
      <c r="S211" s="786">
        <v>0.80089999999999995</v>
      </c>
      <c r="T211" s="786">
        <v>0.80089999999999995</v>
      </c>
    </row>
    <row r="212" spans="4:20" ht="13.35" customHeight="1" outlineLevel="1">
      <c r="D212" s="180" t="s">
        <v>1398</v>
      </c>
      <c r="E212" s="180" t="s">
        <v>1409</v>
      </c>
      <c r="F212" s="177" t="s">
        <v>532</v>
      </c>
      <c r="G212" s="786">
        <v>0.80089999999999995</v>
      </c>
      <c r="H212" s="786">
        <v>0.80089999999999995</v>
      </c>
      <c r="I212" s="786">
        <v>0.80089999999999995</v>
      </c>
      <c r="J212" s="786">
        <v>0.80089999999999995</v>
      </c>
      <c r="K212" s="786">
        <v>0.80089999999999995</v>
      </c>
      <c r="L212" s="786">
        <v>0.80089999999999995</v>
      </c>
      <c r="O212" s="786">
        <v>0.80089999999999995</v>
      </c>
      <c r="P212" s="786">
        <v>0.80089999999999995</v>
      </c>
      <c r="Q212" s="787"/>
      <c r="R212" s="788"/>
      <c r="S212" s="786">
        <v>0.80089999999999995</v>
      </c>
      <c r="T212" s="786">
        <v>0.80089999999999995</v>
      </c>
    </row>
    <row r="213" spans="4:20" ht="13.35" customHeight="1" outlineLevel="1">
      <c r="D213" s="180" t="s">
        <v>1398</v>
      </c>
      <c r="E213" s="180" t="s">
        <v>1410</v>
      </c>
      <c r="F213" s="177" t="s">
        <v>532</v>
      </c>
      <c r="G213" s="786">
        <v>0.80089999999999995</v>
      </c>
      <c r="H213" s="786">
        <v>0.80089999999999995</v>
      </c>
      <c r="I213" s="786">
        <v>0.80089999999999995</v>
      </c>
      <c r="J213" s="786">
        <v>0.80089999999999995</v>
      </c>
      <c r="K213" s="786">
        <v>0.80089999999999995</v>
      </c>
      <c r="L213" s="786">
        <v>0.80089999999999995</v>
      </c>
      <c r="O213" s="786">
        <v>0.80089999999999995</v>
      </c>
      <c r="P213" s="786">
        <v>0.80089999999999995</v>
      </c>
      <c r="Q213" s="787"/>
      <c r="R213" s="788"/>
      <c r="S213" s="786">
        <v>0.80089999999999995</v>
      </c>
      <c r="T213" s="786">
        <v>0.80089999999999995</v>
      </c>
    </row>
    <row r="214" spans="4:20" ht="13.35" customHeight="1" outlineLevel="1">
      <c r="D214" s="180" t="s">
        <v>1398</v>
      </c>
      <c r="E214" s="180" t="s">
        <v>1411</v>
      </c>
      <c r="F214" s="177" t="s">
        <v>532</v>
      </c>
      <c r="G214" s="786">
        <v>0.80089999999999995</v>
      </c>
      <c r="H214" s="786">
        <v>0.80089999999999995</v>
      </c>
      <c r="I214" s="786">
        <v>0.80089999999999995</v>
      </c>
      <c r="J214" s="786">
        <v>0.80089999999999995</v>
      </c>
      <c r="K214" s="786">
        <v>0.80089999999999995</v>
      </c>
      <c r="L214" s="786">
        <v>0.80089999999999995</v>
      </c>
      <c r="O214" s="786">
        <v>0.80089999999999995</v>
      </c>
      <c r="P214" s="786">
        <v>0.80089999999999995</v>
      </c>
      <c r="Q214" s="787"/>
      <c r="R214" s="788"/>
      <c r="S214" s="786">
        <v>0.80089999999999995</v>
      </c>
      <c r="T214" s="786">
        <v>0.80089999999999995</v>
      </c>
    </row>
    <row r="215" spans="4:20" ht="13.35" customHeight="1" outlineLevel="1">
      <c r="D215" s="180" t="s">
        <v>1398</v>
      </c>
      <c r="E215" s="180" t="s">
        <v>1341</v>
      </c>
      <c r="F215" s="177" t="s">
        <v>532</v>
      </c>
      <c r="G215" s="786">
        <v>6.2300000000000001E-2</v>
      </c>
      <c r="H215" s="786">
        <v>6.2300000000000001E-2</v>
      </c>
      <c r="I215" s="786">
        <v>6.2300000000000001E-2</v>
      </c>
      <c r="J215" s="786">
        <v>6.2300000000000001E-2</v>
      </c>
      <c r="K215" s="786">
        <v>6.2300000000000001E-2</v>
      </c>
      <c r="L215" s="786">
        <v>6.2300000000000001E-2</v>
      </c>
      <c r="O215" s="786">
        <v>6.2300000000000001E-2</v>
      </c>
      <c r="P215" s="786">
        <v>6.2300000000000001E-2</v>
      </c>
      <c r="Q215" s="787"/>
      <c r="R215" s="788"/>
      <c r="S215" s="786">
        <v>6.2300000000000001E-2</v>
      </c>
      <c r="T215" s="786">
        <v>6.2300000000000001E-2</v>
      </c>
    </row>
    <row r="216" spans="4:20" ht="13.35" customHeight="1" outlineLevel="1">
      <c r="D216" s="180" t="s">
        <v>1398</v>
      </c>
      <c r="E216" s="180" t="s">
        <v>1412</v>
      </c>
      <c r="F216" s="177" t="s">
        <v>532</v>
      </c>
      <c r="G216" s="786">
        <v>0.58730000000000004</v>
      </c>
      <c r="H216" s="786">
        <v>0.58730000000000004</v>
      </c>
      <c r="I216" s="786">
        <v>0.58730000000000004</v>
      </c>
      <c r="J216" s="786">
        <v>0.58730000000000004</v>
      </c>
      <c r="K216" s="786">
        <v>0.58730000000000004</v>
      </c>
      <c r="L216" s="786">
        <v>0.58730000000000004</v>
      </c>
      <c r="O216" s="786">
        <v>0.58730000000000004</v>
      </c>
      <c r="P216" s="786">
        <v>0.58730000000000004</v>
      </c>
      <c r="Q216" s="787"/>
      <c r="R216" s="788"/>
      <c r="S216" s="786">
        <v>0.58730000000000004</v>
      </c>
      <c r="T216" s="786">
        <v>0.58730000000000004</v>
      </c>
    </row>
    <row r="217" spans="4:20" ht="13.35" customHeight="1" outlineLevel="1">
      <c r="D217" s="180" t="s">
        <v>1398</v>
      </c>
      <c r="E217" s="180" t="s">
        <v>1413</v>
      </c>
      <c r="F217" s="177" t="s">
        <v>532</v>
      </c>
      <c r="G217" s="786">
        <v>0.44500000000000001</v>
      </c>
      <c r="H217" s="786">
        <v>0.44500000000000001</v>
      </c>
      <c r="I217" s="786">
        <v>0.44500000000000001</v>
      </c>
      <c r="J217" s="786">
        <v>0.44500000000000001</v>
      </c>
      <c r="K217" s="786">
        <v>0.44500000000000001</v>
      </c>
      <c r="L217" s="786">
        <v>0.44500000000000001</v>
      </c>
      <c r="O217" s="786">
        <v>0.44500000000000001</v>
      </c>
      <c r="P217" s="786">
        <v>0.44500000000000001</v>
      </c>
      <c r="Q217" s="787"/>
      <c r="R217" s="788"/>
      <c r="S217" s="786">
        <v>0.44500000000000001</v>
      </c>
      <c r="T217" s="786">
        <v>0.44500000000000001</v>
      </c>
    </row>
    <row r="218" spans="4:20" ht="13.35" customHeight="1" outlineLevel="1">
      <c r="D218" s="180" t="s">
        <v>1398</v>
      </c>
      <c r="E218" s="180" t="s">
        <v>1414</v>
      </c>
      <c r="F218" s="177" t="s">
        <v>532</v>
      </c>
      <c r="G218" s="786">
        <v>0.44500000000000001</v>
      </c>
      <c r="H218" s="786">
        <v>0.44500000000000001</v>
      </c>
      <c r="I218" s="786">
        <v>0.44500000000000001</v>
      </c>
      <c r="J218" s="786">
        <v>0.44500000000000001</v>
      </c>
      <c r="K218" s="786">
        <v>0.44500000000000001</v>
      </c>
      <c r="L218" s="786">
        <v>0.44500000000000001</v>
      </c>
      <c r="O218" s="786">
        <v>0.44500000000000001</v>
      </c>
      <c r="P218" s="786">
        <v>0.44500000000000001</v>
      </c>
      <c r="Q218" s="787"/>
      <c r="R218" s="788"/>
      <c r="S218" s="786">
        <v>0.44500000000000001</v>
      </c>
      <c r="T218" s="786">
        <v>0.44500000000000001</v>
      </c>
    </row>
    <row r="219" spans="4:20" ht="13.35" customHeight="1" outlineLevel="1">
      <c r="D219" s="180" t="s">
        <v>1398</v>
      </c>
      <c r="E219" s="180" t="s">
        <v>1415</v>
      </c>
      <c r="F219" s="177" t="s">
        <v>532</v>
      </c>
      <c r="G219" s="786">
        <v>0.80089999999999995</v>
      </c>
      <c r="H219" s="786">
        <v>0.80089999999999995</v>
      </c>
      <c r="I219" s="786">
        <v>0.80089999999999995</v>
      </c>
      <c r="J219" s="786">
        <v>0.80089999999999995</v>
      </c>
      <c r="K219" s="786">
        <v>0.80089999999999995</v>
      </c>
      <c r="L219" s="786">
        <v>0.80089999999999995</v>
      </c>
      <c r="O219" s="786">
        <v>0.80089999999999995</v>
      </c>
      <c r="P219" s="786">
        <v>0.80089999999999995</v>
      </c>
      <c r="Q219" s="787"/>
      <c r="R219" s="788"/>
      <c r="S219" s="786">
        <v>0.80089999999999995</v>
      </c>
      <c r="T219" s="786">
        <v>0.80089999999999995</v>
      </c>
    </row>
    <row r="220" spans="4:20" ht="13.35" customHeight="1" outlineLevel="1">
      <c r="D220" s="180" t="s">
        <v>1398</v>
      </c>
      <c r="E220" s="180" t="s">
        <v>1416</v>
      </c>
      <c r="F220" s="177" t="s">
        <v>532</v>
      </c>
      <c r="G220" s="786">
        <v>0.58730000000000004</v>
      </c>
      <c r="H220" s="786">
        <v>0.58730000000000004</v>
      </c>
      <c r="I220" s="786">
        <v>0.58730000000000004</v>
      </c>
      <c r="J220" s="786">
        <v>0.58730000000000004</v>
      </c>
      <c r="K220" s="786">
        <v>0.58730000000000004</v>
      </c>
      <c r="L220" s="786">
        <v>0.58730000000000004</v>
      </c>
      <c r="O220" s="786">
        <v>0.58730000000000004</v>
      </c>
      <c r="P220" s="786">
        <v>0.58730000000000004</v>
      </c>
      <c r="Q220" s="787"/>
      <c r="R220" s="788"/>
      <c r="S220" s="786">
        <v>0.58730000000000004</v>
      </c>
      <c r="T220" s="786">
        <v>0.58730000000000004</v>
      </c>
    </row>
    <row r="221" spans="4:20" ht="13.35" customHeight="1" outlineLevel="1">
      <c r="D221" s="180" t="s">
        <v>1398</v>
      </c>
      <c r="E221" s="180" t="s">
        <v>1417</v>
      </c>
      <c r="F221" s="177" t="s">
        <v>532</v>
      </c>
      <c r="G221" s="786">
        <v>0.58730000000000004</v>
      </c>
      <c r="H221" s="786">
        <v>0.58730000000000004</v>
      </c>
      <c r="I221" s="786">
        <v>0.58730000000000004</v>
      </c>
      <c r="J221" s="786">
        <v>0.58730000000000004</v>
      </c>
      <c r="K221" s="786">
        <v>0.58730000000000004</v>
      </c>
      <c r="L221" s="786">
        <v>0.58730000000000004</v>
      </c>
      <c r="O221" s="786">
        <v>0.58730000000000004</v>
      </c>
      <c r="P221" s="786">
        <v>0.58730000000000004</v>
      </c>
      <c r="Q221" s="787"/>
      <c r="R221" s="788"/>
      <c r="S221" s="786">
        <v>0.58730000000000004</v>
      </c>
      <c r="T221" s="786">
        <v>0.58730000000000004</v>
      </c>
    </row>
    <row r="222" spans="4:20" ht="13.35" customHeight="1" outlineLevel="1">
      <c r="D222" s="180" t="s">
        <v>1398</v>
      </c>
      <c r="E222" s="180" t="s">
        <v>1418</v>
      </c>
      <c r="F222" s="177" t="s">
        <v>532</v>
      </c>
      <c r="G222" s="786">
        <v>0.44500000000000001</v>
      </c>
      <c r="H222" s="786">
        <v>0.44500000000000001</v>
      </c>
      <c r="I222" s="786">
        <v>0.44500000000000001</v>
      </c>
      <c r="J222" s="786">
        <v>0.44500000000000001</v>
      </c>
      <c r="K222" s="786">
        <v>0.44500000000000001</v>
      </c>
      <c r="L222" s="786">
        <v>0.44500000000000001</v>
      </c>
      <c r="O222" s="786">
        <v>0.44500000000000001</v>
      </c>
      <c r="P222" s="786">
        <v>0.44500000000000001</v>
      </c>
      <c r="Q222" s="787"/>
      <c r="R222" s="788"/>
      <c r="S222" s="786">
        <v>0.44500000000000001</v>
      </c>
      <c r="T222" s="786">
        <v>0.44500000000000001</v>
      </c>
    </row>
    <row r="223" spans="4:20" ht="13.35" customHeight="1" outlineLevel="1">
      <c r="D223" s="180" t="s">
        <v>1398</v>
      </c>
      <c r="E223" s="180" t="s">
        <v>1342</v>
      </c>
      <c r="F223" s="177" t="s">
        <v>532</v>
      </c>
      <c r="G223" s="786">
        <v>0.23139999999999999</v>
      </c>
      <c r="H223" s="786">
        <v>0.23139999999999999</v>
      </c>
      <c r="I223" s="786">
        <v>0.23139999999999999</v>
      </c>
      <c r="J223" s="786">
        <v>0.23139999999999999</v>
      </c>
      <c r="K223" s="786">
        <v>0.23139999999999999</v>
      </c>
      <c r="L223" s="786">
        <v>0.23139999999999999</v>
      </c>
      <c r="O223" s="786">
        <v>0.23139999999999999</v>
      </c>
      <c r="P223" s="786">
        <v>0.23139999999999999</v>
      </c>
      <c r="Q223" s="787"/>
      <c r="R223" s="788"/>
      <c r="S223" s="786">
        <v>0.23139999999999999</v>
      </c>
      <c r="T223" s="786">
        <v>0.23139999999999999</v>
      </c>
    </row>
    <row r="224" spans="4:20" ht="13.35" customHeight="1" outlineLevel="1">
      <c r="D224" s="180" t="s">
        <v>1398</v>
      </c>
      <c r="E224" s="180" t="s">
        <v>1419</v>
      </c>
      <c r="F224" s="177" t="s">
        <v>532</v>
      </c>
      <c r="G224" s="786">
        <v>2.4739</v>
      </c>
      <c r="H224" s="786">
        <v>2.4739</v>
      </c>
      <c r="I224" s="786">
        <v>2.4739</v>
      </c>
      <c r="J224" s="786">
        <v>2.4739</v>
      </c>
      <c r="K224" s="786">
        <v>2.4739</v>
      </c>
      <c r="L224" s="786">
        <v>2.4739</v>
      </c>
      <c r="O224" s="786">
        <v>2.4739</v>
      </c>
      <c r="P224" s="786">
        <v>2.4739</v>
      </c>
      <c r="Q224" s="787"/>
      <c r="R224" s="788"/>
      <c r="S224" s="786">
        <v>2.4739</v>
      </c>
      <c r="T224" s="786">
        <v>2.4739</v>
      </c>
    </row>
    <row r="225" spans="4:20" ht="13.35" customHeight="1" outlineLevel="1">
      <c r="D225" s="180" t="s">
        <v>1398</v>
      </c>
      <c r="E225" s="180" t="s">
        <v>1420</v>
      </c>
      <c r="F225" s="177" t="s">
        <v>532</v>
      </c>
      <c r="G225" s="786">
        <v>0.44500000000000001</v>
      </c>
      <c r="H225" s="786">
        <v>0.44500000000000001</v>
      </c>
      <c r="I225" s="786">
        <v>0.44500000000000001</v>
      </c>
      <c r="J225" s="786">
        <v>0.44500000000000001</v>
      </c>
      <c r="K225" s="786">
        <v>0.44500000000000001</v>
      </c>
      <c r="L225" s="786">
        <v>0.44500000000000001</v>
      </c>
      <c r="O225" s="786">
        <v>0.44500000000000001</v>
      </c>
      <c r="P225" s="786">
        <v>0.44500000000000001</v>
      </c>
      <c r="Q225" s="787"/>
      <c r="R225" s="788"/>
      <c r="S225" s="786">
        <v>0.44500000000000001</v>
      </c>
      <c r="T225" s="786">
        <v>0.44500000000000001</v>
      </c>
    </row>
    <row r="226" spans="4:20" ht="13.35" customHeight="1" outlineLevel="1">
      <c r="D226" s="180" t="s">
        <v>1398</v>
      </c>
      <c r="E226" s="180" t="s">
        <v>1421</v>
      </c>
      <c r="F226" s="177" t="s">
        <v>532</v>
      </c>
      <c r="G226" s="786">
        <v>0.44500000000000001</v>
      </c>
      <c r="H226" s="786">
        <v>0.44500000000000001</v>
      </c>
      <c r="I226" s="786">
        <v>0.44500000000000001</v>
      </c>
      <c r="J226" s="786">
        <v>0.44500000000000001</v>
      </c>
      <c r="K226" s="786">
        <v>0.44500000000000001</v>
      </c>
      <c r="L226" s="786">
        <v>0.44500000000000001</v>
      </c>
      <c r="O226" s="786">
        <v>0.44500000000000001</v>
      </c>
      <c r="P226" s="786">
        <v>0.44500000000000001</v>
      </c>
      <c r="Q226" s="787"/>
      <c r="R226" s="788"/>
      <c r="S226" s="786">
        <v>0.44500000000000001</v>
      </c>
      <c r="T226" s="786">
        <v>0.44500000000000001</v>
      </c>
    </row>
    <row r="227" spans="4:20" ht="13.35" customHeight="1" outlineLevel="1">
      <c r="D227" s="180" t="s">
        <v>1398</v>
      </c>
      <c r="E227" s="180" t="s">
        <v>1422</v>
      </c>
      <c r="F227" s="177" t="s">
        <v>532</v>
      </c>
      <c r="G227" s="786">
        <v>0.58730000000000004</v>
      </c>
      <c r="H227" s="786">
        <v>0.58730000000000004</v>
      </c>
      <c r="I227" s="786">
        <v>0.58730000000000004</v>
      </c>
      <c r="J227" s="786">
        <v>0.58730000000000004</v>
      </c>
      <c r="K227" s="786">
        <v>0.58730000000000004</v>
      </c>
      <c r="L227" s="786">
        <v>0.58730000000000004</v>
      </c>
      <c r="O227" s="786">
        <v>0.58730000000000004</v>
      </c>
      <c r="P227" s="786">
        <v>0.58730000000000004</v>
      </c>
      <c r="Q227" s="787"/>
      <c r="R227" s="788"/>
      <c r="S227" s="786">
        <v>0.58730000000000004</v>
      </c>
      <c r="T227" s="786">
        <v>0.58730000000000004</v>
      </c>
    </row>
    <row r="228" spans="4:20" ht="13.35" customHeight="1" outlineLevel="1">
      <c r="D228" s="180" t="s">
        <v>1398</v>
      </c>
      <c r="E228" s="180" t="s">
        <v>1423</v>
      </c>
      <c r="F228" s="177" t="s">
        <v>532</v>
      </c>
      <c r="G228" s="786">
        <v>0.78500000000000003</v>
      </c>
      <c r="H228" s="786">
        <v>0.78500000000000003</v>
      </c>
      <c r="I228" s="786">
        <v>0.78500000000000003</v>
      </c>
      <c r="J228" s="786">
        <v>0.78500000000000003</v>
      </c>
      <c r="K228" s="786">
        <v>0.78500000000000003</v>
      </c>
      <c r="L228" s="786">
        <v>0.78500000000000003</v>
      </c>
      <c r="O228" s="786">
        <v>0.78500000000000003</v>
      </c>
      <c r="P228" s="786">
        <v>0.78500000000000003</v>
      </c>
      <c r="Q228" s="787"/>
      <c r="R228" s="788"/>
      <c r="S228" s="786">
        <v>0.78500000000000003</v>
      </c>
      <c r="T228" s="786">
        <v>0.78500000000000003</v>
      </c>
    </row>
    <row r="229" spans="4:20" ht="13.35" customHeight="1" outlineLevel="1">
      <c r="D229" s="180" t="s">
        <v>1398</v>
      </c>
      <c r="E229" s="180" t="s">
        <v>1424</v>
      </c>
      <c r="F229" s="177" t="s">
        <v>532</v>
      </c>
      <c r="G229" s="786">
        <v>2.4739</v>
      </c>
      <c r="H229" s="786">
        <v>2.4739</v>
      </c>
      <c r="I229" s="786">
        <v>2.4739</v>
      </c>
      <c r="J229" s="786">
        <v>2.4739</v>
      </c>
      <c r="K229" s="786">
        <v>2.4739</v>
      </c>
      <c r="L229" s="786">
        <v>2.4739</v>
      </c>
      <c r="O229" s="786">
        <v>2.4739</v>
      </c>
      <c r="P229" s="786">
        <v>2.4739</v>
      </c>
      <c r="Q229" s="787"/>
      <c r="R229" s="788"/>
      <c r="S229" s="786">
        <v>2.4739</v>
      </c>
      <c r="T229" s="786">
        <v>2.4739</v>
      </c>
    </row>
    <row r="230" spans="4:20" ht="13.35" customHeight="1" outlineLevel="1">
      <c r="D230" s="180" t="s">
        <v>1398</v>
      </c>
      <c r="E230" s="180" t="s">
        <v>1425</v>
      </c>
      <c r="F230" s="177" t="s">
        <v>532</v>
      </c>
      <c r="G230" s="786">
        <v>0.99670000000000003</v>
      </c>
      <c r="H230" s="786">
        <v>0.99670000000000003</v>
      </c>
      <c r="I230" s="786">
        <v>0.99670000000000003</v>
      </c>
      <c r="J230" s="786">
        <v>0.99670000000000003</v>
      </c>
      <c r="K230" s="786">
        <v>0.99670000000000003</v>
      </c>
      <c r="L230" s="786">
        <v>0.99670000000000003</v>
      </c>
      <c r="O230" s="786">
        <v>0.99670000000000003</v>
      </c>
      <c r="P230" s="786">
        <v>0.99670000000000003</v>
      </c>
      <c r="Q230" s="787"/>
      <c r="R230" s="788"/>
      <c r="S230" s="786">
        <v>0.99670000000000003</v>
      </c>
      <c r="T230" s="786">
        <v>0.99670000000000003</v>
      </c>
    </row>
    <row r="231" spans="4:20" ht="13.35" customHeight="1" outlineLevel="1">
      <c r="D231" s="180" t="s">
        <v>1398</v>
      </c>
      <c r="E231" s="180" t="s">
        <v>1426</v>
      </c>
      <c r="F231" s="177" t="s">
        <v>532</v>
      </c>
      <c r="G231" s="786">
        <v>0.80089999999999995</v>
      </c>
      <c r="H231" s="786">
        <v>0.80089999999999995</v>
      </c>
      <c r="I231" s="786">
        <v>0.80089999999999995</v>
      </c>
      <c r="J231" s="786">
        <v>0.80089999999999995</v>
      </c>
      <c r="K231" s="786">
        <v>0.80089999999999995</v>
      </c>
      <c r="L231" s="786">
        <v>0.80089999999999995</v>
      </c>
      <c r="O231" s="786">
        <v>0.80089999999999995</v>
      </c>
      <c r="P231" s="786">
        <v>0.80089999999999995</v>
      </c>
      <c r="Q231" s="787"/>
      <c r="R231" s="788"/>
      <c r="S231" s="786">
        <v>0.80089999999999995</v>
      </c>
      <c r="T231" s="786">
        <v>0.80089999999999995</v>
      </c>
    </row>
    <row r="232" spans="4:20" ht="13.35" customHeight="1" outlineLevel="1">
      <c r="D232" s="180" t="s">
        <v>1398</v>
      </c>
      <c r="E232" s="180" t="s">
        <v>1343</v>
      </c>
      <c r="F232" s="177" t="s">
        <v>532</v>
      </c>
      <c r="G232" s="786">
        <v>1.2699999999999999E-2</v>
      </c>
      <c r="H232" s="786">
        <v>1.2699999999999999E-2</v>
      </c>
      <c r="I232" s="786">
        <v>1.2699999999999999E-2</v>
      </c>
      <c r="J232" s="786">
        <v>1.2699999999999999E-2</v>
      </c>
      <c r="K232" s="786">
        <v>1.2699999999999999E-2</v>
      </c>
      <c r="L232" s="786">
        <v>1.2699999999999999E-2</v>
      </c>
      <c r="O232" s="786">
        <v>1.2699999999999999E-2</v>
      </c>
      <c r="P232" s="786">
        <v>1.2699999999999999E-2</v>
      </c>
      <c r="Q232" s="787"/>
      <c r="R232" s="788"/>
      <c r="S232" s="786">
        <v>1.2699999999999999E-2</v>
      </c>
      <c r="T232" s="786">
        <v>1.2699999999999999E-2</v>
      </c>
    </row>
    <row r="233" spans="4:20" ht="13.35" customHeight="1" outlineLevel="1">
      <c r="D233" s="180" t="s">
        <v>1398</v>
      </c>
      <c r="E233" s="180" t="s">
        <v>1427</v>
      </c>
      <c r="F233" s="177" t="s">
        <v>532</v>
      </c>
      <c r="G233" s="786">
        <v>0.99670000000000003</v>
      </c>
      <c r="H233" s="786">
        <v>0.99670000000000003</v>
      </c>
      <c r="I233" s="786">
        <v>0.99670000000000003</v>
      </c>
      <c r="J233" s="786">
        <v>0.99670000000000003</v>
      </c>
      <c r="K233" s="786">
        <v>0.99670000000000003</v>
      </c>
      <c r="L233" s="786">
        <v>0.99670000000000003</v>
      </c>
      <c r="O233" s="786">
        <v>0.99670000000000003</v>
      </c>
      <c r="P233" s="786">
        <v>0.99670000000000003</v>
      </c>
      <c r="Q233" s="787"/>
      <c r="R233" s="788"/>
      <c r="S233" s="786">
        <v>0.99670000000000003</v>
      </c>
      <c r="T233" s="786">
        <v>0.99670000000000003</v>
      </c>
    </row>
    <row r="234" spans="4:20" ht="13.35" customHeight="1" outlineLevel="1">
      <c r="D234" s="180" t="s">
        <v>1398</v>
      </c>
      <c r="E234" s="180" t="s">
        <v>1428</v>
      </c>
      <c r="F234" s="177" t="s">
        <v>532</v>
      </c>
      <c r="G234" s="786">
        <v>1.42</v>
      </c>
      <c r="H234" s="786">
        <v>1.42</v>
      </c>
      <c r="I234" s="786">
        <v>1.42</v>
      </c>
      <c r="J234" s="786">
        <v>1.42</v>
      </c>
      <c r="K234" s="786">
        <v>1.42</v>
      </c>
      <c r="L234" s="786">
        <v>1.42</v>
      </c>
      <c r="O234" s="786">
        <v>1.42</v>
      </c>
      <c r="P234" s="786">
        <v>1.42</v>
      </c>
      <c r="Q234" s="787"/>
      <c r="R234" s="788"/>
      <c r="S234" s="786">
        <v>1.42</v>
      </c>
      <c r="T234" s="786">
        <v>1.42</v>
      </c>
    </row>
    <row r="235" spans="4:20" ht="13.35" customHeight="1" outlineLevel="1">
      <c r="D235" s="180" t="s">
        <v>1398</v>
      </c>
      <c r="E235" s="180" t="s">
        <v>1429</v>
      </c>
      <c r="F235" s="177" t="s">
        <v>532</v>
      </c>
      <c r="G235" s="786">
        <v>0.99670000000000003</v>
      </c>
      <c r="H235" s="786">
        <v>0.99670000000000003</v>
      </c>
      <c r="I235" s="786">
        <v>0.99670000000000003</v>
      </c>
      <c r="J235" s="786">
        <v>0.99670000000000003</v>
      </c>
      <c r="K235" s="786">
        <v>0.99670000000000003</v>
      </c>
      <c r="L235" s="786">
        <v>0.99670000000000003</v>
      </c>
      <c r="O235" s="786">
        <v>0.99670000000000003</v>
      </c>
      <c r="P235" s="786">
        <v>0.99670000000000003</v>
      </c>
      <c r="Q235" s="787"/>
      <c r="R235" s="788"/>
      <c r="S235" s="786">
        <v>0.99670000000000003</v>
      </c>
      <c r="T235" s="786">
        <v>0.99670000000000003</v>
      </c>
    </row>
    <row r="236" spans="4:20" ht="13.35" customHeight="1" outlineLevel="1">
      <c r="D236" s="180" t="s">
        <v>1398</v>
      </c>
      <c r="E236" s="180" t="s">
        <v>1376</v>
      </c>
      <c r="F236" s="177" t="s">
        <v>532</v>
      </c>
      <c r="G236" s="786">
        <v>0.30790000000000001</v>
      </c>
      <c r="H236" s="786">
        <v>0.30790000000000001</v>
      </c>
      <c r="I236" s="786">
        <v>0.30790000000000001</v>
      </c>
      <c r="J236" s="786">
        <v>0.30790000000000001</v>
      </c>
      <c r="K236" s="786">
        <v>0.30790000000000001</v>
      </c>
      <c r="L236" s="786">
        <v>0.30790000000000001</v>
      </c>
      <c r="O236" s="786">
        <v>0.30790000000000001</v>
      </c>
      <c r="P236" s="786">
        <v>0.30790000000000001</v>
      </c>
      <c r="Q236" s="787"/>
      <c r="R236" s="788"/>
      <c r="S236" s="786">
        <v>0.30790000000000001</v>
      </c>
      <c r="T236" s="786">
        <v>0.30790000000000001</v>
      </c>
    </row>
    <row r="237" spans="4:20" ht="13.35" customHeight="1" outlineLevel="1">
      <c r="D237" s="180" t="s">
        <v>1398</v>
      </c>
      <c r="E237" s="180" t="s">
        <v>1344</v>
      </c>
      <c r="F237" s="177" t="s">
        <v>532</v>
      </c>
      <c r="G237" s="786">
        <v>0.26</v>
      </c>
      <c r="H237" s="786">
        <v>0.26</v>
      </c>
      <c r="I237" s="786">
        <v>0.26</v>
      </c>
      <c r="J237" s="786">
        <v>0.26</v>
      </c>
      <c r="K237" s="786">
        <v>0.26</v>
      </c>
      <c r="L237" s="786">
        <v>0.26</v>
      </c>
      <c r="O237" s="786">
        <v>0.26</v>
      </c>
      <c r="P237" s="786">
        <v>0.26</v>
      </c>
      <c r="Q237" s="787"/>
      <c r="R237" s="788"/>
      <c r="S237" s="786">
        <v>0.26</v>
      </c>
      <c r="T237" s="786">
        <v>0.26</v>
      </c>
    </row>
    <row r="238" spans="4:20" ht="13.35" customHeight="1" outlineLevel="1">
      <c r="D238" s="180" t="s">
        <v>1398</v>
      </c>
      <c r="E238" s="180" t="s">
        <v>1377</v>
      </c>
      <c r="F238" s="177" t="s">
        <v>532</v>
      </c>
      <c r="G238" s="786">
        <v>0.30790000000000001</v>
      </c>
      <c r="H238" s="786">
        <v>0.30790000000000001</v>
      </c>
      <c r="I238" s="786">
        <v>0.30790000000000001</v>
      </c>
      <c r="J238" s="786">
        <v>0.30790000000000001</v>
      </c>
      <c r="K238" s="786">
        <v>0.30790000000000001</v>
      </c>
      <c r="L238" s="786">
        <v>0.30790000000000001</v>
      </c>
      <c r="O238" s="786">
        <v>0.30790000000000001</v>
      </c>
      <c r="P238" s="786">
        <v>0.30790000000000001</v>
      </c>
      <c r="Q238" s="787"/>
      <c r="R238" s="788"/>
      <c r="S238" s="786">
        <v>0.30790000000000001</v>
      </c>
      <c r="T238" s="786">
        <v>0.30790000000000001</v>
      </c>
    </row>
    <row r="239" spans="4:20" ht="13.35" customHeight="1" outlineLevel="1">
      <c r="D239" s="180" t="s">
        <v>1398</v>
      </c>
      <c r="E239" s="180" t="s">
        <v>1430</v>
      </c>
      <c r="F239" s="177" t="s">
        <v>532</v>
      </c>
      <c r="G239" s="786">
        <v>0.99670000000000003</v>
      </c>
      <c r="H239" s="786">
        <v>0.99670000000000003</v>
      </c>
      <c r="I239" s="786">
        <v>0.99670000000000003</v>
      </c>
      <c r="J239" s="786">
        <v>0.99670000000000003</v>
      </c>
      <c r="K239" s="786">
        <v>0.99670000000000003</v>
      </c>
      <c r="L239" s="786">
        <v>0.99670000000000003</v>
      </c>
      <c r="O239" s="786">
        <v>0.99670000000000003</v>
      </c>
      <c r="P239" s="786">
        <v>0.99670000000000003</v>
      </c>
      <c r="Q239" s="787"/>
      <c r="R239" s="788"/>
      <c r="S239" s="786">
        <v>0.99670000000000003</v>
      </c>
      <c r="T239" s="786">
        <v>0.99670000000000003</v>
      </c>
    </row>
    <row r="240" spans="4:20" ht="13.35" customHeight="1" outlineLevel="1">
      <c r="D240" s="180" t="s">
        <v>1398</v>
      </c>
      <c r="E240" s="180" t="s">
        <v>1431</v>
      </c>
      <c r="F240" s="177" t="s">
        <v>532</v>
      </c>
      <c r="G240" s="786">
        <v>0.70499999999999996</v>
      </c>
      <c r="H240" s="786">
        <v>0.70499999999999996</v>
      </c>
      <c r="I240" s="786">
        <v>0.70499999999999996</v>
      </c>
      <c r="J240" s="786">
        <v>0.70499999999999996</v>
      </c>
      <c r="K240" s="786">
        <v>0.70499999999999996</v>
      </c>
      <c r="L240" s="786">
        <v>0.70499999999999996</v>
      </c>
      <c r="O240" s="786">
        <v>0.70499999999999996</v>
      </c>
      <c r="P240" s="786">
        <v>0.70499999999999996</v>
      </c>
      <c r="Q240" s="787"/>
      <c r="R240" s="788"/>
      <c r="S240" s="786">
        <v>0.70499999999999996</v>
      </c>
      <c r="T240" s="786">
        <v>0.70499999999999996</v>
      </c>
    </row>
    <row r="241" spans="4:20" ht="13.35" customHeight="1" outlineLevel="1">
      <c r="D241" s="180" t="s">
        <v>1398</v>
      </c>
      <c r="E241" s="180" t="s">
        <v>1432</v>
      </c>
      <c r="F241" s="177" t="s">
        <v>532</v>
      </c>
      <c r="G241" s="786">
        <v>0.99670000000000003</v>
      </c>
      <c r="H241" s="786">
        <v>0.99670000000000003</v>
      </c>
      <c r="I241" s="786">
        <v>0.99670000000000003</v>
      </c>
      <c r="J241" s="786">
        <v>0.99670000000000003</v>
      </c>
      <c r="K241" s="786">
        <v>0.99670000000000003</v>
      </c>
      <c r="L241" s="786">
        <v>0.99670000000000003</v>
      </c>
      <c r="O241" s="786">
        <v>0.99670000000000003</v>
      </c>
      <c r="P241" s="786">
        <v>0.99670000000000003</v>
      </c>
      <c r="Q241" s="787"/>
      <c r="R241" s="788"/>
      <c r="S241" s="786">
        <v>0.99670000000000003</v>
      </c>
      <c r="T241" s="786">
        <v>0.99670000000000003</v>
      </c>
    </row>
    <row r="242" spans="4:20" ht="13.35" customHeight="1" outlineLevel="1">
      <c r="D242" s="180" t="s">
        <v>1398</v>
      </c>
      <c r="E242" s="180" t="s">
        <v>1433</v>
      </c>
      <c r="F242" s="177" t="s">
        <v>532</v>
      </c>
      <c r="G242" s="786">
        <v>2.4739</v>
      </c>
      <c r="H242" s="786">
        <v>2.4739</v>
      </c>
      <c r="I242" s="786">
        <v>2.4739</v>
      </c>
      <c r="J242" s="786">
        <v>2.4739</v>
      </c>
      <c r="K242" s="786">
        <v>2.4739</v>
      </c>
      <c r="L242" s="786">
        <v>2.4739</v>
      </c>
      <c r="O242" s="786">
        <v>2.4739</v>
      </c>
      <c r="P242" s="786">
        <v>2.4739</v>
      </c>
      <c r="Q242" s="787"/>
      <c r="R242" s="788"/>
      <c r="S242" s="786">
        <v>2.4739</v>
      </c>
      <c r="T242" s="786">
        <v>2.4739</v>
      </c>
    </row>
    <row r="243" spans="4:20" ht="13.35" customHeight="1" outlineLevel="1">
      <c r="D243" s="180" t="s">
        <v>1398</v>
      </c>
      <c r="E243" s="180" t="s">
        <v>1378</v>
      </c>
      <c r="F243" s="177" t="s">
        <v>532</v>
      </c>
      <c r="G243" s="786">
        <v>0.23139999999999999</v>
      </c>
      <c r="H243" s="786">
        <v>0.23139999999999999</v>
      </c>
      <c r="I243" s="786">
        <v>0.23139999999999999</v>
      </c>
      <c r="J243" s="786">
        <v>0.23139999999999999</v>
      </c>
      <c r="K243" s="786">
        <v>0.23139999999999999</v>
      </c>
      <c r="L243" s="786">
        <v>0.23139999999999999</v>
      </c>
      <c r="O243" s="786">
        <v>0.23139999999999999</v>
      </c>
      <c r="P243" s="786">
        <v>0.23139999999999999</v>
      </c>
      <c r="Q243" s="787"/>
      <c r="R243" s="788"/>
      <c r="S243" s="786">
        <v>0.23139999999999999</v>
      </c>
      <c r="T243" s="786">
        <v>0.23139999999999999</v>
      </c>
    </row>
    <row r="244" spans="4:20" ht="13.35" customHeight="1" outlineLevel="1">
      <c r="D244" s="180" t="s">
        <v>1398</v>
      </c>
      <c r="E244" s="180" t="s">
        <v>1379</v>
      </c>
      <c r="F244" s="177" t="s">
        <v>532</v>
      </c>
      <c r="G244" s="786">
        <v>0.35</v>
      </c>
      <c r="H244" s="786">
        <v>0.35</v>
      </c>
      <c r="I244" s="786">
        <v>0.35</v>
      </c>
      <c r="J244" s="786">
        <v>0.35</v>
      </c>
      <c r="K244" s="786">
        <v>0.35</v>
      </c>
      <c r="L244" s="786">
        <v>0.35</v>
      </c>
      <c r="O244" s="786">
        <v>0.35</v>
      </c>
      <c r="P244" s="786">
        <v>0.35</v>
      </c>
      <c r="Q244" s="787"/>
      <c r="R244" s="788"/>
      <c r="S244" s="786">
        <v>0.35</v>
      </c>
      <c r="T244" s="786">
        <v>0.35</v>
      </c>
    </row>
    <row r="245" spans="4:20" ht="13.35" customHeight="1" outlineLevel="1">
      <c r="D245" s="180" t="s">
        <v>1398</v>
      </c>
      <c r="E245" s="180" t="s">
        <v>1434</v>
      </c>
      <c r="F245" s="177" t="s">
        <v>532</v>
      </c>
      <c r="G245" s="786">
        <v>0.58730000000000004</v>
      </c>
      <c r="H245" s="786">
        <v>0.58730000000000004</v>
      </c>
      <c r="I245" s="786">
        <v>0.58730000000000004</v>
      </c>
      <c r="J245" s="786">
        <v>0.58730000000000004</v>
      </c>
      <c r="K245" s="786">
        <v>0.58730000000000004</v>
      </c>
      <c r="L245" s="786">
        <v>0.58730000000000004</v>
      </c>
      <c r="O245" s="786">
        <v>0.58730000000000004</v>
      </c>
      <c r="P245" s="786">
        <v>0.58730000000000004</v>
      </c>
      <c r="Q245" s="787"/>
      <c r="R245" s="788"/>
      <c r="S245" s="786">
        <v>0.58730000000000004</v>
      </c>
      <c r="T245" s="786">
        <v>0.58730000000000004</v>
      </c>
    </row>
    <row r="246" spans="4:20" ht="13.35" customHeight="1" outlineLevel="1">
      <c r="D246" s="180" t="s">
        <v>1398</v>
      </c>
      <c r="E246" s="180" t="s">
        <v>1345</v>
      </c>
      <c r="F246" s="177" t="s">
        <v>532</v>
      </c>
      <c r="G246" s="786">
        <v>0.1913</v>
      </c>
      <c r="H246" s="786">
        <v>0.1913</v>
      </c>
      <c r="I246" s="786">
        <v>0.1913</v>
      </c>
      <c r="J246" s="786">
        <v>0.1913</v>
      </c>
      <c r="K246" s="786">
        <v>0.1913</v>
      </c>
      <c r="L246" s="786">
        <v>0.1913</v>
      </c>
      <c r="O246" s="786">
        <v>0.1913</v>
      </c>
      <c r="P246" s="786">
        <v>0.1913</v>
      </c>
      <c r="Q246" s="787"/>
      <c r="R246" s="788"/>
      <c r="S246" s="786">
        <v>0.1913</v>
      </c>
      <c r="T246" s="786">
        <v>0.1913</v>
      </c>
    </row>
    <row r="247" spans="4:20" ht="13.35" customHeight="1" outlineLevel="1">
      <c r="D247" s="180" t="s">
        <v>1398</v>
      </c>
      <c r="E247" s="180" t="s">
        <v>1435</v>
      </c>
      <c r="F247" s="177" t="s">
        <v>532</v>
      </c>
      <c r="G247" s="786">
        <v>2.4739</v>
      </c>
      <c r="H247" s="786">
        <v>2.4739</v>
      </c>
      <c r="I247" s="786">
        <v>2.4739</v>
      </c>
      <c r="J247" s="786">
        <v>2.4739</v>
      </c>
      <c r="K247" s="786">
        <v>2.4739</v>
      </c>
      <c r="L247" s="786">
        <v>2.4739</v>
      </c>
      <c r="O247" s="786">
        <v>2.4739</v>
      </c>
      <c r="P247" s="786">
        <v>2.4739</v>
      </c>
      <c r="Q247" s="787"/>
      <c r="R247" s="788"/>
      <c r="S247" s="786">
        <v>2.4739</v>
      </c>
      <c r="T247" s="786">
        <v>2.4739</v>
      </c>
    </row>
    <row r="248" spans="4:20" ht="13.35" customHeight="1" outlineLevel="1">
      <c r="D248" s="180" t="s">
        <v>1398</v>
      </c>
      <c r="E248" s="180" t="s">
        <v>1346</v>
      </c>
      <c r="F248" s="177" t="s">
        <v>532</v>
      </c>
      <c r="G248" s="786">
        <v>6.2300000000000001E-2</v>
      </c>
      <c r="H248" s="786">
        <v>6.2300000000000001E-2</v>
      </c>
      <c r="I248" s="786">
        <v>6.2300000000000001E-2</v>
      </c>
      <c r="J248" s="786">
        <v>6.2300000000000001E-2</v>
      </c>
      <c r="K248" s="786">
        <v>6.2300000000000001E-2</v>
      </c>
      <c r="L248" s="786">
        <v>6.2300000000000001E-2</v>
      </c>
      <c r="O248" s="786">
        <v>6.2300000000000001E-2</v>
      </c>
      <c r="P248" s="786">
        <v>6.2300000000000001E-2</v>
      </c>
      <c r="Q248" s="787"/>
      <c r="R248" s="788"/>
      <c r="S248" s="786">
        <v>6.2300000000000001E-2</v>
      </c>
      <c r="T248" s="786">
        <v>6.2300000000000001E-2</v>
      </c>
    </row>
    <row r="249" spans="4:20" ht="13.35" customHeight="1" outlineLevel="1">
      <c r="D249" s="180" t="s">
        <v>1398</v>
      </c>
      <c r="E249" s="180" t="s">
        <v>1436</v>
      </c>
      <c r="F249" s="177" t="s">
        <v>532</v>
      </c>
      <c r="G249" s="786">
        <v>0.99670000000000003</v>
      </c>
      <c r="H249" s="786">
        <v>0.99670000000000003</v>
      </c>
      <c r="I249" s="786">
        <v>0.99670000000000003</v>
      </c>
      <c r="J249" s="786">
        <v>0.99670000000000003</v>
      </c>
      <c r="K249" s="786">
        <v>0.99670000000000003</v>
      </c>
      <c r="L249" s="786">
        <v>0.99670000000000003</v>
      </c>
      <c r="O249" s="786">
        <v>0.99670000000000003</v>
      </c>
      <c r="P249" s="786">
        <v>0.99670000000000003</v>
      </c>
      <c r="Q249" s="787"/>
      <c r="R249" s="788"/>
      <c r="S249" s="786">
        <v>0.99670000000000003</v>
      </c>
      <c r="T249" s="786">
        <v>0.99670000000000003</v>
      </c>
    </row>
    <row r="250" spans="4:20" ht="13.35" customHeight="1" outlineLevel="1">
      <c r="D250" s="180" t="s">
        <v>1398</v>
      </c>
      <c r="E250" s="180" t="s">
        <v>1437</v>
      </c>
      <c r="F250" s="177" t="s">
        <v>532</v>
      </c>
      <c r="G250" s="786">
        <v>2.4739</v>
      </c>
      <c r="H250" s="786">
        <v>2.4739</v>
      </c>
      <c r="I250" s="786">
        <v>2.4739</v>
      </c>
      <c r="J250" s="786">
        <v>2.4739</v>
      </c>
      <c r="K250" s="786">
        <v>2.4739</v>
      </c>
      <c r="L250" s="786">
        <v>2.4739</v>
      </c>
      <c r="O250" s="786">
        <v>2.4739</v>
      </c>
      <c r="P250" s="786">
        <v>2.4739</v>
      </c>
      <c r="Q250" s="787"/>
      <c r="R250" s="788"/>
      <c r="S250" s="786">
        <v>2.4739</v>
      </c>
      <c r="T250" s="786">
        <v>2.4739</v>
      </c>
    </row>
    <row r="251" spans="4:20" ht="13.35" customHeight="1" outlineLevel="1">
      <c r="D251" s="180" t="s">
        <v>1398</v>
      </c>
      <c r="E251" s="180" t="s">
        <v>1438</v>
      </c>
      <c r="F251" s="177" t="s">
        <v>532</v>
      </c>
      <c r="G251" s="786">
        <v>0.58730000000000004</v>
      </c>
      <c r="H251" s="786">
        <v>0.58730000000000004</v>
      </c>
      <c r="I251" s="786">
        <v>0.58730000000000004</v>
      </c>
      <c r="J251" s="786">
        <v>0.58730000000000004</v>
      </c>
      <c r="K251" s="786">
        <v>0.58730000000000004</v>
      </c>
      <c r="L251" s="786">
        <v>0.58730000000000004</v>
      </c>
      <c r="O251" s="786">
        <v>0.58730000000000004</v>
      </c>
      <c r="P251" s="786">
        <v>0.58730000000000004</v>
      </c>
      <c r="Q251" s="787"/>
      <c r="R251" s="788"/>
      <c r="S251" s="786">
        <v>0.58730000000000004</v>
      </c>
      <c r="T251" s="786">
        <v>0.58730000000000004</v>
      </c>
    </row>
    <row r="252" spans="4:20" ht="13.35" customHeight="1" outlineLevel="1">
      <c r="D252" s="180" t="s">
        <v>1398</v>
      </c>
      <c r="E252" s="180" t="s">
        <v>1380</v>
      </c>
      <c r="F252" s="177" t="s">
        <v>532</v>
      </c>
      <c r="G252" s="786">
        <v>0.30790000000000001</v>
      </c>
      <c r="H252" s="786">
        <v>0.30790000000000001</v>
      </c>
      <c r="I252" s="786">
        <v>0.30790000000000001</v>
      </c>
      <c r="J252" s="786">
        <v>0.30790000000000001</v>
      </c>
      <c r="K252" s="786">
        <v>0.30790000000000001</v>
      </c>
      <c r="L252" s="786">
        <v>0.30790000000000001</v>
      </c>
      <c r="O252" s="786">
        <v>0.30790000000000001</v>
      </c>
      <c r="P252" s="786">
        <v>0.30790000000000001</v>
      </c>
      <c r="Q252" s="787"/>
      <c r="R252" s="788"/>
      <c r="S252" s="786">
        <v>0.30790000000000001</v>
      </c>
      <c r="T252" s="786">
        <v>0.30790000000000001</v>
      </c>
    </row>
    <row r="253" spans="4:20" ht="13.35" customHeight="1" outlineLevel="1">
      <c r="D253" s="180" t="s">
        <v>1398</v>
      </c>
      <c r="E253" s="180" t="s">
        <v>1439</v>
      </c>
      <c r="F253" s="177" t="s">
        <v>532</v>
      </c>
      <c r="G253" s="786">
        <v>0.58730000000000004</v>
      </c>
      <c r="H253" s="786">
        <v>0.58730000000000004</v>
      </c>
      <c r="I253" s="786">
        <v>0.58730000000000004</v>
      </c>
      <c r="J253" s="786">
        <v>0.58730000000000004</v>
      </c>
      <c r="K253" s="786">
        <v>0.58730000000000004</v>
      </c>
      <c r="L253" s="786">
        <v>0.58730000000000004</v>
      </c>
      <c r="O253" s="786">
        <v>0.58730000000000004</v>
      </c>
      <c r="P253" s="786">
        <v>0.58730000000000004</v>
      </c>
      <c r="Q253" s="787"/>
      <c r="R253" s="788"/>
      <c r="S253" s="786">
        <v>0.58730000000000004</v>
      </c>
      <c r="T253" s="786">
        <v>0.58730000000000004</v>
      </c>
    </row>
    <row r="254" spans="4:20" ht="13.35" customHeight="1" outlineLevel="1">
      <c r="D254" s="180" t="s">
        <v>1398</v>
      </c>
      <c r="E254" s="180" t="s">
        <v>1440</v>
      </c>
      <c r="F254" s="177" t="s">
        <v>532</v>
      </c>
      <c r="G254" s="786">
        <v>0.99670000000000003</v>
      </c>
      <c r="H254" s="786">
        <v>0.99670000000000003</v>
      </c>
      <c r="I254" s="786">
        <v>0.99670000000000003</v>
      </c>
      <c r="J254" s="786">
        <v>0.99670000000000003</v>
      </c>
      <c r="K254" s="786">
        <v>0.99670000000000003</v>
      </c>
      <c r="L254" s="786">
        <v>0.99670000000000003</v>
      </c>
      <c r="O254" s="786">
        <v>0.99670000000000003</v>
      </c>
      <c r="P254" s="786">
        <v>0.99670000000000003</v>
      </c>
      <c r="Q254" s="787"/>
      <c r="R254" s="788"/>
      <c r="S254" s="786">
        <v>0.99670000000000003</v>
      </c>
      <c r="T254" s="786">
        <v>0.99670000000000003</v>
      </c>
    </row>
    <row r="255" spans="4:20" ht="13.35" customHeight="1" outlineLevel="1">
      <c r="D255" s="180" t="s">
        <v>1398</v>
      </c>
      <c r="E255" s="180" t="s">
        <v>1441</v>
      </c>
      <c r="F255" s="177" t="s">
        <v>532</v>
      </c>
      <c r="G255" s="786">
        <v>0.99670000000000003</v>
      </c>
      <c r="H255" s="786">
        <v>0.99670000000000003</v>
      </c>
      <c r="I255" s="786">
        <v>0.99670000000000003</v>
      </c>
      <c r="J255" s="786">
        <v>0.99670000000000003</v>
      </c>
      <c r="K255" s="786">
        <v>0.99670000000000003</v>
      </c>
      <c r="L255" s="786">
        <v>0.99670000000000003</v>
      </c>
      <c r="O255" s="786">
        <v>0.99670000000000003</v>
      </c>
      <c r="P255" s="786">
        <v>0.99670000000000003</v>
      </c>
      <c r="Q255" s="787"/>
      <c r="R255" s="788"/>
      <c r="S255" s="786">
        <v>0.99670000000000003</v>
      </c>
      <c r="T255" s="786">
        <v>0.99670000000000003</v>
      </c>
    </row>
    <row r="256" spans="4:20" ht="13.35" customHeight="1" outlineLevel="1">
      <c r="D256" s="180" t="s">
        <v>1398</v>
      </c>
      <c r="E256" s="180" t="s">
        <v>1381</v>
      </c>
      <c r="F256" s="177" t="s">
        <v>532</v>
      </c>
      <c r="G256" s="786">
        <v>0.1913</v>
      </c>
      <c r="H256" s="786">
        <v>0.1913</v>
      </c>
      <c r="I256" s="786">
        <v>0.1913</v>
      </c>
      <c r="J256" s="786">
        <v>0.1913</v>
      </c>
      <c r="K256" s="786">
        <v>0.1913</v>
      </c>
      <c r="L256" s="786">
        <v>0.1913</v>
      </c>
      <c r="O256" s="786">
        <v>0.1913</v>
      </c>
      <c r="P256" s="786">
        <v>0.1913</v>
      </c>
      <c r="Q256" s="787"/>
      <c r="R256" s="788"/>
      <c r="S256" s="786">
        <v>0.1913</v>
      </c>
      <c r="T256" s="786">
        <v>0.1913</v>
      </c>
    </row>
    <row r="257" spans="4:20" ht="13.35" customHeight="1" outlineLevel="1">
      <c r="D257" s="180" t="s">
        <v>1398</v>
      </c>
      <c r="E257" s="180" t="s">
        <v>1442</v>
      </c>
      <c r="F257" s="177" t="s">
        <v>532</v>
      </c>
      <c r="G257" s="786">
        <v>0.99670000000000003</v>
      </c>
      <c r="H257" s="786">
        <v>0.99670000000000003</v>
      </c>
      <c r="I257" s="786">
        <v>0.99670000000000003</v>
      </c>
      <c r="J257" s="786">
        <v>0.99670000000000003</v>
      </c>
      <c r="K257" s="786">
        <v>0.99670000000000003</v>
      </c>
      <c r="L257" s="786">
        <v>0.99670000000000003</v>
      </c>
      <c r="O257" s="786">
        <v>0.99670000000000003</v>
      </c>
      <c r="P257" s="786">
        <v>0.99670000000000003</v>
      </c>
      <c r="Q257" s="787"/>
      <c r="R257" s="788"/>
      <c r="S257" s="786">
        <v>0.99670000000000003</v>
      </c>
      <c r="T257" s="786">
        <v>0.99670000000000003</v>
      </c>
    </row>
    <row r="258" spans="4:20" ht="13.35" customHeight="1" outlineLevel="1">
      <c r="D258" s="180" t="s">
        <v>1398</v>
      </c>
      <c r="E258" s="180" t="s">
        <v>1443</v>
      </c>
      <c r="F258" s="177" t="s">
        <v>532</v>
      </c>
      <c r="G258" s="786">
        <v>2.4739</v>
      </c>
      <c r="H258" s="786">
        <v>2.4739</v>
      </c>
      <c r="I258" s="786">
        <v>2.4739</v>
      </c>
      <c r="J258" s="786">
        <v>2.4739</v>
      </c>
      <c r="K258" s="786">
        <v>2.4739</v>
      </c>
      <c r="L258" s="786">
        <v>2.4739</v>
      </c>
      <c r="O258" s="786">
        <v>2.4739</v>
      </c>
      <c r="P258" s="786">
        <v>2.4739</v>
      </c>
      <c r="Q258" s="787"/>
      <c r="R258" s="788"/>
      <c r="S258" s="786">
        <v>2.4739</v>
      </c>
      <c r="T258" s="786">
        <v>2.4739</v>
      </c>
    </row>
    <row r="259" spans="4:20" ht="13.35" customHeight="1" outlineLevel="1">
      <c r="D259" s="180" t="s">
        <v>1398</v>
      </c>
      <c r="E259" s="180" t="s">
        <v>1444</v>
      </c>
      <c r="F259" s="177" t="s">
        <v>532</v>
      </c>
      <c r="G259" s="786">
        <v>0.58730000000000004</v>
      </c>
      <c r="H259" s="786">
        <v>0.58730000000000004</v>
      </c>
      <c r="I259" s="786">
        <v>0.58730000000000004</v>
      </c>
      <c r="J259" s="786">
        <v>0.58730000000000004</v>
      </c>
      <c r="K259" s="786">
        <v>0.58730000000000004</v>
      </c>
      <c r="L259" s="786">
        <v>0.58730000000000004</v>
      </c>
      <c r="O259" s="786">
        <v>0.58730000000000004</v>
      </c>
      <c r="P259" s="786">
        <v>0.58730000000000004</v>
      </c>
      <c r="Q259" s="787"/>
      <c r="R259" s="788"/>
      <c r="S259" s="786">
        <v>0.58730000000000004</v>
      </c>
      <c r="T259" s="786">
        <v>0.58730000000000004</v>
      </c>
    </row>
    <row r="260" spans="4:20" ht="13.35" customHeight="1" outlineLevel="1">
      <c r="D260" s="180" t="s">
        <v>1398</v>
      </c>
      <c r="E260" s="180" t="s">
        <v>1445</v>
      </c>
      <c r="F260" s="177" t="s">
        <v>532</v>
      </c>
      <c r="G260" s="786">
        <v>0.99670000000000003</v>
      </c>
      <c r="H260" s="786">
        <v>0.99670000000000003</v>
      </c>
      <c r="I260" s="786">
        <v>0.99670000000000003</v>
      </c>
      <c r="J260" s="786">
        <v>0.99670000000000003</v>
      </c>
      <c r="K260" s="786">
        <v>0.99670000000000003</v>
      </c>
      <c r="L260" s="786">
        <v>0.99670000000000003</v>
      </c>
      <c r="O260" s="786">
        <v>0.99670000000000003</v>
      </c>
      <c r="P260" s="786">
        <v>0.99670000000000003</v>
      </c>
      <c r="Q260" s="787"/>
      <c r="R260" s="788"/>
      <c r="S260" s="786">
        <v>0.99670000000000003</v>
      </c>
      <c r="T260" s="786">
        <v>0.99670000000000003</v>
      </c>
    </row>
    <row r="261" spans="4:20" ht="13.35" customHeight="1" outlineLevel="1">
      <c r="D261" s="180" t="s">
        <v>1398</v>
      </c>
      <c r="E261" s="180" t="s">
        <v>1347</v>
      </c>
      <c r="F261" s="177" t="s">
        <v>532</v>
      </c>
      <c r="G261" s="786">
        <v>0.1913</v>
      </c>
      <c r="H261" s="786">
        <v>0.1913</v>
      </c>
      <c r="I261" s="786">
        <v>0.1913</v>
      </c>
      <c r="J261" s="786">
        <v>0.1913</v>
      </c>
      <c r="K261" s="786">
        <v>0.1913</v>
      </c>
      <c r="L261" s="786">
        <v>0.1913</v>
      </c>
      <c r="O261" s="786">
        <v>0.1913</v>
      </c>
      <c r="P261" s="786">
        <v>0.1913</v>
      </c>
      <c r="Q261" s="787"/>
      <c r="R261" s="788"/>
      <c r="S261" s="786">
        <v>0.1913</v>
      </c>
      <c r="T261" s="786">
        <v>0.1913</v>
      </c>
    </row>
    <row r="262" spans="4:20" ht="13.35" customHeight="1" outlineLevel="1">
      <c r="D262" s="180" t="s">
        <v>1398</v>
      </c>
      <c r="E262" s="180" t="s">
        <v>1348</v>
      </c>
      <c r="F262" s="177" t="s">
        <v>532</v>
      </c>
      <c r="G262" s="786">
        <v>2.8000000000000001E-2</v>
      </c>
      <c r="H262" s="786">
        <v>2.8000000000000001E-2</v>
      </c>
      <c r="I262" s="786">
        <v>2.8000000000000001E-2</v>
      </c>
      <c r="J262" s="786">
        <v>2.8000000000000001E-2</v>
      </c>
      <c r="K262" s="786">
        <v>2.8000000000000001E-2</v>
      </c>
      <c r="L262" s="786">
        <v>2.8000000000000001E-2</v>
      </c>
      <c r="O262" s="786">
        <v>2.8000000000000001E-2</v>
      </c>
      <c r="P262" s="786">
        <v>2.8000000000000001E-2</v>
      </c>
      <c r="Q262" s="787"/>
      <c r="R262" s="788"/>
      <c r="S262" s="786">
        <v>2.8000000000000001E-2</v>
      </c>
      <c r="T262" s="786">
        <v>2.8000000000000001E-2</v>
      </c>
    </row>
    <row r="263" spans="4:20" ht="13.35" customHeight="1" outlineLevel="1">
      <c r="D263" s="180" t="s">
        <v>1398</v>
      </c>
      <c r="E263" s="180" t="s">
        <v>1446</v>
      </c>
      <c r="F263" s="177" t="s">
        <v>532</v>
      </c>
      <c r="G263" s="786">
        <v>0.58730000000000004</v>
      </c>
      <c r="H263" s="786">
        <v>0.58730000000000004</v>
      </c>
      <c r="I263" s="786">
        <v>0.58730000000000004</v>
      </c>
      <c r="J263" s="786">
        <v>0.58730000000000004</v>
      </c>
      <c r="K263" s="786">
        <v>0.58730000000000004</v>
      </c>
      <c r="L263" s="786">
        <v>0.58730000000000004</v>
      </c>
      <c r="O263" s="786">
        <v>0.58730000000000004</v>
      </c>
      <c r="P263" s="786">
        <v>0.58730000000000004</v>
      </c>
      <c r="Q263" s="787"/>
      <c r="R263" s="788"/>
      <c r="S263" s="786">
        <v>0.58730000000000004</v>
      </c>
      <c r="T263" s="786">
        <v>0.58730000000000004</v>
      </c>
    </row>
    <row r="264" spans="4:20" ht="13.35" customHeight="1" outlineLevel="1">
      <c r="D264" s="180" t="s">
        <v>1398</v>
      </c>
      <c r="E264" s="180" t="s">
        <v>1447</v>
      </c>
      <c r="F264" s="177" t="s">
        <v>532</v>
      </c>
      <c r="G264" s="786">
        <v>0.80089999999999995</v>
      </c>
      <c r="H264" s="786">
        <v>0.80089999999999995</v>
      </c>
      <c r="I264" s="786">
        <v>0.80089999999999995</v>
      </c>
      <c r="J264" s="786">
        <v>0.80089999999999995</v>
      </c>
      <c r="K264" s="786">
        <v>0.80089999999999995</v>
      </c>
      <c r="L264" s="786">
        <v>0.80089999999999995</v>
      </c>
      <c r="O264" s="786">
        <v>0.80089999999999995</v>
      </c>
      <c r="P264" s="786">
        <v>0.80089999999999995</v>
      </c>
      <c r="Q264" s="787"/>
      <c r="R264" s="788"/>
      <c r="S264" s="786">
        <v>0.80089999999999995</v>
      </c>
      <c r="T264" s="786">
        <v>0.80089999999999995</v>
      </c>
    </row>
    <row r="265" spans="4:20" ht="13.35" customHeight="1" outlineLevel="1">
      <c r="D265" s="180" t="s">
        <v>1398</v>
      </c>
      <c r="E265" s="180" t="s">
        <v>1448</v>
      </c>
      <c r="F265" s="177" t="s">
        <v>532</v>
      </c>
      <c r="G265" s="786">
        <v>0.58730000000000004</v>
      </c>
      <c r="H265" s="786">
        <v>0.58730000000000004</v>
      </c>
      <c r="I265" s="786">
        <v>0.58730000000000004</v>
      </c>
      <c r="J265" s="786">
        <v>0.58730000000000004</v>
      </c>
      <c r="K265" s="786">
        <v>0.58730000000000004</v>
      </c>
      <c r="L265" s="786">
        <v>0.58730000000000004</v>
      </c>
      <c r="O265" s="786">
        <v>0.58730000000000004</v>
      </c>
      <c r="P265" s="786">
        <v>0.58730000000000004</v>
      </c>
      <c r="Q265" s="787"/>
      <c r="R265" s="788"/>
      <c r="S265" s="786">
        <v>0.58730000000000004</v>
      </c>
      <c r="T265" s="786">
        <v>0.58730000000000004</v>
      </c>
    </row>
    <row r="266" spans="4:20" ht="13.35" customHeight="1" outlineLevel="1">
      <c r="D266" s="180" t="s">
        <v>1398</v>
      </c>
      <c r="E266" s="180" t="s">
        <v>1449</v>
      </c>
      <c r="F266" s="177" t="s">
        <v>532</v>
      </c>
      <c r="G266" s="786">
        <v>0.98499999999999999</v>
      </c>
      <c r="H266" s="786">
        <v>0.98499999999999999</v>
      </c>
      <c r="I266" s="786">
        <v>0.98499999999999999</v>
      </c>
      <c r="J266" s="786">
        <v>0.98499999999999999</v>
      </c>
      <c r="K266" s="786">
        <v>0.98499999999999999</v>
      </c>
      <c r="L266" s="786">
        <v>0.98499999999999999</v>
      </c>
      <c r="O266" s="786">
        <v>0.98499999999999999</v>
      </c>
      <c r="P266" s="786">
        <v>0.98499999999999999</v>
      </c>
      <c r="Q266" s="787"/>
      <c r="R266" s="788"/>
      <c r="S266" s="786">
        <v>0.98499999999999999</v>
      </c>
      <c r="T266" s="786">
        <v>0.98499999999999999</v>
      </c>
    </row>
    <row r="267" spans="4:20" ht="13.35" customHeight="1" outlineLevel="1">
      <c r="D267" s="180" t="s">
        <v>1398</v>
      </c>
      <c r="E267" s="180" t="s">
        <v>1450</v>
      </c>
      <c r="F267" s="177" t="s">
        <v>532</v>
      </c>
      <c r="G267" s="786">
        <v>0.44500000000000001</v>
      </c>
      <c r="H267" s="786">
        <v>0.44500000000000001</v>
      </c>
      <c r="I267" s="786">
        <v>0.44500000000000001</v>
      </c>
      <c r="J267" s="786">
        <v>0.44500000000000001</v>
      </c>
      <c r="K267" s="786">
        <v>0.44500000000000001</v>
      </c>
      <c r="L267" s="786">
        <v>0.44500000000000001</v>
      </c>
      <c r="O267" s="786">
        <v>0.44500000000000001</v>
      </c>
      <c r="P267" s="786">
        <v>0.44500000000000001</v>
      </c>
      <c r="Q267" s="787"/>
      <c r="R267" s="788"/>
      <c r="S267" s="786">
        <v>0.44500000000000001</v>
      </c>
      <c r="T267" s="786">
        <v>0.44500000000000001</v>
      </c>
    </row>
    <row r="268" spans="4:20" ht="13.35" customHeight="1" outlineLevel="1">
      <c r="D268" s="180" t="s">
        <v>1398</v>
      </c>
      <c r="E268" s="180" t="s">
        <v>1349</v>
      </c>
      <c r="F268" s="177" t="s">
        <v>532</v>
      </c>
      <c r="G268" s="786">
        <v>2.8000000000000001E-2</v>
      </c>
      <c r="H268" s="786">
        <v>2.8000000000000001E-2</v>
      </c>
      <c r="I268" s="786">
        <v>2.8000000000000001E-2</v>
      </c>
      <c r="J268" s="786">
        <v>2.8000000000000001E-2</v>
      </c>
      <c r="K268" s="786">
        <v>2.8000000000000001E-2</v>
      </c>
      <c r="L268" s="786">
        <v>2.8000000000000001E-2</v>
      </c>
      <c r="O268" s="786">
        <v>2.8000000000000001E-2</v>
      </c>
      <c r="P268" s="786">
        <v>2.8000000000000001E-2</v>
      </c>
      <c r="Q268" s="787"/>
      <c r="R268" s="788"/>
      <c r="S268" s="786">
        <v>2.8000000000000001E-2</v>
      </c>
      <c r="T268" s="786">
        <v>2.8000000000000001E-2</v>
      </c>
    </row>
    <row r="269" spans="4:20" ht="13.35" customHeight="1" outlineLevel="1">
      <c r="D269" s="180" t="s">
        <v>1398</v>
      </c>
      <c r="E269" s="180" t="s">
        <v>1451</v>
      </c>
      <c r="F269" s="177" t="s">
        <v>532</v>
      </c>
      <c r="G269" s="786">
        <v>0.44500000000000001</v>
      </c>
      <c r="H269" s="786">
        <v>0.44500000000000001</v>
      </c>
      <c r="I269" s="786">
        <v>0.44500000000000001</v>
      </c>
      <c r="J269" s="786">
        <v>0.44500000000000001</v>
      </c>
      <c r="K269" s="786">
        <v>0.44500000000000001</v>
      </c>
      <c r="L269" s="786">
        <v>0.44500000000000001</v>
      </c>
      <c r="O269" s="786">
        <v>0.44500000000000001</v>
      </c>
      <c r="P269" s="786">
        <v>0.44500000000000001</v>
      </c>
      <c r="Q269" s="787"/>
      <c r="R269" s="788"/>
      <c r="S269" s="786">
        <v>0.44500000000000001</v>
      </c>
      <c r="T269" s="786">
        <v>0.44500000000000001</v>
      </c>
    </row>
    <row r="270" spans="4:20" ht="13.35" customHeight="1" outlineLevel="1">
      <c r="D270" s="180" t="s">
        <v>1398</v>
      </c>
      <c r="E270" s="180" t="s">
        <v>1452</v>
      </c>
      <c r="F270" s="177" t="s">
        <v>532</v>
      </c>
      <c r="G270" s="786">
        <v>0.44500000000000001</v>
      </c>
      <c r="H270" s="786">
        <v>0.44500000000000001</v>
      </c>
      <c r="I270" s="786">
        <v>0.44500000000000001</v>
      </c>
      <c r="J270" s="786">
        <v>0.44500000000000001</v>
      </c>
      <c r="K270" s="786">
        <v>0.44500000000000001</v>
      </c>
      <c r="L270" s="786">
        <v>0.44500000000000001</v>
      </c>
      <c r="O270" s="786">
        <v>0.44500000000000001</v>
      </c>
      <c r="P270" s="786">
        <v>0.44500000000000001</v>
      </c>
      <c r="Q270" s="787"/>
      <c r="R270" s="788"/>
      <c r="S270" s="786">
        <v>0.44500000000000001</v>
      </c>
      <c r="T270" s="786">
        <v>0.44500000000000001</v>
      </c>
    </row>
    <row r="271" spans="4:20" ht="13.35" customHeight="1" outlineLevel="1">
      <c r="D271" s="180" t="s">
        <v>1398</v>
      </c>
      <c r="E271" s="180" t="s">
        <v>1350</v>
      </c>
      <c r="F271" s="177" t="s">
        <v>532</v>
      </c>
      <c r="G271" s="786">
        <v>0.1913</v>
      </c>
      <c r="H271" s="786">
        <v>0.1913</v>
      </c>
      <c r="I271" s="786">
        <v>0.1913</v>
      </c>
      <c r="J271" s="786">
        <v>0.1913</v>
      </c>
      <c r="K271" s="786">
        <v>0.1913</v>
      </c>
      <c r="L271" s="786">
        <v>0.1913</v>
      </c>
      <c r="O271" s="786">
        <v>0.1913</v>
      </c>
      <c r="P271" s="786">
        <v>0.1913</v>
      </c>
      <c r="Q271" s="787"/>
      <c r="R271" s="788"/>
      <c r="S271" s="786">
        <v>0.1913</v>
      </c>
      <c r="T271" s="786">
        <v>0.1913</v>
      </c>
    </row>
    <row r="272" spans="4:20" ht="13.35" customHeight="1" outlineLevel="1">
      <c r="D272" s="180" t="s">
        <v>1398</v>
      </c>
      <c r="E272" s="180" t="s">
        <v>1453</v>
      </c>
      <c r="F272" s="177" t="s">
        <v>532</v>
      </c>
      <c r="G272" s="786">
        <v>2.4739</v>
      </c>
      <c r="H272" s="786">
        <v>2.4739</v>
      </c>
      <c r="I272" s="786">
        <v>2.4739</v>
      </c>
      <c r="J272" s="786">
        <v>2.4739</v>
      </c>
      <c r="K272" s="786">
        <v>2.4739</v>
      </c>
      <c r="L272" s="786">
        <v>2.4739</v>
      </c>
      <c r="O272" s="786">
        <v>2.4739</v>
      </c>
      <c r="P272" s="786">
        <v>2.4739</v>
      </c>
      <c r="Q272" s="787"/>
      <c r="R272" s="788"/>
      <c r="S272" s="786">
        <v>2.4739</v>
      </c>
      <c r="T272" s="786">
        <v>2.4739</v>
      </c>
    </row>
    <row r="273" spans="4:20" ht="13.35" customHeight="1" outlineLevel="1">
      <c r="D273" s="180" t="s">
        <v>1398</v>
      </c>
      <c r="E273" s="180" t="s">
        <v>1454</v>
      </c>
      <c r="F273" s="177" t="s">
        <v>532</v>
      </c>
      <c r="G273" s="786">
        <v>0.44500000000000001</v>
      </c>
      <c r="H273" s="786">
        <v>0.44500000000000001</v>
      </c>
      <c r="I273" s="786">
        <v>0.44500000000000001</v>
      </c>
      <c r="J273" s="786">
        <v>0.44500000000000001</v>
      </c>
      <c r="K273" s="786">
        <v>0.44500000000000001</v>
      </c>
      <c r="L273" s="786">
        <v>0.44500000000000001</v>
      </c>
      <c r="O273" s="786">
        <v>0.44500000000000001</v>
      </c>
      <c r="P273" s="786">
        <v>0.44500000000000001</v>
      </c>
      <c r="Q273" s="787"/>
      <c r="R273" s="788"/>
      <c r="S273" s="786">
        <v>0.44500000000000001</v>
      </c>
      <c r="T273" s="786">
        <v>0.44500000000000001</v>
      </c>
    </row>
    <row r="274" spans="4:20" ht="13.35" customHeight="1" outlineLevel="1">
      <c r="D274" s="180" t="s">
        <v>1398</v>
      </c>
      <c r="E274" s="180" t="s">
        <v>1455</v>
      </c>
      <c r="F274" s="177" t="s">
        <v>532</v>
      </c>
      <c r="G274" s="786">
        <v>0.44500000000000001</v>
      </c>
      <c r="H274" s="786">
        <v>0.44500000000000001</v>
      </c>
      <c r="I274" s="786">
        <v>0.44500000000000001</v>
      </c>
      <c r="J274" s="786">
        <v>0.44500000000000001</v>
      </c>
      <c r="K274" s="786">
        <v>0.44500000000000001</v>
      </c>
      <c r="L274" s="786">
        <v>0.44500000000000001</v>
      </c>
      <c r="O274" s="786">
        <v>0.44500000000000001</v>
      </c>
      <c r="P274" s="786">
        <v>0.44500000000000001</v>
      </c>
      <c r="Q274" s="787"/>
      <c r="R274" s="788"/>
      <c r="S274" s="786">
        <v>0.44500000000000001</v>
      </c>
      <c r="T274" s="786">
        <v>0.44500000000000001</v>
      </c>
    </row>
    <row r="275" spans="4:20" ht="13.35" customHeight="1" outlineLevel="1">
      <c r="D275" s="180" t="s">
        <v>1398</v>
      </c>
      <c r="E275" s="180" t="s">
        <v>1456</v>
      </c>
      <c r="F275" s="177" t="s">
        <v>532</v>
      </c>
      <c r="G275" s="786">
        <v>0.58730000000000004</v>
      </c>
      <c r="H275" s="786">
        <v>0.58730000000000004</v>
      </c>
      <c r="I275" s="786">
        <v>0.58730000000000004</v>
      </c>
      <c r="J275" s="786">
        <v>0.58730000000000004</v>
      </c>
      <c r="K275" s="786">
        <v>0.58730000000000004</v>
      </c>
      <c r="L275" s="786">
        <v>0.58730000000000004</v>
      </c>
      <c r="O275" s="786">
        <v>0.58730000000000004</v>
      </c>
      <c r="P275" s="786">
        <v>0.58730000000000004</v>
      </c>
      <c r="Q275" s="787"/>
      <c r="R275" s="788"/>
      <c r="S275" s="786">
        <v>0.58730000000000004</v>
      </c>
      <c r="T275" s="786">
        <v>0.58730000000000004</v>
      </c>
    </row>
    <row r="276" spans="4:20" ht="13.35" customHeight="1" outlineLevel="1">
      <c r="D276" s="180" t="s">
        <v>1398</v>
      </c>
      <c r="E276" s="180" t="s">
        <v>1457</v>
      </c>
      <c r="F276" s="177" t="s">
        <v>532</v>
      </c>
      <c r="G276" s="786">
        <v>2.4739</v>
      </c>
      <c r="H276" s="786">
        <v>2.4739</v>
      </c>
      <c r="I276" s="786">
        <v>2.4739</v>
      </c>
      <c r="J276" s="786">
        <v>2.4739</v>
      </c>
      <c r="K276" s="786">
        <v>2.4739</v>
      </c>
      <c r="L276" s="786">
        <v>2.4739</v>
      </c>
      <c r="O276" s="786">
        <v>2.4739</v>
      </c>
      <c r="P276" s="786">
        <v>2.4739</v>
      </c>
      <c r="Q276" s="787"/>
      <c r="R276" s="788"/>
      <c r="S276" s="786">
        <v>2.4739</v>
      </c>
      <c r="T276" s="786">
        <v>2.4739</v>
      </c>
    </row>
    <row r="277" spans="4:20" ht="13.35" customHeight="1" outlineLevel="1">
      <c r="D277" s="180" t="s">
        <v>1398</v>
      </c>
      <c r="E277" s="180" t="s">
        <v>1458</v>
      </c>
      <c r="F277" s="177" t="s">
        <v>532</v>
      </c>
      <c r="G277" s="786">
        <v>2.4739</v>
      </c>
      <c r="H277" s="786">
        <v>2.4739</v>
      </c>
      <c r="I277" s="786">
        <v>2.4739</v>
      </c>
      <c r="J277" s="786">
        <v>2.4739</v>
      </c>
      <c r="K277" s="786">
        <v>2.4739</v>
      </c>
      <c r="L277" s="786">
        <v>2.4739</v>
      </c>
      <c r="O277" s="786">
        <v>2.4739</v>
      </c>
      <c r="P277" s="786">
        <v>2.4739</v>
      </c>
      <c r="Q277" s="787"/>
      <c r="R277" s="788"/>
      <c r="S277" s="786">
        <v>2.4739</v>
      </c>
      <c r="T277" s="786">
        <v>2.4739</v>
      </c>
    </row>
    <row r="278" spans="4:20" ht="13.35" customHeight="1" outlineLevel="1">
      <c r="D278" s="180" t="s">
        <v>1398</v>
      </c>
      <c r="E278" s="180" t="s">
        <v>1459</v>
      </c>
      <c r="F278" s="177" t="s">
        <v>532</v>
      </c>
      <c r="G278" s="786">
        <v>0.99670000000000003</v>
      </c>
      <c r="H278" s="786">
        <v>0.99670000000000003</v>
      </c>
      <c r="I278" s="786">
        <v>0.99670000000000003</v>
      </c>
      <c r="J278" s="786">
        <v>0.99670000000000003</v>
      </c>
      <c r="K278" s="786">
        <v>0.99670000000000003</v>
      </c>
      <c r="L278" s="786">
        <v>0.99670000000000003</v>
      </c>
      <c r="O278" s="786">
        <v>0.99670000000000003</v>
      </c>
      <c r="P278" s="786">
        <v>0.99670000000000003</v>
      </c>
      <c r="Q278" s="787"/>
      <c r="R278" s="788"/>
      <c r="S278" s="786">
        <v>0.99670000000000003</v>
      </c>
      <c r="T278" s="786">
        <v>0.99670000000000003</v>
      </c>
    </row>
    <row r="279" spans="4:20" ht="13.35" customHeight="1" outlineLevel="1">
      <c r="D279" s="180" t="s">
        <v>1398</v>
      </c>
      <c r="E279" s="180" t="s">
        <v>1460</v>
      </c>
      <c r="F279" s="177" t="s">
        <v>532</v>
      </c>
      <c r="G279" s="786">
        <v>0.58730000000000004</v>
      </c>
      <c r="H279" s="786">
        <v>0.58730000000000004</v>
      </c>
      <c r="I279" s="786">
        <v>0.58730000000000004</v>
      </c>
      <c r="J279" s="786">
        <v>0.58730000000000004</v>
      </c>
      <c r="K279" s="786">
        <v>0.58730000000000004</v>
      </c>
      <c r="L279" s="786">
        <v>0.58730000000000004</v>
      </c>
      <c r="O279" s="786">
        <v>0.58730000000000004</v>
      </c>
      <c r="P279" s="786">
        <v>0.58730000000000004</v>
      </c>
      <c r="Q279" s="787"/>
      <c r="R279" s="788"/>
      <c r="S279" s="786">
        <v>0.58730000000000004</v>
      </c>
      <c r="T279" s="786">
        <v>0.58730000000000004</v>
      </c>
    </row>
    <row r="280" spans="4:20" ht="13.35" customHeight="1" outlineLevel="1">
      <c r="D280" s="180" t="s">
        <v>1398</v>
      </c>
      <c r="E280" s="180" t="s">
        <v>1461</v>
      </c>
      <c r="F280" s="177" t="s">
        <v>532</v>
      </c>
      <c r="G280" s="786">
        <v>0.99670000000000003</v>
      </c>
      <c r="H280" s="786">
        <v>0.99670000000000003</v>
      </c>
      <c r="I280" s="786">
        <v>0.99670000000000003</v>
      </c>
      <c r="J280" s="786">
        <v>0.99670000000000003</v>
      </c>
      <c r="K280" s="786">
        <v>0.99670000000000003</v>
      </c>
      <c r="L280" s="786">
        <v>0.99670000000000003</v>
      </c>
      <c r="O280" s="786">
        <v>0.99670000000000003</v>
      </c>
      <c r="P280" s="786">
        <v>0.99670000000000003</v>
      </c>
      <c r="Q280" s="787"/>
      <c r="R280" s="788"/>
      <c r="S280" s="786">
        <v>0.99670000000000003</v>
      </c>
      <c r="T280" s="786">
        <v>0.99670000000000003</v>
      </c>
    </row>
    <row r="281" spans="4:20" ht="13.35" customHeight="1" outlineLevel="1">
      <c r="D281" s="180" t="s">
        <v>1398</v>
      </c>
      <c r="E281" s="180" t="s">
        <v>1351</v>
      </c>
      <c r="F281" s="177" t="s">
        <v>532</v>
      </c>
      <c r="G281" s="786">
        <v>5.5E-2</v>
      </c>
      <c r="H281" s="786">
        <v>5.5E-2</v>
      </c>
      <c r="I281" s="786">
        <v>5.5E-2</v>
      </c>
      <c r="J281" s="786">
        <v>5.5E-2</v>
      </c>
      <c r="K281" s="786">
        <v>5.5E-2</v>
      </c>
      <c r="L281" s="786">
        <v>5.5E-2</v>
      </c>
      <c r="O281" s="786">
        <v>5.5E-2</v>
      </c>
      <c r="P281" s="786">
        <v>5.5E-2</v>
      </c>
      <c r="Q281" s="787"/>
      <c r="R281" s="788"/>
      <c r="S281" s="786">
        <v>5.5E-2</v>
      </c>
      <c r="T281" s="786">
        <v>5.5E-2</v>
      </c>
    </row>
    <row r="282" spans="4:20" ht="13.35" customHeight="1" outlineLevel="1">
      <c r="D282" s="180" t="s">
        <v>1398</v>
      </c>
      <c r="E282" s="180" t="s">
        <v>1352</v>
      </c>
      <c r="F282" s="177" t="s">
        <v>532</v>
      </c>
      <c r="G282" s="786">
        <v>0.23139999999999999</v>
      </c>
      <c r="H282" s="786">
        <v>0.23139999999999999</v>
      </c>
      <c r="I282" s="786">
        <v>0.23139999999999999</v>
      </c>
      <c r="J282" s="786">
        <v>0.23139999999999999</v>
      </c>
      <c r="K282" s="786">
        <v>0.23139999999999999</v>
      </c>
      <c r="L282" s="786">
        <v>0.23139999999999999</v>
      </c>
      <c r="O282" s="786">
        <v>0.23139999999999999</v>
      </c>
      <c r="P282" s="786">
        <v>0.23139999999999999</v>
      </c>
      <c r="Q282" s="787"/>
      <c r="R282" s="788"/>
      <c r="S282" s="786">
        <v>0.23139999999999999</v>
      </c>
      <c r="T282" s="786">
        <v>0.23139999999999999</v>
      </c>
    </row>
    <row r="283" spans="4:20" ht="13.35" customHeight="1" outlineLevel="1">
      <c r="D283" s="180" t="s">
        <v>1398</v>
      </c>
      <c r="E283" s="180" t="s">
        <v>1462</v>
      </c>
      <c r="F283" s="177" t="s">
        <v>532</v>
      </c>
      <c r="G283" s="786">
        <v>0.58730000000000004</v>
      </c>
      <c r="H283" s="786">
        <v>0.58730000000000004</v>
      </c>
      <c r="I283" s="786">
        <v>0.58730000000000004</v>
      </c>
      <c r="J283" s="786">
        <v>0.58730000000000004</v>
      </c>
      <c r="K283" s="786">
        <v>0.58730000000000004</v>
      </c>
      <c r="L283" s="786">
        <v>0.58730000000000004</v>
      </c>
      <c r="O283" s="786">
        <v>0.58730000000000004</v>
      </c>
      <c r="P283" s="786">
        <v>0.58730000000000004</v>
      </c>
      <c r="Q283" s="787"/>
      <c r="R283" s="788"/>
      <c r="S283" s="786">
        <v>0.58730000000000004</v>
      </c>
      <c r="T283" s="786">
        <v>0.58730000000000004</v>
      </c>
    </row>
    <row r="284" spans="4:20" ht="13.35" customHeight="1" outlineLevel="1">
      <c r="D284" s="180" t="s">
        <v>1398</v>
      </c>
      <c r="E284" s="180" t="s">
        <v>1463</v>
      </c>
      <c r="F284" s="177" t="s">
        <v>532</v>
      </c>
      <c r="G284" s="786">
        <v>2.4739</v>
      </c>
      <c r="H284" s="786">
        <v>2.4739</v>
      </c>
      <c r="I284" s="786">
        <v>2.4739</v>
      </c>
      <c r="J284" s="786">
        <v>2.4739</v>
      </c>
      <c r="K284" s="786">
        <v>2.4739</v>
      </c>
      <c r="L284" s="786">
        <v>2.4739</v>
      </c>
      <c r="O284" s="786">
        <v>2.4739</v>
      </c>
      <c r="P284" s="786">
        <v>2.4739</v>
      </c>
      <c r="Q284" s="787"/>
      <c r="R284" s="788"/>
      <c r="S284" s="786">
        <v>2.4739</v>
      </c>
      <c r="T284" s="786">
        <v>2.4739</v>
      </c>
    </row>
    <row r="285" spans="4:20" ht="13.35" customHeight="1" outlineLevel="1">
      <c r="D285" s="180" t="s">
        <v>1398</v>
      </c>
      <c r="E285" s="180" t="s">
        <v>1464</v>
      </c>
      <c r="F285" s="177" t="s">
        <v>532</v>
      </c>
      <c r="G285" s="786">
        <v>0.44500000000000001</v>
      </c>
      <c r="H285" s="786">
        <v>0.44500000000000001</v>
      </c>
      <c r="I285" s="786">
        <v>0.44500000000000001</v>
      </c>
      <c r="J285" s="786">
        <v>0.44500000000000001</v>
      </c>
      <c r="K285" s="786">
        <v>0.44500000000000001</v>
      </c>
      <c r="L285" s="786">
        <v>0.44500000000000001</v>
      </c>
      <c r="O285" s="786">
        <v>0.44500000000000001</v>
      </c>
      <c r="P285" s="786">
        <v>0.44500000000000001</v>
      </c>
      <c r="Q285" s="787"/>
      <c r="R285" s="788"/>
      <c r="S285" s="786">
        <v>0.44500000000000001</v>
      </c>
      <c r="T285" s="786">
        <v>0.44500000000000001</v>
      </c>
    </row>
    <row r="286" spans="4:20" ht="13.35" customHeight="1" outlineLevel="1">
      <c r="D286" s="180" t="s">
        <v>1398</v>
      </c>
      <c r="E286" s="180" t="s">
        <v>1353</v>
      </c>
      <c r="F286" s="177" t="s">
        <v>532</v>
      </c>
      <c r="G286" s="786">
        <v>0.19500000000000001</v>
      </c>
      <c r="H286" s="786">
        <v>0.19500000000000001</v>
      </c>
      <c r="I286" s="786">
        <v>0.19500000000000001</v>
      </c>
      <c r="J286" s="786">
        <v>0.19500000000000001</v>
      </c>
      <c r="K286" s="786">
        <v>0.19500000000000001</v>
      </c>
      <c r="L286" s="786">
        <v>0.19500000000000001</v>
      </c>
      <c r="O286" s="786">
        <v>0.19500000000000001</v>
      </c>
      <c r="P286" s="786">
        <v>0.19500000000000001</v>
      </c>
      <c r="Q286" s="787"/>
      <c r="R286" s="788"/>
      <c r="S286" s="786">
        <v>0.19500000000000001</v>
      </c>
      <c r="T286" s="786">
        <v>0.19500000000000001</v>
      </c>
    </row>
    <row r="287" spans="4:20" ht="13.35" customHeight="1" outlineLevel="1">
      <c r="D287" s="180" t="s">
        <v>1398</v>
      </c>
      <c r="E287" s="180" t="s">
        <v>1382</v>
      </c>
      <c r="F287" s="177" t="s">
        <v>532</v>
      </c>
      <c r="G287" s="786">
        <v>0.30790000000000001</v>
      </c>
      <c r="H287" s="786">
        <v>0.30790000000000001</v>
      </c>
      <c r="I287" s="786">
        <v>0.30790000000000001</v>
      </c>
      <c r="J287" s="786">
        <v>0.30790000000000001</v>
      </c>
      <c r="K287" s="786">
        <v>0.30790000000000001</v>
      </c>
      <c r="L287" s="786">
        <v>0.30790000000000001</v>
      </c>
      <c r="O287" s="786">
        <v>0.30790000000000001</v>
      </c>
      <c r="P287" s="786">
        <v>0.30790000000000001</v>
      </c>
      <c r="Q287" s="787"/>
      <c r="R287" s="788"/>
      <c r="S287" s="786">
        <v>0.30790000000000001</v>
      </c>
      <c r="T287" s="786">
        <v>0.30790000000000001</v>
      </c>
    </row>
    <row r="288" spans="4:20" ht="13.35" customHeight="1" outlineLevel="1">
      <c r="D288" s="180" t="s">
        <v>1398</v>
      </c>
      <c r="E288" s="180" t="s">
        <v>1354</v>
      </c>
      <c r="F288" s="177" t="s">
        <v>532</v>
      </c>
      <c r="G288" s="786">
        <v>6.2300000000000001E-2</v>
      </c>
      <c r="H288" s="786">
        <v>6.2300000000000001E-2</v>
      </c>
      <c r="I288" s="786">
        <v>6.2300000000000001E-2</v>
      </c>
      <c r="J288" s="786">
        <v>6.2300000000000001E-2</v>
      </c>
      <c r="K288" s="786">
        <v>6.2300000000000001E-2</v>
      </c>
      <c r="L288" s="786">
        <v>6.2300000000000001E-2</v>
      </c>
      <c r="O288" s="786">
        <v>6.2300000000000001E-2</v>
      </c>
      <c r="P288" s="786">
        <v>6.2300000000000001E-2</v>
      </c>
      <c r="Q288" s="787"/>
      <c r="R288" s="788"/>
      <c r="S288" s="786">
        <v>6.2300000000000001E-2</v>
      </c>
      <c r="T288" s="786">
        <v>6.2300000000000001E-2</v>
      </c>
    </row>
    <row r="289" spans="4:20" ht="13.35" customHeight="1" outlineLevel="1">
      <c r="D289" s="180" t="s">
        <v>1398</v>
      </c>
      <c r="E289" s="180" t="s">
        <v>1383</v>
      </c>
      <c r="F289" s="177" t="s">
        <v>532</v>
      </c>
      <c r="G289" s="786">
        <v>0.23139999999999999</v>
      </c>
      <c r="H289" s="786">
        <v>0.23139999999999999</v>
      </c>
      <c r="I289" s="786">
        <v>0.23139999999999999</v>
      </c>
      <c r="J289" s="786">
        <v>0.23139999999999999</v>
      </c>
      <c r="K289" s="786">
        <v>0.23139999999999999</v>
      </c>
      <c r="L289" s="786">
        <v>0.23139999999999999</v>
      </c>
      <c r="O289" s="786">
        <v>0.23139999999999999</v>
      </c>
      <c r="P289" s="786">
        <v>0.23139999999999999</v>
      </c>
      <c r="Q289" s="787"/>
      <c r="R289" s="788"/>
      <c r="S289" s="786">
        <v>0.23139999999999999</v>
      </c>
      <c r="T289" s="786">
        <v>0.23139999999999999</v>
      </c>
    </row>
    <row r="290" spans="4:20" ht="13.35" customHeight="1" outlineLevel="1">
      <c r="D290" s="180" t="s">
        <v>1398</v>
      </c>
      <c r="E290" s="180" t="s">
        <v>1355</v>
      </c>
      <c r="F290" s="177" t="s">
        <v>532</v>
      </c>
      <c r="G290" s="786">
        <v>0.23139999999999999</v>
      </c>
      <c r="H290" s="786">
        <v>0.23139999999999999</v>
      </c>
      <c r="I290" s="786">
        <v>0.23139999999999999</v>
      </c>
      <c r="J290" s="786">
        <v>0.23139999999999999</v>
      </c>
      <c r="K290" s="786">
        <v>0.23139999999999999</v>
      </c>
      <c r="L290" s="786">
        <v>0.23139999999999999</v>
      </c>
      <c r="O290" s="786">
        <v>0.23139999999999999</v>
      </c>
      <c r="P290" s="786">
        <v>0.23139999999999999</v>
      </c>
      <c r="Q290" s="787"/>
      <c r="R290" s="788"/>
      <c r="S290" s="786">
        <v>0.23139999999999999</v>
      </c>
      <c r="T290" s="786">
        <v>0.23139999999999999</v>
      </c>
    </row>
    <row r="291" spans="4:20" ht="13.35" customHeight="1" outlineLevel="1">
      <c r="D291" s="180" t="s">
        <v>1398</v>
      </c>
      <c r="E291" s="180" t="s">
        <v>1465</v>
      </c>
      <c r="F291" s="177" t="s">
        <v>532</v>
      </c>
      <c r="G291" s="786">
        <v>0.58730000000000004</v>
      </c>
      <c r="H291" s="786">
        <v>0.58730000000000004</v>
      </c>
      <c r="I291" s="786">
        <v>0.58730000000000004</v>
      </c>
      <c r="J291" s="786">
        <v>0.58730000000000004</v>
      </c>
      <c r="K291" s="786">
        <v>0.58730000000000004</v>
      </c>
      <c r="L291" s="786">
        <v>0.58730000000000004</v>
      </c>
      <c r="O291" s="786">
        <v>0.58730000000000004</v>
      </c>
      <c r="P291" s="786">
        <v>0.58730000000000004</v>
      </c>
      <c r="Q291" s="787"/>
      <c r="R291" s="788"/>
      <c r="S291" s="786">
        <v>0.58730000000000004</v>
      </c>
      <c r="T291" s="786">
        <v>0.58730000000000004</v>
      </c>
    </row>
    <row r="292" spans="4:20" ht="13.35" customHeight="1" outlineLevel="1">
      <c r="D292" s="180" t="s">
        <v>1398</v>
      </c>
      <c r="E292" s="180" t="s">
        <v>1466</v>
      </c>
      <c r="F292" s="177" t="s">
        <v>532</v>
      </c>
      <c r="G292" s="786">
        <v>0.58730000000000004</v>
      </c>
      <c r="H292" s="786">
        <v>0.58730000000000004</v>
      </c>
      <c r="I292" s="786">
        <v>0.58730000000000004</v>
      </c>
      <c r="J292" s="786">
        <v>0.58730000000000004</v>
      </c>
      <c r="K292" s="786">
        <v>0.58730000000000004</v>
      </c>
      <c r="L292" s="786">
        <v>0.58730000000000004</v>
      </c>
      <c r="O292" s="786">
        <v>0.58730000000000004</v>
      </c>
      <c r="P292" s="786">
        <v>0.58730000000000004</v>
      </c>
      <c r="Q292" s="787"/>
      <c r="R292" s="788"/>
      <c r="S292" s="786">
        <v>0.58730000000000004</v>
      </c>
      <c r="T292" s="786">
        <v>0.58730000000000004</v>
      </c>
    </row>
    <row r="293" spans="4:20" ht="13.35" customHeight="1" outlineLevel="1">
      <c r="D293" s="180" t="s">
        <v>1398</v>
      </c>
      <c r="E293" s="180" t="s">
        <v>1356</v>
      </c>
      <c r="F293" s="177" t="s">
        <v>532</v>
      </c>
      <c r="G293" s="786">
        <v>8.4500000000000006E-2</v>
      </c>
      <c r="H293" s="786">
        <v>8.4500000000000006E-2</v>
      </c>
      <c r="I293" s="786">
        <v>8.4500000000000006E-2</v>
      </c>
      <c r="J293" s="786">
        <v>8.4500000000000006E-2</v>
      </c>
      <c r="K293" s="786">
        <v>8.4500000000000006E-2</v>
      </c>
      <c r="L293" s="786">
        <v>8.4500000000000006E-2</v>
      </c>
      <c r="O293" s="786">
        <v>8.4500000000000006E-2</v>
      </c>
      <c r="P293" s="786">
        <v>8.4500000000000006E-2</v>
      </c>
      <c r="Q293" s="787"/>
      <c r="R293" s="788"/>
      <c r="S293" s="786">
        <v>8.4500000000000006E-2</v>
      </c>
      <c r="T293" s="786">
        <v>8.4500000000000006E-2</v>
      </c>
    </row>
    <row r="294" spans="4:20" ht="13.35" customHeight="1" outlineLevel="1">
      <c r="D294" s="180" t="s">
        <v>1398</v>
      </c>
      <c r="E294" s="180" t="s">
        <v>1467</v>
      </c>
      <c r="F294" s="177" t="s">
        <v>532</v>
      </c>
      <c r="G294" s="786">
        <v>0.80089999999999995</v>
      </c>
      <c r="H294" s="786">
        <v>0.80089999999999995</v>
      </c>
      <c r="I294" s="786">
        <v>0.80089999999999995</v>
      </c>
      <c r="J294" s="786">
        <v>0.80089999999999995</v>
      </c>
      <c r="K294" s="786">
        <v>0.80089999999999995</v>
      </c>
      <c r="L294" s="786">
        <v>0.80089999999999995</v>
      </c>
      <c r="O294" s="786">
        <v>0.80089999999999995</v>
      </c>
      <c r="P294" s="786">
        <v>0.80089999999999995</v>
      </c>
      <c r="Q294" s="787"/>
      <c r="R294" s="788"/>
      <c r="S294" s="786">
        <v>0.80089999999999995</v>
      </c>
      <c r="T294" s="786">
        <v>0.80089999999999995</v>
      </c>
    </row>
    <row r="295" spans="4:20" ht="13.35" customHeight="1" outlineLevel="1">
      <c r="D295" s="180" t="s">
        <v>1398</v>
      </c>
      <c r="E295" s="180" t="s">
        <v>1468</v>
      </c>
      <c r="F295" s="177" t="s">
        <v>532</v>
      </c>
      <c r="G295" s="786">
        <v>0.58730000000000004</v>
      </c>
      <c r="H295" s="786">
        <v>0.58730000000000004</v>
      </c>
      <c r="I295" s="786">
        <v>0.58730000000000004</v>
      </c>
      <c r="J295" s="786">
        <v>0.58730000000000004</v>
      </c>
      <c r="K295" s="786">
        <v>0.58730000000000004</v>
      </c>
      <c r="L295" s="786">
        <v>0.58730000000000004</v>
      </c>
      <c r="O295" s="786">
        <v>0.58730000000000004</v>
      </c>
      <c r="P295" s="786">
        <v>0.58730000000000004</v>
      </c>
      <c r="Q295" s="787"/>
      <c r="R295" s="788"/>
      <c r="S295" s="786">
        <v>0.58730000000000004</v>
      </c>
      <c r="T295" s="786">
        <v>0.58730000000000004</v>
      </c>
    </row>
    <row r="296" spans="4:20" ht="13.35" customHeight="1" outlineLevel="1">
      <c r="D296" s="180" t="s">
        <v>1398</v>
      </c>
      <c r="E296" s="180" t="s">
        <v>1469</v>
      </c>
      <c r="F296" s="177" t="s">
        <v>532</v>
      </c>
      <c r="G296" s="786">
        <v>0.99670000000000003</v>
      </c>
      <c r="H296" s="786">
        <v>0.99670000000000003</v>
      </c>
      <c r="I296" s="786">
        <v>0.99670000000000003</v>
      </c>
      <c r="J296" s="786">
        <v>0.99670000000000003</v>
      </c>
      <c r="K296" s="786">
        <v>0.99670000000000003</v>
      </c>
      <c r="L296" s="786">
        <v>0.99670000000000003</v>
      </c>
      <c r="O296" s="786">
        <v>0.99670000000000003</v>
      </c>
      <c r="P296" s="786">
        <v>0.99670000000000003</v>
      </c>
      <c r="Q296" s="787"/>
      <c r="R296" s="788"/>
      <c r="S296" s="786">
        <v>0.99670000000000003</v>
      </c>
      <c r="T296" s="786">
        <v>0.99670000000000003</v>
      </c>
    </row>
    <row r="297" spans="4:20" ht="13.35" customHeight="1" outlineLevel="1">
      <c r="D297" s="180" t="s">
        <v>1398</v>
      </c>
      <c r="E297" s="180" t="s">
        <v>1470</v>
      </c>
      <c r="F297" s="177" t="s">
        <v>532</v>
      </c>
      <c r="G297" s="786">
        <v>2.4739</v>
      </c>
      <c r="H297" s="786">
        <v>2.4739</v>
      </c>
      <c r="I297" s="786">
        <v>2.4739</v>
      </c>
      <c r="J297" s="786">
        <v>2.4739</v>
      </c>
      <c r="K297" s="786">
        <v>2.4739</v>
      </c>
      <c r="L297" s="786">
        <v>2.4739</v>
      </c>
      <c r="O297" s="786">
        <v>2.4739</v>
      </c>
      <c r="P297" s="786">
        <v>2.4739</v>
      </c>
      <c r="Q297" s="787"/>
      <c r="R297" s="788"/>
      <c r="S297" s="786">
        <v>2.4739</v>
      </c>
      <c r="T297" s="786">
        <v>2.4739</v>
      </c>
    </row>
    <row r="298" spans="4:20" ht="13.35" customHeight="1" outlineLevel="1">
      <c r="D298" s="180" t="s">
        <v>1398</v>
      </c>
      <c r="E298" s="180" t="s">
        <v>1357</v>
      </c>
      <c r="F298" s="177" t="s">
        <v>532</v>
      </c>
      <c r="G298" s="786">
        <v>8.4500000000000006E-2</v>
      </c>
      <c r="H298" s="786">
        <v>8.4500000000000006E-2</v>
      </c>
      <c r="I298" s="786">
        <v>8.4500000000000006E-2</v>
      </c>
      <c r="J298" s="786">
        <v>8.4500000000000006E-2</v>
      </c>
      <c r="K298" s="786">
        <v>8.4500000000000006E-2</v>
      </c>
      <c r="L298" s="786">
        <v>8.4500000000000006E-2</v>
      </c>
      <c r="O298" s="786">
        <v>8.4500000000000006E-2</v>
      </c>
      <c r="P298" s="786">
        <v>8.4500000000000006E-2</v>
      </c>
      <c r="Q298" s="787"/>
      <c r="R298" s="788"/>
      <c r="S298" s="786">
        <v>8.4500000000000006E-2</v>
      </c>
      <c r="T298" s="786">
        <v>8.4500000000000006E-2</v>
      </c>
    </row>
    <row r="299" spans="4:20" ht="13.35" customHeight="1" outlineLevel="1">
      <c r="D299" s="180" t="s">
        <v>1398</v>
      </c>
      <c r="E299" s="180" t="s">
        <v>1471</v>
      </c>
      <c r="F299" s="177" t="s">
        <v>532</v>
      </c>
      <c r="G299" s="786">
        <v>0.44500000000000001</v>
      </c>
      <c r="H299" s="786">
        <v>0.44500000000000001</v>
      </c>
      <c r="I299" s="786">
        <v>0.44500000000000001</v>
      </c>
      <c r="J299" s="786">
        <v>0.44500000000000001</v>
      </c>
      <c r="K299" s="786">
        <v>0.44500000000000001</v>
      </c>
      <c r="L299" s="786">
        <v>0.44500000000000001</v>
      </c>
      <c r="O299" s="786">
        <v>0.44500000000000001</v>
      </c>
      <c r="P299" s="786">
        <v>0.44500000000000001</v>
      </c>
      <c r="Q299" s="787"/>
      <c r="R299" s="788"/>
      <c r="S299" s="786">
        <v>0.44500000000000001</v>
      </c>
      <c r="T299" s="786">
        <v>0.44500000000000001</v>
      </c>
    </row>
    <row r="300" spans="4:20" ht="13.35" customHeight="1" outlineLevel="1">
      <c r="D300" s="180" t="s">
        <v>1398</v>
      </c>
      <c r="E300" s="180" t="s">
        <v>1472</v>
      </c>
      <c r="F300" s="177" t="s">
        <v>532</v>
      </c>
      <c r="G300" s="786">
        <v>0.44500000000000001</v>
      </c>
      <c r="H300" s="786">
        <v>0.44500000000000001</v>
      </c>
      <c r="I300" s="786">
        <v>0.44500000000000001</v>
      </c>
      <c r="J300" s="786">
        <v>0.44500000000000001</v>
      </c>
      <c r="K300" s="786">
        <v>0.44500000000000001</v>
      </c>
      <c r="L300" s="786">
        <v>0.44500000000000001</v>
      </c>
      <c r="O300" s="786">
        <v>0.44500000000000001</v>
      </c>
      <c r="P300" s="786">
        <v>0.44500000000000001</v>
      </c>
      <c r="Q300" s="787"/>
      <c r="R300" s="788"/>
      <c r="S300" s="786">
        <v>0.44500000000000001</v>
      </c>
      <c r="T300" s="786">
        <v>0.44500000000000001</v>
      </c>
    </row>
    <row r="301" spans="4:20" ht="13.35" customHeight="1" outlineLevel="1">
      <c r="D301" s="180" t="s">
        <v>1398</v>
      </c>
      <c r="E301" s="180" t="s">
        <v>1473</v>
      </c>
      <c r="F301" s="177" t="s">
        <v>532</v>
      </c>
      <c r="G301" s="786">
        <v>0.58730000000000004</v>
      </c>
      <c r="H301" s="786">
        <v>0.58730000000000004</v>
      </c>
      <c r="I301" s="786">
        <v>0.58730000000000004</v>
      </c>
      <c r="J301" s="786">
        <v>0.58730000000000004</v>
      </c>
      <c r="K301" s="786">
        <v>0.58730000000000004</v>
      </c>
      <c r="L301" s="786">
        <v>0.58730000000000004</v>
      </c>
      <c r="O301" s="786">
        <v>0.58730000000000004</v>
      </c>
      <c r="P301" s="786">
        <v>0.58730000000000004</v>
      </c>
      <c r="Q301" s="787"/>
      <c r="R301" s="788"/>
      <c r="S301" s="786">
        <v>0.58730000000000004</v>
      </c>
      <c r="T301" s="786">
        <v>0.58730000000000004</v>
      </c>
    </row>
    <row r="302" spans="4:20" ht="13.35" customHeight="1" outlineLevel="1">
      <c r="D302" s="180" t="s">
        <v>1398</v>
      </c>
      <c r="E302" s="180" t="s">
        <v>1474</v>
      </c>
      <c r="F302" s="177" t="s">
        <v>532</v>
      </c>
      <c r="G302" s="786">
        <v>0.58730000000000004</v>
      </c>
      <c r="H302" s="786">
        <v>0.58730000000000004</v>
      </c>
      <c r="I302" s="786">
        <v>0.58730000000000004</v>
      </c>
      <c r="J302" s="786">
        <v>0.58730000000000004</v>
      </c>
      <c r="K302" s="786">
        <v>0.58730000000000004</v>
      </c>
      <c r="L302" s="786">
        <v>0.58730000000000004</v>
      </c>
      <c r="O302" s="786">
        <v>0.58730000000000004</v>
      </c>
      <c r="P302" s="786">
        <v>0.58730000000000004</v>
      </c>
      <c r="Q302" s="787"/>
      <c r="R302" s="788"/>
      <c r="S302" s="786">
        <v>0.58730000000000004</v>
      </c>
      <c r="T302" s="786">
        <v>0.58730000000000004</v>
      </c>
    </row>
    <row r="303" spans="4:20" ht="13.35" customHeight="1" outlineLevel="1">
      <c r="D303" s="180" t="s">
        <v>1398</v>
      </c>
      <c r="E303" s="180" t="s">
        <v>1384</v>
      </c>
      <c r="F303" s="177" t="s">
        <v>532</v>
      </c>
      <c r="G303" s="786">
        <v>0.30790000000000001</v>
      </c>
      <c r="H303" s="786">
        <v>0.30790000000000001</v>
      </c>
      <c r="I303" s="786">
        <v>0.30790000000000001</v>
      </c>
      <c r="J303" s="786">
        <v>0.30790000000000001</v>
      </c>
      <c r="K303" s="786">
        <v>0.30790000000000001</v>
      </c>
      <c r="L303" s="786">
        <v>0.30790000000000001</v>
      </c>
      <c r="O303" s="786">
        <v>0.30790000000000001</v>
      </c>
      <c r="P303" s="786">
        <v>0.30790000000000001</v>
      </c>
      <c r="Q303" s="787"/>
      <c r="R303" s="788"/>
      <c r="S303" s="786">
        <v>0.30790000000000001</v>
      </c>
      <c r="T303" s="786">
        <v>0.30790000000000001</v>
      </c>
    </row>
    <row r="304" spans="4:20" ht="13.35" customHeight="1" outlineLevel="1">
      <c r="D304" s="180" t="s">
        <v>1398</v>
      </c>
      <c r="E304" s="180" t="s">
        <v>1475</v>
      </c>
      <c r="F304" s="177" t="s">
        <v>532</v>
      </c>
      <c r="G304" s="786">
        <v>0.44500000000000001</v>
      </c>
      <c r="H304" s="786">
        <v>0.44500000000000001</v>
      </c>
      <c r="I304" s="786">
        <v>0.44500000000000001</v>
      </c>
      <c r="J304" s="786">
        <v>0.44500000000000001</v>
      </c>
      <c r="K304" s="786">
        <v>0.44500000000000001</v>
      </c>
      <c r="L304" s="786">
        <v>0.44500000000000001</v>
      </c>
      <c r="O304" s="786">
        <v>0.44500000000000001</v>
      </c>
      <c r="P304" s="786">
        <v>0.44500000000000001</v>
      </c>
      <c r="Q304" s="787"/>
      <c r="R304" s="788"/>
      <c r="S304" s="786">
        <v>0.44500000000000001</v>
      </c>
      <c r="T304" s="786">
        <v>0.44500000000000001</v>
      </c>
    </row>
    <row r="305" spans="4:20" ht="13.35" customHeight="1" outlineLevel="1">
      <c r="D305" s="180" t="s">
        <v>1398</v>
      </c>
      <c r="E305" s="180" t="s">
        <v>1476</v>
      </c>
      <c r="F305" s="177" t="s">
        <v>532</v>
      </c>
      <c r="G305" s="786">
        <v>0.58730000000000004</v>
      </c>
      <c r="H305" s="786">
        <v>0.58730000000000004</v>
      </c>
      <c r="I305" s="786">
        <v>0.58730000000000004</v>
      </c>
      <c r="J305" s="786">
        <v>0.58730000000000004</v>
      </c>
      <c r="K305" s="786">
        <v>0.58730000000000004</v>
      </c>
      <c r="L305" s="786">
        <v>0.58730000000000004</v>
      </c>
      <c r="O305" s="786">
        <v>0.58730000000000004</v>
      </c>
      <c r="P305" s="786">
        <v>0.58730000000000004</v>
      </c>
      <c r="Q305" s="787"/>
      <c r="R305" s="788"/>
      <c r="S305" s="786">
        <v>0.58730000000000004</v>
      </c>
      <c r="T305" s="786">
        <v>0.58730000000000004</v>
      </c>
    </row>
    <row r="306" spans="4:20" ht="13.35" customHeight="1" outlineLevel="1">
      <c r="D306" s="180" t="s">
        <v>1398</v>
      </c>
      <c r="E306" s="180" t="s">
        <v>1477</v>
      </c>
      <c r="F306" s="177" t="s">
        <v>532</v>
      </c>
      <c r="G306" s="786">
        <v>0.99670000000000003</v>
      </c>
      <c r="H306" s="786">
        <v>0.99670000000000003</v>
      </c>
      <c r="I306" s="786">
        <v>0.99670000000000003</v>
      </c>
      <c r="J306" s="786">
        <v>0.99670000000000003</v>
      </c>
      <c r="K306" s="786">
        <v>0.99670000000000003</v>
      </c>
      <c r="L306" s="786">
        <v>0.99670000000000003</v>
      </c>
      <c r="O306" s="786">
        <v>0.99670000000000003</v>
      </c>
      <c r="P306" s="786">
        <v>0.99670000000000003</v>
      </c>
      <c r="Q306" s="787"/>
      <c r="R306" s="788"/>
      <c r="S306" s="786">
        <v>0.99670000000000003</v>
      </c>
      <c r="T306" s="786">
        <v>0.99670000000000003</v>
      </c>
    </row>
    <row r="307" spans="4:20" ht="13.35" customHeight="1" outlineLevel="1">
      <c r="D307" s="180" t="s">
        <v>1398</v>
      </c>
      <c r="E307" s="180" t="s">
        <v>1478</v>
      </c>
      <c r="F307" s="177" t="s">
        <v>532</v>
      </c>
      <c r="G307" s="786">
        <v>0.44500000000000001</v>
      </c>
      <c r="H307" s="786">
        <v>0.44500000000000001</v>
      </c>
      <c r="I307" s="786">
        <v>0.44500000000000001</v>
      </c>
      <c r="J307" s="786">
        <v>0.44500000000000001</v>
      </c>
      <c r="K307" s="786">
        <v>0.44500000000000001</v>
      </c>
      <c r="L307" s="786">
        <v>0.44500000000000001</v>
      </c>
      <c r="O307" s="786">
        <v>0.44500000000000001</v>
      </c>
      <c r="P307" s="786">
        <v>0.44500000000000001</v>
      </c>
      <c r="Q307" s="787"/>
      <c r="R307" s="788"/>
      <c r="S307" s="786">
        <v>0.44500000000000001</v>
      </c>
      <c r="T307" s="786">
        <v>0.44500000000000001</v>
      </c>
    </row>
    <row r="308" spans="4:20" ht="13.35" customHeight="1" outlineLevel="1">
      <c r="D308" s="180" t="s">
        <v>1398</v>
      </c>
      <c r="E308" s="180" t="s">
        <v>1479</v>
      </c>
      <c r="F308" s="177" t="s">
        <v>532</v>
      </c>
      <c r="G308" s="786">
        <v>0.44500000000000001</v>
      </c>
      <c r="H308" s="786">
        <v>0.44500000000000001</v>
      </c>
      <c r="I308" s="786">
        <v>0.44500000000000001</v>
      </c>
      <c r="J308" s="786">
        <v>0.44500000000000001</v>
      </c>
      <c r="K308" s="786">
        <v>0.44500000000000001</v>
      </c>
      <c r="L308" s="786">
        <v>0.44500000000000001</v>
      </c>
      <c r="O308" s="786">
        <v>0.44500000000000001</v>
      </c>
      <c r="P308" s="786">
        <v>0.44500000000000001</v>
      </c>
      <c r="Q308" s="787"/>
      <c r="R308" s="788"/>
      <c r="S308" s="786">
        <v>0.44500000000000001</v>
      </c>
      <c r="T308" s="786">
        <v>0.44500000000000001</v>
      </c>
    </row>
    <row r="309" spans="4:20" ht="13.35" customHeight="1" outlineLevel="1">
      <c r="D309" s="180" t="s">
        <v>1398</v>
      </c>
      <c r="E309" s="180" t="s">
        <v>1358</v>
      </c>
      <c r="F309" s="177" t="s">
        <v>532</v>
      </c>
      <c r="G309" s="786">
        <v>6.2300000000000001E-2</v>
      </c>
      <c r="H309" s="786">
        <v>6.2300000000000001E-2</v>
      </c>
      <c r="I309" s="786">
        <v>6.2300000000000001E-2</v>
      </c>
      <c r="J309" s="786">
        <v>6.2300000000000001E-2</v>
      </c>
      <c r="K309" s="786">
        <v>6.2300000000000001E-2</v>
      </c>
      <c r="L309" s="786">
        <v>6.2300000000000001E-2</v>
      </c>
      <c r="O309" s="786">
        <v>6.2300000000000001E-2</v>
      </c>
      <c r="P309" s="786">
        <v>6.2300000000000001E-2</v>
      </c>
      <c r="Q309" s="787"/>
      <c r="R309" s="788"/>
      <c r="S309" s="786">
        <v>6.2300000000000001E-2</v>
      </c>
      <c r="T309" s="786">
        <v>6.2300000000000001E-2</v>
      </c>
    </row>
    <row r="310" spans="4:20" ht="13.35" customHeight="1" outlineLevel="1">
      <c r="D310" s="180" t="s">
        <v>1398</v>
      </c>
      <c r="E310" s="180" t="s">
        <v>1480</v>
      </c>
      <c r="F310" s="177" t="s">
        <v>532</v>
      </c>
      <c r="G310" s="786">
        <v>0.44500000000000001</v>
      </c>
      <c r="H310" s="786">
        <v>0.44500000000000001</v>
      </c>
      <c r="I310" s="786">
        <v>0.44500000000000001</v>
      </c>
      <c r="J310" s="786">
        <v>0.44500000000000001</v>
      </c>
      <c r="K310" s="786">
        <v>0.44500000000000001</v>
      </c>
      <c r="L310" s="786">
        <v>0.44500000000000001</v>
      </c>
      <c r="O310" s="786">
        <v>0.44500000000000001</v>
      </c>
      <c r="P310" s="786">
        <v>0.44500000000000001</v>
      </c>
      <c r="Q310" s="787"/>
      <c r="R310" s="788"/>
      <c r="S310" s="786">
        <v>0.44500000000000001</v>
      </c>
      <c r="T310" s="786">
        <v>0.44500000000000001</v>
      </c>
    </row>
    <row r="311" spans="4:20" ht="13.35" customHeight="1" outlineLevel="1">
      <c r="D311" s="180" t="s">
        <v>1398</v>
      </c>
      <c r="E311" s="180" t="s">
        <v>1481</v>
      </c>
      <c r="F311" s="177" t="s">
        <v>532</v>
      </c>
      <c r="G311" s="786">
        <v>0.58730000000000004</v>
      </c>
      <c r="H311" s="786">
        <v>0.58730000000000004</v>
      </c>
      <c r="I311" s="786">
        <v>0.58730000000000004</v>
      </c>
      <c r="J311" s="786">
        <v>0.58730000000000004</v>
      </c>
      <c r="K311" s="786">
        <v>0.58730000000000004</v>
      </c>
      <c r="L311" s="786">
        <v>0.58730000000000004</v>
      </c>
      <c r="O311" s="786">
        <v>0.58730000000000004</v>
      </c>
      <c r="P311" s="786">
        <v>0.58730000000000004</v>
      </c>
      <c r="Q311" s="787"/>
      <c r="R311" s="788"/>
      <c r="S311" s="786">
        <v>0.58730000000000004</v>
      </c>
      <c r="T311" s="786">
        <v>0.58730000000000004</v>
      </c>
    </row>
    <row r="312" spans="4:20" ht="13.35" customHeight="1" outlineLevel="1">
      <c r="D312" s="180" t="s">
        <v>1398</v>
      </c>
      <c r="E312" s="180" t="s">
        <v>1482</v>
      </c>
      <c r="F312" s="177" t="s">
        <v>532</v>
      </c>
      <c r="G312" s="786">
        <v>0.80089999999999995</v>
      </c>
      <c r="H312" s="786">
        <v>0.80089999999999995</v>
      </c>
      <c r="I312" s="786">
        <v>0.80089999999999995</v>
      </c>
      <c r="J312" s="786">
        <v>0.80089999999999995</v>
      </c>
      <c r="K312" s="786">
        <v>0.80089999999999995</v>
      </c>
      <c r="L312" s="786">
        <v>0.80089999999999995</v>
      </c>
      <c r="O312" s="786">
        <v>0.80089999999999995</v>
      </c>
      <c r="P312" s="786">
        <v>0.80089999999999995</v>
      </c>
      <c r="Q312" s="787"/>
      <c r="R312" s="788"/>
      <c r="S312" s="786">
        <v>0.80089999999999995</v>
      </c>
      <c r="T312" s="786">
        <v>0.80089999999999995</v>
      </c>
    </row>
    <row r="313" spans="4:20" ht="13.35" customHeight="1" outlineLevel="1">
      <c r="D313" s="180" t="s">
        <v>1398</v>
      </c>
      <c r="E313" s="180" t="s">
        <v>1483</v>
      </c>
      <c r="F313" s="177" t="s">
        <v>532</v>
      </c>
      <c r="G313" s="786">
        <v>0.44500000000000001</v>
      </c>
      <c r="H313" s="786">
        <v>0.44500000000000001</v>
      </c>
      <c r="I313" s="786">
        <v>0.44500000000000001</v>
      </c>
      <c r="J313" s="786">
        <v>0.44500000000000001</v>
      </c>
      <c r="K313" s="786">
        <v>0.44500000000000001</v>
      </c>
      <c r="L313" s="786">
        <v>0.44500000000000001</v>
      </c>
      <c r="O313" s="786">
        <v>0.44500000000000001</v>
      </c>
      <c r="P313" s="786">
        <v>0.44500000000000001</v>
      </c>
      <c r="Q313" s="787"/>
      <c r="R313" s="788"/>
      <c r="S313" s="786">
        <v>0.44500000000000001</v>
      </c>
      <c r="T313" s="786">
        <v>0.44500000000000001</v>
      </c>
    </row>
    <row r="314" spans="4:20" ht="13.35" customHeight="1" outlineLevel="1">
      <c r="D314" s="180" t="s">
        <v>1398</v>
      </c>
      <c r="E314" s="180" t="s">
        <v>1385</v>
      </c>
      <c r="F314" s="177" t="s">
        <v>532</v>
      </c>
      <c r="G314" s="786">
        <v>8.4500000000000006E-2</v>
      </c>
      <c r="H314" s="786">
        <v>8.4500000000000006E-2</v>
      </c>
      <c r="I314" s="786">
        <v>8.4500000000000006E-2</v>
      </c>
      <c r="J314" s="786">
        <v>8.4500000000000006E-2</v>
      </c>
      <c r="K314" s="786">
        <v>8.4500000000000006E-2</v>
      </c>
      <c r="L314" s="786">
        <v>8.4500000000000006E-2</v>
      </c>
      <c r="O314" s="786">
        <v>8.4500000000000006E-2</v>
      </c>
      <c r="P314" s="786">
        <v>8.4500000000000006E-2</v>
      </c>
      <c r="Q314" s="787"/>
      <c r="R314" s="788"/>
      <c r="S314" s="786">
        <v>8.4500000000000006E-2</v>
      </c>
      <c r="T314" s="786">
        <v>8.4500000000000006E-2</v>
      </c>
    </row>
    <row r="315" spans="4:20" ht="13.35" customHeight="1" outlineLevel="1">
      <c r="D315" s="180" t="s">
        <v>1398</v>
      </c>
      <c r="E315" s="180" t="s">
        <v>1484</v>
      </c>
      <c r="F315" s="177" t="s">
        <v>532</v>
      </c>
      <c r="G315" s="786">
        <v>0.99670000000000003</v>
      </c>
      <c r="H315" s="786">
        <v>0.99670000000000003</v>
      </c>
      <c r="I315" s="786">
        <v>0.99670000000000003</v>
      </c>
      <c r="J315" s="786">
        <v>0.99670000000000003</v>
      </c>
      <c r="K315" s="786">
        <v>0.99670000000000003</v>
      </c>
      <c r="L315" s="786">
        <v>0.99670000000000003</v>
      </c>
      <c r="O315" s="786">
        <v>0.99670000000000003</v>
      </c>
      <c r="P315" s="786">
        <v>0.99670000000000003</v>
      </c>
      <c r="Q315" s="787"/>
      <c r="R315" s="788"/>
      <c r="S315" s="786">
        <v>0.99670000000000003</v>
      </c>
      <c r="T315" s="786">
        <v>0.99670000000000003</v>
      </c>
    </row>
    <row r="316" spans="4:20" ht="13.35" customHeight="1" outlineLevel="1">
      <c r="D316" s="180" t="s">
        <v>1398</v>
      </c>
      <c r="E316" s="180" t="s">
        <v>1485</v>
      </c>
      <c r="F316" s="177" t="s">
        <v>532</v>
      </c>
      <c r="G316" s="786">
        <v>0.99670000000000003</v>
      </c>
      <c r="H316" s="786">
        <v>0.99670000000000003</v>
      </c>
      <c r="I316" s="786">
        <v>0.99670000000000003</v>
      </c>
      <c r="J316" s="786">
        <v>0.99670000000000003</v>
      </c>
      <c r="K316" s="786">
        <v>0.99670000000000003</v>
      </c>
      <c r="L316" s="786">
        <v>0.99670000000000003</v>
      </c>
      <c r="O316" s="786">
        <v>0.99670000000000003</v>
      </c>
      <c r="P316" s="786">
        <v>0.99670000000000003</v>
      </c>
      <c r="Q316" s="787"/>
      <c r="R316" s="788"/>
      <c r="S316" s="786">
        <v>0.99670000000000003</v>
      </c>
      <c r="T316" s="786">
        <v>0.99670000000000003</v>
      </c>
    </row>
    <row r="317" spans="4:20" ht="13.35" customHeight="1" outlineLevel="1">
      <c r="D317" s="180" t="s">
        <v>1398</v>
      </c>
      <c r="E317" s="180" t="s">
        <v>1486</v>
      </c>
      <c r="F317" s="177" t="s">
        <v>532</v>
      </c>
      <c r="G317" s="786">
        <v>0.58730000000000004</v>
      </c>
      <c r="H317" s="786">
        <v>0.58730000000000004</v>
      </c>
      <c r="I317" s="786">
        <v>0.58730000000000004</v>
      </c>
      <c r="J317" s="786">
        <v>0.58730000000000004</v>
      </c>
      <c r="K317" s="786">
        <v>0.58730000000000004</v>
      </c>
      <c r="L317" s="786">
        <v>0.58730000000000004</v>
      </c>
      <c r="O317" s="786">
        <v>0.58730000000000004</v>
      </c>
      <c r="P317" s="786">
        <v>0.58730000000000004</v>
      </c>
      <c r="Q317" s="787"/>
      <c r="R317" s="788"/>
      <c r="S317" s="786">
        <v>0.58730000000000004</v>
      </c>
      <c r="T317" s="786">
        <v>0.58730000000000004</v>
      </c>
    </row>
    <row r="318" spans="4:20" ht="13.35" customHeight="1" outlineLevel="1">
      <c r="D318" s="180" t="s">
        <v>1398</v>
      </c>
      <c r="E318" s="180" t="s">
        <v>1487</v>
      </c>
      <c r="F318" s="177" t="s">
        <v>532</v>
      </c>
      <c r="G318" s="786">
        <v>0.99670000000000003</v>
      </c>
      <c r="H318" s="786">
        <v>0.99670000000000003</v>
      </c>
      <c r="I318" s="786">
        <v>0.99670000000000003</v>
      </c>
      <c r="J318" s="786">
        <v>0.99670000000000003</v>
      </c>
      <c r="K318" s="786">
        <v>0.99670000000000003</v>
      </c>
      <c r="L318" s="786">
        <v>0.99670000000000003</v>
      </c>
      <c r="O318" s="786">
        <v>0.99670000000000003</v>
      </c>
      <c r="P318" s="786">
        <v>0.99670000000000003</v>
      </c>
      <c r="Q318" s="787"/>
      <c r="R318" s="788"/>
      <c r="S318" s="786">
        <v>0.99670000000000003</v>
      </c>
      <c r="T318" s="786">
        <v>0.99670000000000003</v>
      </c>
    </row>
    <row r="319" spans="4:20" ht="13.35" customHeight="1" outlineLevel="1">
      <c r="D319" s="180" t="s">
        <v>1398</v>
      </c>
      <c r="E319" s="180" t="s">
        <v>1488</v>
      </c>
      <c r="F319" s="177" t="s">
        <v>532</v>
      </c>
      <c r="G319" s="786">
        <v>0.44500000000000001</v>
      </c>
      <c r="H319" s="786">
        <v>0.44500000000000001</v>
      </c>
      <c r="I319" s="786">
        <v>0.44500000000000001</v>
      </c>
      <c r="J319" s="786">
        <v>0.44500000000000001</v>
      </c>
      <c r="K319" s="786">
        <v>0.44500000000000001</v>
      </c>
      <c r="L319" s="786">
        <v>0.44500000000000001</v>
      </c>
      <c r="O319" s="786">
        <v>0.44500000000000001</v>
      </c>
      <c r="P319" s="786">
        <v>0.44500000000000001</v>
      </c>
      <c r="Q319" s="787"/>
      <c r="R319" s="788"/>
      <c r="S319" s="786">
        <v>0.44500000000000001</v>
      </c>
      <c r="T319" s="786">
        <v>0.44500000000000001</v>
      </c>
    </row>
    <row r="320" spans="4:20" ht="13.35" customHeight="1" outlineLevel="1">
      <c r="D320" s="180" t="s">
        <v>1398</v>
      </c>
      <c r="E320" s="180" t="s">
        <v>1489</v>
      </c>
      <c r="F320" s="177" t="s">
        <v>532</v>
      </c>
      <c r="G320" s="786">
        <v>0.99670000000000003</v>
      </c>
      <c r="H320" s="786">
        <v>0.99670000000000003</v>
      </c>
      <c r="I320" s="786">
        <v>0.99670000000000003</v>
      </c>
      <c r="J320" s="786">
        <v>0.99670000000000003</v>
      </c>
      <c r="K320" s="786">
        <v>0.99670000000000003</v>
      </c>
      <c r="L320" s="786">
        <v>0.99670000000000003</v>
      </c>
      <c r="O320" s="786">
        <v>0.99670000000000003</v>
      </c>
      <c r="P320" s="786">
        <v>0.99670000000000003</v>
      </c>
      <c r="Q320" s="787"/>
      <c r="R320" s="788"/>
      <c r="S320" s="786">
        <v>0.99670000000000003</v>
      </c>
      <c r="T320" s="786">
        <v>0.99670000000000003</v>
      </c>
    </row>
    <row r="321" spans="4:20" ht="13.35" customHeight="1" outlineLevel="1">
      <c r="D321" s="180" t="s">
        <v>1398</v>
      </c>
      <c r="E321" s="180" t="s">
        <v>1490</v>
      </c>
      <c r="F321" s="177" t="s">
        <v>532</v>
      </c>
      <c r="G321" s="786">
        <v>0.80089999999999995</v>
      </c>
      <c r="H321" s="786">
        <v>0.80089999999999995</v>
      </c>
      <c r="I321" s="786">
        <v>0.80089999999999995</v>
      </c>
      <c r="J321" s="786">
        <v>0.80089999999999995</v>
      </c>
      <c r="K321" s="786">
        <v>0.80089999999999995</v>
      </c>
      <c r="L321" s="786">
        <v>0.80089999999999995</v>
      </c>
      <c r="O321" s="786">
        <v>0.80089999999999995</v>
      </c>
      <c r="P321" s="786">
        <v>0.80089999999999995</v>
      </c>
      <c r="Q321" s="787"/>
      <c r="R321" s="788"/>
      <c r="S321" s="786">
        <v>0.80089999999999995</v>
      </c>
      <c r="T321" s="786">
        <v>0.80089999999999995</v>
      </c>
    </row>
    <row r="322" spans="4:20" ht="13.35" customHeight="1" outlineLevel="1">
      <c r="D322" s="180" t="s">
        <v>1398</v>
      </c>
      <c r="E322" s="180" t="s">
        <v>1491</v>
      </c>
      <c r="F322" s="177" t="s">
        <v>532</v>
      </c>
      <c r="G322" s="786">
        <v>0.58730000000000004</v>
      </c>
      <c r="H322" s="786">
        <v>0.58730000000000004</v>
      </c>
      <c r="I322" s="786">
        <v>0.58730000000000004</v>
      </c>
      <c r="J322" s="786">
        <v>0.58730000000000004</v>
      </c>
      <c r="K322" s="786">
        <v>0.58730000000000004</v>
      </c>
      <c r="L322" s="786">
        <v>0.58730000000000004</v>
      </c>
      <c r="O322" s="786">
        <v>0.58730000000000004</v>
      </c>
      <c r="P322" s="786">
        <v>0.58730000000000004</v>
      </c>
      <c r="Q322" s="787"/>
      <c r="R322" s="788"/>
      <c r="S322" s="786">
        <v>0.58730000000000004</v>
      </c>
      <c r="T322" s="786">
        <v>0.58730000000000004</v>
      </c>
    </row>
    <row r="323" spans="4:20" ht="13.35" customHeight="1" outlineLevel="1">
      <c r="D323" s="180" t="s">
        <v>1398</v>
      </c>
      <c r="E323" s="180" t="s">
        <v>1359</v>
      </c>
      <c r="F323" s="177" t="s">
        <v>532</v>
      </c>
      <c r="G323" s="786">
        <v>0.23139999999999999</v>
      </c>
      <c r="H323" s="786">
        <v>0.23139999999999999</v>
      </c>
      <c r="I323" s="786">
        <v>0.23139999999999999</v>
      </c>
      <c r="J323" s="786">
        <v>0.23139999999999999</v>
      </c>
      <c r="K323" s="786">
        <v>0.23139999999999999</v>
      </c>
      <c r="L323" s="786">
        <v>0.23139999999999999</v>
      </c>
      <c r="O323" s="786">
        <v>0.23139999999999999</v>
      </c>
      <c r="P323" s="786">
        <v>0.23139999999999999</v>
      </c>
      <c r="Q323" s="787"/>
      <c r="R323" s="788"/>
      <c r="S323" s="786">
        <v>0.23139999999999999</v>
      </c>
      <c r="T323" s="786">
        <v>0.23139999999999999</v>
      </c>
    </row>
    <row r="324" spans="4:20" ht="13.35" customHeight="1" outlineLevel="1">
      <c r="D324" s="180" t="s">
        <v>1398</v>
      </c>
      <c r="E324" s="180" t="s">
        <v>1492</v>
      </c>
      <c r="F324" s="177" t="s">
        <v>532</v>
      </c>
      <c r="G324" s="786">
        <v>2.4739</v>
      </c>
      <c r="H324" s="786">
        <v>2.4739</v>
      </c>
      <c r="I324" s="786">
        <v>2.4739</v>
      </c>
      <c r="J324" s="786">
        <v>2.4739</v>
      </c>
      <c r="K324" s="786">
        <v>2.4739</v>
      </c>
      <c r="L324" s="786">
        <v>2.4739</v>
      </c>
      <c r="O324" s="786">
        <v>2.4739</v>
      </c>
      <c r="P324" s="786">
        <v>2.4739</v>
      </c>
      <c r="Q324" s="787"/>
      <c r="R324" s="788"/>
      <c r="S324" s="786">
        <v>2.4739</v>
      </c>
      <c r="T324" s="786">
        <v>2.4739</v>
      </c>
    </row>
    <row r="325" spans="4:20" ht="13.35" customHeight="1" outlineLevel="1">
      <c r="D325" s="180" t="s">
        <v>1398</v>
      </c>
      <c r="E325" s="180" t="s">
        <v>1493</v>
      </c>
      <c r="F325" s="177" t="s">
        <v>532</v>
      </c>
      <c r="G325" s="786">
        <v>0.44500000000000001</v>
      </c>
      <c r="H325" s="786">
        <v>0.44500000000000001</v>
      </c>
      <c r="I325" s="786">
        <v>0.44500000000000001</v>
      </c>
      <c r="J325" s="786">
        <v>0.44500000000000001</v>
      </c>
      <c r="K325" s="786">
        <v>0.44500000000000001</v>
      </c>
      <c r="L325" s="786">
        <v>0.44500000000000001</v>
      </c>
      <c r="O325" s="786">
        <v>0.44500000000000001</v>
      </c>
      <c r="P325" s="786">
        <v>0.44500000000000001</v>
      </c>
      <c r="Q325" s="787"/>
      <c r="R325" s="788"/>
      <c r="S325" s="786">
        <v>0.44500000000000001</v>
      </c>
      <c r="T325" s="786">
        <v>0.44500000000000001</v>
      </c>
    </row>
    <row r="326" spans="4:20" ht="13.35" customHeight="1" outlineLevel="1">
      <c r="D326" s="180" t="s">
        <v>1398</v>
      </c>
      <c r="E326" s="180" t="s">
        <v>1494</v>
      </c>
      <c r="F326" s="177" t="s">
        <v>532</v>
      </c>
      <c r="G326" s="786">
        <v>0.44500000000000001</v>
      </c>
      <c r="H326" s="786">
        <v>0.44500000000000001</v>
      </c>
      <c r="I326" s="786">
        <v>0.44500000000000001</v>
      </c>
      <c r="J326" s="786">
        <v>0.44500000000000001</v>
      </c>
      <c r="K326" s="786">
        <v>0.44500000000000001</v>
      </c>
      <c r="L326" s="786">
        <v>0.44500000000000001</v>
      </c>
      <c r="O326" s="786">
        <v>0.44500000000000001</v>
      </c>
      <c r="P326" s="786">
        <v>0.44500000000000001</v>
      </c>
      <c r="Q326" s="787"/>
      <c r="R326" s="788"/>
      <c r="S326" s="786">
        <v>0.44500000000000001</v>
      </c>
      <c r="T326" s="786">
        <v>0.44500000000000001</v>
      </c>
    </row>
    <row r="327" spans="4:20" ht="13.35" customHeight="1" outlineLevel="1">
      <c r="D327" s="180" t="s">
        <v>1398</v>
      </c>
      <c r="E327" s="180" t="s">
        <v>1495</v>
      </c>
      <c r="F327" s="177" t="s">
        <v>532</v>
      </c>
      <c r="G327" s="786">
        <v>0.44500000000000001</v>
      </c>
      <c r="H327" s="786">
        <v>0.44500000000000001</v>
      </c>
      <c r="I327" s="786">
        <v>0.44500000000000001</v>
      </c>
      <c r="J327" s="786">
        <v>0.44500000000000001</v>
      </c>
      <c r="K327" s="786">
        <v>0.44500000000000001</v>
      </c>
      <c r="L327" s="786">
        <v>0.44500000000000001</v>
      </c>
      <c r="O327" s="786">
        <v>0.44500000000000001</v>
      </c>
      <c r="P327" s="786">
        <v>0.44500000000000001</v>
      </c>
      <c r="Q327" s="787"/>
      <c r="R327" s="788"/>
      <c r="S327" s="786">
        <v>0.44500000000000001</v>
      </c>
      <c r="T327" s="786">
        <v>0.44500000000000001</v>
      </c>
    </row>
    <row r="328" spans="4:20" ht="13.35" customHeight="1" outlineLevel="1">
      <c r="D328" s="180" t="s">
        <v>1398</v>
      </c>
      <c r="E328" s="180" t="s">
        <v>1496</v>
      </c>
      <c r="F328" s="177" t="s">
        <v>532</v>
      </c>
      <c r="G328" s="786">
        <v>0.58730000000000004</v>
      </c>
      <c r="H328" s="786">
        <v>0.58730000000000004</v>
      </c>
      <c r="I328" s="786">
        <v>0.58730000000000004</v>
      </c>
      <c r="J328" s="786">
        <v>0.58730000000000004</v>
      </c>
      <c r="K328" s="786">
        <v>0.58730000000000004</v>
      </c>
      <c r="L328" s="786">
        <v>0.58730000000000004</v>
      </c>
      <c r="O328" s="786">
        <v>0.58730000000000004</v>
      </c>
      <c r="P328" s="786">
        <v>0.58730000000000004</v>
      </c>
      <c r="Q328" s="787"/>
      <c r="R328" s="788"/>
      <c r="S328" s="786">
        <v>0.58730000000000004</v>
      </c>
      <c r="T328" s="786">
        <v>0.58730000000000004</v>
      </c>
    </row>
    <row r="329" spans="4:20" ht="13.35" customHeight="1" outlineLevel="1">
      <c r="D329" s="180" t="s">
        <v>1398</v>
      </c>
      <c r="E329" s="180" t="s">
        <v>1497</v>
      </c>
      <c r="F329" s="177" t="s">
        <v>532</v>
      </c>
      <c r="G329" s="786">
        <v>0.58730000000000004</v>
      </c>
      <c r="H329" s="786">
        <v>0.58730000000000004</v>
      </c>
      <c r="I329" s="786">
        <v>0.58730000000000004</v>
      </c>
      <c r="J329" s="786">
        <v>0.58730000000000004</v>
      </c>
      <c r="K329" s="786">
        <v>0.58730000000000004</v>
      </c>
      <c r="L329" s="786">
        <v>0.58730000000000004</v>
      </c>
      <c r="O329" s="786">
        <v>0.58730000000000004</v>
      </c>
      <c r="P329" s="786">
        <v>0.58730000000000004</v>
      </c>
      <c r="Q329" s="787"/>
      <c r="R329" s="788"/>
      <c r="S329" s="786">
        <v>0.58730000000000004</v>
      </c>
      <c r="T329" s="786">
        <v>0.58730000000000004</v>
      </c>
    </row>
    <row r="330" spans="4:20" ht="13.35" customHeight="1" outlineLevel="1">
      <c r="D330" s="180" t="s">
        <v>1398</v>
      </c>
      <c r="E330" s="180" t="s">
        <v>1498</v>
      </c>
      <c r="F330" s="177" t="s">
        <v>532</v>
      </c>
      <c r="G330" s="786">
        <v>0.80089999999999995</v>
      </c>
      <c r="H330" s="786">
        <v>0.80089999999999995</v>
      </c>
      <c r="I330" s="786">
        <v>0.80089999999999995</v>
      </c>
      <c r="J330" s="786">
        <v>0.80089999999999995</v>
      </c>
      <c r="K330" s="786">
        <v>0.80089999999999995</v>
      </c>
      <c r="L330" s="786">
        <v>0.80089999999999995</v>
      </c>
      <c r="O330" s="786">
        <v>0.80089999999999995</v>
      </c>
      <c r="P330" s="786">
        <v>0.80089999999999995</v>
      </c>
      <c r="Q330" s="787"/>
      <c r="R330" s="788"/>
      <c r="S330" s="786">
        <v>0.80089999999999995</v>
      </c>
      <c r="T330" s="786">
        <v>0.80089999999999995</v>
      </c>
    </row>
    <row r="331" spans="4:20" ht="13.35" customHeight="1" outlineLevel="1">
      <c r="D331" s="180" t="s">
        <v>1398</v>
      </c>
      <c r="E331" s="180" t="s">
        <v>1499</v>
      </c>
      <c r="F331" s="177" t="s">
        <v>532</v>
      </c>
      <c r="G331" s="786">
        <v>0.58730000000000004</v>
      </c>
      <c r="H331" s="786">
        <v>0.58730000000000004</v>
      </c>
      <c r="I331" s="786">
        <v>0.58730000000000004</v>
      </c>
      <c r="J331" s="786">
        <v>0.58730000000000004</v>
      </c>
      <c r="K331" s="786">
        <v>0.58730000000000004</v>
      </c>
      <c r="L331" s="786">
        <v>0.58730000000000004</v>
      </c>
      <c r="O331" s="786">
        <v>0.58730000000000004</v>
      </c>
      <c r="P331" s="786">
        <v>0.58730000000000004</v>
      </c>
      <c r="Q331" s="787"/>
      <c r="R331" s="788"/>
      <c r="S331" s="786">
        <v>0.58730000000000004</v>
      </c>
      <c r="T331" s="786">
        <v>0.58730000000000004</v>
      </c>
    </row>
    <row r="332" spans="4:20" ht="13.35" customHeight="1" outlineLevel="1">
      <c r="D332" s="180" t="s">
        <v>1398</v>
      </c>
      <c r="E332" s="180" t="s">
        <v>1500</v>
      </c>
      <c r="F332" s="177" t="s">
        <v>532</v>
      </c>
      <c r="G332" s="786">
        <v>0.99670000000000003</v>
      </c>
      <c r="H332" s="786">
        <v>0.99670000000000003</v>
      </c>
      <c r="I332" s="786">
        <v>0.99670000000000003</v>
      </c>
      <c r="J332" s="786">
        <v>0.99670000000000003</v>
      </c>
      <c r="K332" s="786">
        <v>0.99670000000000003</v>
      </c>
      <c r="L332" s="786">
        <v>0.99670000000000003</v>
      </c>
      <c r="O332" s="786">
        <v>0.99670000000000003</v>
      </c>
      <c r="P332" s="786">
        <v>0.99670000000000003</v>
      </c>
      <c r="Q332" s="787"/>
      <c r="R332" s="788"/>
      <c r="S332" s="786">
        <v>0.99670000000000003</v>
      </c>
      <c r="T332" s="786">
        <v>0.99670000000000003</v>
      </c>
    </row>
    <row r="333" spans="4:20" ht="13.35" customHeight="1" outlineLevel="1">
      <c r="D333" s="180" t="s">
        <v>1398</v>
      </c>
      <c r="E333" s="180" t="s">
        <v>1501</v>
      </c>
      <c r="F333" s="177" t="s">
        <v>532</v>
      </c>
      <c r="G333" s="786">
        <v>0.44500000000000001</v>
      </c>
      <c r="H333" s="786">
        <v>0.44500000000000001</v>
      </c>
      <c r="I333" s="786">
        <v>0.44500000000000001</v>
      </c>
      <c r="J333" s="786">
        <v>0.44500000000000001</v>
      </c>
      <c r="K333" s="786">
        <v>0.44500000000000001</v>
      </c>
      <c r="L333" s="786">
        <v>0.44500000000000001</v>
      </c>
      <c r="O333" s="786">
        <v>0.44500000000000001</v>
      </c>
      <c r="P333" s="786">
        <v>0.44500000000000001</v>
      </c>
      <c r="Q333" s="787"/>
      <c r="R333" s="788"/>
      <c r="S333" s="786">
        <v>0.44500000000000001</v>
      </c>
      <c r="T333" s="786">
        <v>0.44500000000000001</v>
      </c>
    </row>
    <row r="334" spans="4:20" ht="13.35" customHeight="1" outlineLevel="1">
      <c r="D334" s="180" t="s">
        <v>1398</v>
      </c>
      <c r="E334" s="180" t="s">
        <v>1502</v>
      </c>
      <c r="F334" s="177" t="s">
        <v>532</v>
      </c>
      <c r="G334" s="786">
        <v>2.4739</v>
      </c>
      <c r="H334" s="786">
        <v>2.4739</v>
      </c>
      <c r="I334" s="786">
        <v>2.4739</v>
      </c>
      <c r="J334" s="786">
        <v>2.4739</v>
      </c>
      <c r="K334" s="786">
        <v>2.4739</v>
      </c>
      <c r="L334" s="786">
        <v>2.4739</v>
      </c>
      <c r="O334" s="786">
        <v>2.4739</v>
      </c>
      <c r="P334" s="786">
        <v>2.4739</v>
      </c>
      <c r="Q334" s="787"/>
      <c r="R334" s="788"/>
      <c r="S334" s="786">
        <v>2.4739</v>
      </c>
      <c r="T334" s="786">
        <v>2.4739</v>
      </c>
    </row>
    <row r="335" spans="4:20" ht="13.35" customHeight="1" outlineLevel="1">
      <c r="D335" s="180" t="s">
        <v>1398</v>
      </c>
      <c r="E335" s="180" t="s">
        <v>1503</v>
      </c>
      <c r="F335" s="177" t="s">
        <v>532</v>
      </c>
      <c r="G335" s="786">
        <v>0.99670000000000003</v>
      </c>
      <c r="H335" s="786">
        <v>0.99670000000000003</v>
      </c>
      <c r="I335" s="786">
        <v>0.99670000000000003</v>
      </c>
      <c r="J335" s="786">
        <v>0.99670000000000003</v>
      </c>
      <c r="K335" s="786">
        <v>0.99670000000000003</v>
      </c>
      <c r="L335" s="786">
        <v>0.99670000000000003</v>
      </c>
      <c r="O335" s="786">
        <v>0.99670000000000003</v>
      </c>
      <c r="P335" s="786">
        <v>0.99670000000000003</v>
      </c>
      <c r="Q335" s="787"/>
      <c r="R335" s="788"/>
      <c r="S335" s="786">
        <v>0.99670000000000003</v>
      </c>
      <c r="T335" s="786">
        <v>0.99670000000000003</v>
      </c>
    </row>
    <row r="336" spans="4:20" ht="13.35" customHeight="1" outlineLevel="1">
      <c r="D336" s="180" t="s">
        <v>1398</v>
      </c>
      <c r="E336" s="180" t="s">
        <v>1360</v>
      </c>
      <c r="F336" s="177" t="s">
        <v>532</v>
      </c>
      <c r="G336" s="786">
        <v>6.2300000000000001E-2</v>
      </c>
      <c r="H336" s="786">
        <v>6.2300000000000001E-2</v>
      </c>
      <c r="I336" s="786">
        <v>6.2300000000000001E-2</v>
      </c>
      <c r="J336" s="786">
        <v>6.2300000000000001E-2</v>
      </c>
      <c r="K336" s="786">
        <v>6.2300000000000001E-2</v>
      </c>
      <c r="L336" s="786">
        <v>6.2300000000000001E-2</v>
      </c>
      <c r="O336" s="786">
        <v>6.2300000000000001E-2</v>
      </c>
      <c r="P336" s="786">
        <v>6.2300000000000001E-2</v>
      </c>
      <c r="Q336" s="787"/>
      <c r="R336" s="788"/>
      <c r="S336" s="786">
        <v>6.2300000000000001E-2</v>
      </c>
      <c r="T336" s="786">
        <v>6.2300000000000001E-2</v>
      </c>
    </row>
    <row r="337" spans="4:20" ht="13.35" customHeight="1" outlineLevel="1">
      <c r="D337" s="180" t="s">
        <v>1398</v>
      </c>
      <c r="E337" s="180" t="s">
        <v>1504</v>
      </c>
      <c r="F337" s="177" t="s">
        <v>532</v>
      </c>
      <c r="G337" s="786">
        <v>0.58730000000000004</v>
      </c>
      <c r="H337" s="786">
        <v>0.58730000000000004</v>
      </c>
      <c r="I337" s="786">
        <v>0.58730000000000004</v>
      </c>
      <c r="J337" s="786">
        <v>0.58730000000000004</v>
      </c>
      <c r="K337" s="786">
        <v>0.58730000000000004</v>
      </c>
      <c r="L337" s="786">
        <v>0.58730000000000004</v>
      </c>
      <c r="O337" s="786">
        <v>0.58730000000000004</v>
      </c>
      <c r="P337" s="786">
        <v>0.58730000000000004</v>
      </c>
      <c r="Q337" s="787"/>
      <c r="R337" s="788"/>
      <c r="S337" s="786">
        <v>0.58730000000000004</v>
      </c>
      <c r="T337" s="786">
        <v>0.58730000000000004</v>
      </c>
    </row>
    <row r="338" spans="4:20" ht="13.35" customHeight="1" outlineLevel="1">
      <c r="D338" s="180" t="s">
        <v>1398</v>
      </c>
      <c r="E338" s="180" t="s">
        <v>1505</v>
      </c>
      <c r="F338" s="177" t="s">
        <v>532</v>
      </c>
      <c r="G338" s="786">
        <v>0.99670000000000003</v>
      </c>
      <c r="H338" s="786">
        <v>0.99670000000000003</v>
      </c>
      <c r="I338" s="786">
        <v>0.99670000000000003</v>
      </c>
      <c r="J338" s="786">
        <v>0.99670000000000003</v>
      </c>
      <c r="K338" s="786">
        <v>0.99670000000000003</v>
      </c>
      <c r="L338" s="786">
        <v>0.99670000000000003</v>
      </c>
      <c r="O338" s="786">
        <v>0.99670000000000003</v>
      </c>
      <c r="P338" s="786">
        <v>0.99670000000000003</v>
      </c>
      <c r="Q338" s="787"/>
      <c r="R338" s="788"/>
      <c r="S338" s="786">
        <v>0.99670000000000003</v>
      </c>
      <c r="T338" s="786">
        <v>0.99670000000000003</v>
      </c>
    </row>
    <row r="339" spans="4:20" ht="13.35" customHeight="1" outlineLevel="1">
      <c r="D339" s="180" t="s">
        <v>1398</v>
      </c>
      <c r="E339" s="180" t="s">
        <v>1361</v>
      </c>
      <c r="F339" s="177" t="s">
        <v>532</v>
      </c>
      <c r="G339" s="786">
        <v>8.4500000000000006E-2</v>
      </c>
      <c r="H339" s="786">
        <v>8.4500000000000006E-2</v>
      </c>
      <c r="I339" s="786">
        <v>8.4500000000000006E-2</v>
      </c>
      <c r="J339" s="786">
        <v>8.4500000000000006E-2</v>
      </c>
      <c r="K339" s="786">
        <v>8.4500000000000006E-2</v>
      </c>
      <c r="L339" s="786">
        <v>8.4500000000000006E-2</v>
      </c>
      <c r="O339" s="786">
        <v>8.4500000000000006E-2</v>
      </c>
      <c r="P339" s="786">
        <v>8.4500000000000006E-2</v>
      </c>
      <c r="Q339" s="787"/>
      <c r="R339" s="788"/>
      <c r="S339" s="786">
        <v>8.4500000000000006E-2</v>
      </c>
      <c r="T339" s="786">
        <v>8.4500000000000006E-2</v>
      </c>
    </row>
    <row r="340" spans="4:20" ht="13.35" customHeight="1" outlineLevel="1">
      <c r="D340" s="180" t="s">
        <v>1398</v>
      </c>
      <c r="E340" s="180" t="s">
        <v>1506</v>
      </c>
      <c r="F340" s="177" t="s">
        <v>532</v>
      </c>
      <c r="G340" s="786">
        <v>0.58730000000000004</v>
      </c>
      <c r="H340" s="786">
        <v>0.58730000000000004</v>
      </c>
      <c r="I340" s="786">
        <v>0.58730000000000004</v>
      </c>
      <c r="J340" s="786">
        <v>0.58730000000000004</v>
      </c>
      <c r="K340" s="786">
        <v>0.58730000000000004</v>
      </c>
      <c r="L340" s="786">
        <v>0.58730000000000004</v>
      </c>
      <c r="O340" s="786">
        <v>0.58730000000000004</v>
      </c>
      <c r="P340" s="786">
        <v>0.58730000000000004</v>
      </c>
      <c r="Q340" s="787"/>
      <c r="R340" s="788"/>
      <c r="S340" s="786">
        <v>0.58730000000000004</v>
      </c>
      <c r="T340" s="786">
        <v>0.58730000000000004</v>
      </c>
    </row>
    <row r="341" spans="4:20" ht="13.35" customHeight="1" outlineLevel="1">
      <c r="D341" s="180" t="s">
        <v>1398</v>
      </c>
      <c r="E341" s="180" t="s">
        <v>1507</v>
      </c>
      <c r="F341" s="177" t="s">
        <v>532</v>
      </c>
      <c r="G341" s="786">
        <v>0.58730000000000004</v>
      </c>
      <c r="H341" s="786">
        <v>0.58730000000000004</v>
      </c>
      <c r="I341" s="786">
        <v>0.58730000000000004</v>
      </c>
      <c r="J341" s="786">
        <v>0.58730000000000004</v>
      </c>
      <c r="K341" s="786">
        <v>0.58730000000000004</v>
      </c>
      <c r="L341" s="786">
        <v>0.58730000000000004</v>
      </c>
      <c r="O341" s="786">
        <v>0.58730000000000004</v>
      </c>
      <c r="P341" s="786">
        <v>0.58730000000000004</v>
      </c>
      <c r="Q341" s="787"/>
      <c r="R341" s="788"/>
      <c r="S341" s="786">
        <v>0.58730000000000004</v>
      </c>
      <c r="T341" s="786">
        <v>0.58730000000000004</v>
      </c>
    </row>
    <row r="342" spans="4:20" ht="13.35" customHeight="1" outlineLevel="1">
      <c r="D342" s="180" t="s">
        <v>1398</v>
      </c>
      <c r="E342" s="180"/>
      <c r="F342" s="177" t="s">
        <v>532</v>
      </c>
      <c r="G342" s="786">
        <v>0.58730000000000004</v>
      </c>
      <c r="H342" s="786">
        <v>0.58730000000000004</v>
      </c>
      <c r="I342" s="786">
        <v>0.58730000000000004</v>
      </c>
      <c r="J342" s="786">
        <v>0.58730000000000004</v>
      </c>
      <c r="K342" s="786">
        <v>0.58730000000000004</v>
      </c>
      <c r="L342" s="786">
        <v>0.58730000000000004</v>
      </c>
      <c r="O342" s="786">
        <v>0.58730000000000004</v>
      </c>
      <c r="P342" s="786">
        <v>0.58730000000000004</v>
      </c>
      <c r="Q342" s="787"/>
      <c r="R342" s="788"/>
      <c r="S342" s="786">
        <v>0.58730000000000004</v>
      </c>
      <c r="T342" s="786">
        <v>0.58730000000000004</v>
      </c>
    </row>
    <row r="343" spans="4:20" ht="13.35" customHeight="1" outlineLevel="1">
      <c r="D343" s="180" t="s">
        <v>1398</v>
      </c>
      <c r="E343" s="180" t="s">
        <v>1508</v>
      </c>
      <c r="F343" s="177" t="s">
        <v>532</v>
      </c>
      <c r="G343" s="786">
        <v>2.4739</v>
      </c>
      <c r="H343" s="786">
        <v>2.4739</v>
      </c>
      <c r="I343" s="786">
        <v>2.4739</v>
      </c>
      <c r="J343" s="786">
        <v>2.4739</v>
      </c>
      <c r="K343" s="786">
        <v>2.4739</v>
      </c>
      <c r="L343" s="786">
        <v>2.4739</v>
      </c>
      <c r="O343" s="786">
        <v>2.4739</v>
      </c>
      <c r="P343" s="786">
        <v>2.4739</v>
      </c>
      <c r="Q343" s="787"/>
      <c r="R343" s="788"/>
      <c r="S343" s="786">
        <v>2.4739</v>
      </c>
      <c r="T343" s="786">
        <v>2.4739</v>
      </c>
    </row>
    <row r="344" spans="4:20" ht="13.35" customHeight="1" outlineLevel="1">
      <c r="D344" s="180" t="s">
        <v>1398</v>
      </c>
      <c r="E344" s="180" t="s">
        <v>1509</v>
      </c>
      <c r="F344" s="177" t="s">
        <v>532</v>
      </c>
      <c r="G344" s="786">
        <v>0.44500000000000001</v>
      </c>
      <c r="H344" s="786">
        <v>0.44500000000000001</v>
      </c>
      <c r="I344" s="786">
        <v>0.44500000000000001</v>
      </c>
      <c r="J344" s="786">
        <v>0.44500000000000001</v>
      </c>
      <c r="K344" s="786">
        <v>0.44500000000000001</v>
      </c>
      <c r="L344" s="786">
        <v>0.44500000000000001</v>
      </c>
      <c r="O344" s="786">
        <v>0.44500000000000001</v>
      </c>
      <c r="P344" s="786">
        <v>0.44500000000000001</v>
      </c>
      <c r="Q344" s="787"/>
      <c r="R344" s="788"/>
      <c r="S344" s="786">
        <v>0.44500000000000001</v>
      </c>
      <c r="T344" s="786">
        <v>0.44500000000000001</v>
      </c>
    </row>
    <row r="345" spans="4:20" ht="13.35" customHeight="1" outlineLevel="1">
      <c r="D345" s="180" t="s">
        <v>1398</v>
      </c>
      <c r="E345" s="180" t="s">
        <v>1362</v>
      </c>
      <c r="F345" s="177" t="s">
        <v>532</v>
      </c>
      <c r="G345" s="786">
        <v>0.1913</v>
      </c>
      <c r="H345" s="786">
        <v>0.1913</v>
      </c>
      <c r="I345" s="786">
        <v>0.1913</v>
      </c>
      <c r="J345" s="786">
        <v>0.1913</v>
      </c>
      <c r="K345" s="786">
        <v>0.1913</v>
      </c>
      <c r="L345" s="786">
        <v>0.1913</v>
      </c>
      <c r="O345" s="786">
        <v>0.1913</v>
      </c>
      <c r="P345" s="786">
        <v>0.1913</v>
      </c>
      <c r="Q345" s="787"/>
      <c r="R345" s="788"/>
      <c r="S345" s="786">
        <v>0.1913</v>
      </c>
      <c r="T345" s="786">
        <v>0.1913</v>
      </c>
    </row>
    <row r="346" spans="4:20" ht="13.35" customHeight="1" outlineLevel="1">
      <c r="D346" s="180" t="s">
        <v>1398</v>
      </c>
      <c r="E346" s="180" t="s">
        <v>1510</v>
      </c>
      <c r="F346" s="177" t="s">
        <v>532</v>
      </c>
      <c r="G346" s="786">
        <v>0.80089999999999995</v>
      </c>
      <c r="H346" s="786">
        <v>0.80089999999999995</v>
      </c>
      <c r="I346" s="786">
        <v>0.80089999999999995</v>
      </c>
      <c r="J346" s="786">
        <v>0.80089999999999995</v>
      </c>
      <c r="K346" s="786">
        <v>0.80089999999999995</v>
      </c>
      <c r="L346" s="786">
        <v>0.80089999999999995</v>
      </c>
      <c r="O346" s="786">
        <v>0.80089999999999995</v>
      </c>
      <c r="P346" s="786">
        <v>0.80089999999999995</v>
      </c>
      <c r="Q346" s="787"/>
      <c r="R346" s="788"/>
      <c r="S346" s="786">
        <v>0.80089999999999995</v>
      </c>
      <c r="T346" s="786">
        <v>0.80089999999999995</v>
      </c>
    </row>
    <row r="347" spans="4:20" ht="13.35" customHeight="1" outlineLevel="1">
      <c r="D347" s="180" t="s">
        <v>1398</v>
      </c>
      <c r="E347" s="180" t="s">
        <v>1511</v>
      </c>
      <c r="F347" s="177" t="s">
        <v>532</v>
      </c>
      <c r="G347" s="786">
        <v>0.80089999999999995</v>
      </c>
      <c r="H347" s="786">
        <v>0.80089999999999995</v>
      </c>
      <c r="I347" s="786">
        <v>0.80089999999999995</v>
      </c>
      <c r="J347" s="786">
        <v>0.80089999999999995</v>
      </c>
      <c r="K347" s="786">
        <v>0.80089999999999995</v>
      </c>
      <c r="L347" s="786">
        <v>0.80089999999999995</v>
      </c>
      <c r="O347" s="786">
        <v>0.80089999999999995</v>
      </c>
      <c r="P347" s="786">
        <v>0.80089999999999995</v>
      </c>
      <c r="Q347" s="787"/>
      <c r="R347" s="788"/>
      <c r="S347" s="786">
        <v>0.80089999999999995</v>
      </c>
      <c r="T347" s="786">
        <v>0.80089999999999995</v>
      </c>
    </row>
    <row r="348" spans="4:20" ht="13.35" customHeight="1" outlineLevel="1">
      <c r="D348" s="180" t="s">
        <v>1398</v>
      </c>
      <c r="E348" s="180" t="s">
        <v>1512</v>
      </c>
      <c r="F348" s="177" t="s">
        <v>532</v>
      </c>
      <c r="G348" s="786">
        <v>2.4739</v>
      </c>
      <c r="H348" s="786">
        <v>2.4739</v>
      </c>
      <c r="I348" s="786">
        <v>2.4739</v>
      </c>
      <c r="J348" s="786">
        <v>2.4739</v>
      </c>
      <c r="K348" s="786">
        <v>2.4739</v>
      </c>
      <c r="L348" s="786">
        <v>2.4739</v>
      </c>
      <c r="O348" s="786">
        <v>2.4739</v>
      </c>
      <c r="P348" s="786">
        <v>2.4739</v>
      </c>
      <c r="Q348" s="787"/>
      <c r="R348" s="788"/>
      <c r="S348" s="786">
        <v>2.4739</v>
      </c>
      <c r="T348" s="786">
        <v>2.4739</v>
      </c>
    </row>
    <row r="349" spans="4:20" ht="13.35" customHeight="1" outlineLevel="1">
      <c r="D349" s="180" t="s">
        <v>1398</v>
      </c>
      <c r="E349" s="180" t="s">
        <v>1386</v>
      </c>
      <c r="F349" s="177" t="s">
        <v>532</v>
      </c>
      <c r="G349" s="786">
        <v>0.23139999999999999</v>
      </c>
      <c r="H349" s="786">
        <v>0.23139999999999999</v>
      </c>
      <c r="I349" s="786">
        <v>0.23139999999999999</v>
      </c>
      <c r="J349" s="786">
        <v>0.23139999999999999</v>
      </c>
      <c r="K349" s="786">
        <v>0.23139999999999999</v>
      </c>
      <c r="L349" s="786">
        <v>0.23139999999999999</v>
      </c>
      <c r="O349" s="786">
        <v>0.23139999999999999</v>
      </c>
      <c r="P349" s="786">
        <v>0.23139999999999999</v>
      </c>
      <c r="Q349" s="787"/>
      <c r="R349" s="788"/>
      <c r="S349" s="786">
        <v>0.23139999999999999</v>
      </c>
      <c r="T349" s="786">
        <v>0.23139999999999999</v>
      </c>
    </row>
    <row r="350" spans="4:20" ht="13.35" customHeight="1" outlineLevel="1">
      <c r="D350" s="180" t="s">
        <v>1398</v>
      </c>
      <c r="E350" s="180" t="s">
        <v>1513</v>
      </c>
      <c r="F350" s="177" t="s">
        <v>532</v>
      </c>
      <c r="G350" s="786">
        <v>2.4739</v>
      </c>
      <c r="H350" s="786">
        <v>2.4739</v>
      </c>
      <c r="I350" s="786">
        <v>2.4739</v>
      </c>
      <c r="J350" s="786">
        <v>2.4739</v>
      </c>
      <c r="K350" s="786">
        <v>2.4739</v>
      </c>
      <c r="L350" s="786">
        <v>2.4739</v>
      </c>
      <c r="O350" s="786">
        <v>2.4739</v>
      </c>
      <c r="P350" s="786">
        <v>2.4739</v>
      </c>
      <c r="Q350" s="787"/>
      <c r="R350" s="788"/>
      <c r="S350" s="786">
        <v>2.4739</v>
      </c>
      <c r="T350" s="786">
        <v>2.4739</v>
      </c>
    </row>
    <row r="351" spans="4:20" ht="13.35" customHeight="1" outlineLevel="1">
      <c r="D351" s="180" t="s">
        <v>1398</v>
      </c>
      <c r="E351" s="180" t="s">
        <v>1514</v>
      </c>
      <c r="F351" s="177" t="s">
        <v>532</v>
      </c>
      <c r="G351" s="786">
        <v>0.58730000000000004</v>
      </c>
      <c r="H351" s="786">
        <v>0.58730000000000004</v>
      </c>
      <c r="I351" s="786">
        <v>0.58730000000000004</v>
      </c>
      <c r="J351" s="786">
        <v>0.58730000000000004</v>
      </c>
      <c r="K351" s="786">
        <v>0.58730000000000004</v>
      </c>
      <c r="L351" s="786">
        <v>0.58730000000000004</v>
      </c>
      <c r="O351" s="786">
        <v>0.58730000000000004</v>
      </c>
      <c r="P351" s="786">
        <v>0.58730000000000004</v>
      </c>
      <c r="Q351" s="787"/>
      <c r="R351" s="788"/>
      <c r="S351" s="786">
        <v>0.58730000000000004</v>
      </c>
      <c r="T351" s="786">
        <v>0.58730000000000004</v>
      </c>
    </row>
    <row r="352" spans="4:20" ht="13.35" customHeight="1" outlineLevel="1">
      <c r="D352" s="180" t="s">
        <v>1398</v>
      </c>
      <c r="E352" s="180" t="s">
        <v>1387</v>
      </c>
      <c r="F352" s="177" t="s">
        <v>532</v>
      </c>
      <c r="G352" s="786">
        <v>0.30790000000000001</v>
      </c>
      <c r="H352" s="786">
        <v>0.30790000000000001</v>
      </c>
      <c r="I352" s="786">
        <v>0.30790000000000001</v>
      </c>
      <c r="J352" s="786">
        <v>0.30790000000000001</v>
      </c>
      <c r="K352" s="786">
        <v>0.30790000000000001</v>
      </c>
      <c r="L352" s="786">
        <v>0.30790000000000001</v>
      </c>
      <c r="O352" s="786">
        <v>0.30790000000000001</v>
      </c>
      <c r="P352" s="786">
        <v>0.30790000000000001</v>
      </c>
      <c r="Q352" s="787"/>
      <c r="R352" s="788"/>
      <c r="S352" s="786">
        <v>0.30790000000000001</v>
      </c>
      <c r="T352" s="786">
        <v>0.30790000000000001</v>
      </c>
    </row>
    <row r="353" spans="4:20" ht="13.35" customHeight="1" outlineLevel="1">
      <c r="D353" s="180" t="s">
        <v>1398</v>
      </c>
      <c r="E353" s="180" t="s">
        <v>1363</v>
      </c>
      <c r="F353" s="177" t="s">
        <v>532</v>
      </c>
      <c r="G353" s="786">
        <v>0.30790000000000001</v>
      </c>
      <c r="H353" s="786">
        <v>0.30790000000000001</v>
      </c>
      <c r="I353" s="786">
        <v>0.30790000000000001</v>
      </c>
      <c r="J353" s="786">
        <v>0.30790000000000001</v>
      </c>
      <c r="K353" s="786">
        <v>0.30790000000000001</v>
      </c>
      <c r="L353" s="786">
        <v>0.30790000000000001</v>
      </c>
      <c r="O353" s="786">
        <v>0.30790000000000001</v>
      </c>
      <c r="P353" s="786">
        <v>0.30790000000000001</v>
      </c>
      <c r="Q353" s="787"/>
      <c r="R353" s="788"/>
      <c r="S353" s="786">
        <v>0.30790000000000001</v>
      </c>
      <c r="T353" s="786">
        <v>0.30790000000000001</v>
      </c>
    </row>
    <row r="354" spans="4:20" ht="13.35" customHeight="1" outlineLevel="1">
      <c r="D354" s="180" t="s">
        <v>1398</v>
      </c>
      <c r="E354" s="180" t="s">
        <v>1388</v>
      </c>
      <c r="F354" s="177" t="s">
        <v>532</v>
      </c>
      <c r="G354" s="786">
        <v>0.23139999999999999</v>
      </c>
      <c r="H354" s="786">
        <v>0.23139999999999999</v>
      </c>
      <c r="I354" s="786">
        <v>0.23139999999999999</v>
      </c>
      <c r="J354" s="786">
        <v>0.23139999999999999</v>
      </c>
      <c r="K354" s="786">
        <v>0.23139999999999999</v>
      </c>
      <c r="L354" s="786">
        <v>0.23139999999999999</v>
      </c>
      <c r="O354" s="786">
        <v>0.23139999999999999</v>
      </c>
      <c r="P354" s="786">
        <v>0.23139999999999999</v>
      </c>
      <c r="Q354" s="787"/>
      <c r="R354" s="788"/>
      <c r="S354" s="786">
        <v>0.23139999999999999</v>
      </c>
      <c r="T354" s="786">
        <v>0.23139999999999999</v>
      </c>
    </row>
    <row r="355" spans="4:20" ht="13.35" customHeight="1" outlineLevel="1">
      <c r="D355" s="180" t="s">
        <v>1398</v>
      </c>
      <c r="E355" s="180" t="s">
        <v>1364</v>
      </c>
      <c r="F355" s="177" t="s">
        <v>532</v>
      </c>
      <c r="G355" s="786">
        <v>0.34499999999999997</v>
      </c>
      <c r="H355" s="786">
        <v>0.34499999999999997</v>
      </c>
      <c r="I355" s="786">
        <v>0.34499999999999997</v>
      </c>
      <c r="J355" s="786">
        <v>0.34499999999999997</v>
      </c>
      <c r="K355" s="786">
        <v>0.34499999999999997</v>
      </c>
      <c r="L355" s="786">
        <v>0.34499999999999997</v>
      </c>
      <c r="O355" s="786">
        <v>0.34499999999999997</v>
      </c>
      <c r="P355" s="786">
        <v>0.34499999999999997</v>
      </c>
      <c r="Q355" s="787"/>
      <c r="R355" s="788"/>
      <c r="S355" s="786">
        <v>0.34499999999999997</v>
      </c>
      <c r="T355" s="786">
        <v>0.34499999999999997</v>
      </c>
    </row>
    <row r="356" spans="4:20" ht="13.35" customHeight="1" outlineLevel="1">
      <c r="D356" s="180" t="s">
        <v>1398</v>
      </c>
      <c r="E356" s="180" t="s">
        <v>1515</v>
      </c>
      <c r="F356" s="177" t="s">
        <v>532</v>
      </c>
      <c r="G356" s="786">
        <v>0.44500000000000001</v>
      </c>
      <c r="H356" s="786">
        <v>0.44500000000000001</v>
      </c>
      <c r="I356" s="786">
        <v>0.44500000000000001</v>
      </c>
      <c r="J356" s="786">
        <v>0.44500000000000001</v>
      </c>
      <c r="K356" s="786">
        <v>0.44500000000000001</v>
      </c>
      <c r="L356" s="786">
        <v>0.44500000000000001</v>
      </c>
      <c r="O356" s="786">
        <v>0.44500000000000001</v>
      </c>
      <c r="P356" s="786">
        <v>0.44500000000000001</v>
      </c>
      <c r="Q356" s="787"/>
      <c r="R356" s="788"/>
      <c r="S356" s="786">
        <v>0.44500000000000001</v>
      </c>
      <c r="T356" s="786">
        <v>0.44500000000000001</v>
      </c>
    </row>
    <row r="357" spans="4:20" ht="13.35" customHeight="1" outlineLevel="1">
      <c r="D357" s="180" t="s">
        <v>1398</v>
      </c>
      <c r="E357" s="180" t="s">
        <v>1516</v>
      </c>
      <c r="F357" s="177" t="s">
        <v>532</v>
      </c>
      <c r="G357" s="786">
        <v>0.99670000000000003</v>
      </c>
      <c r="H357" s="786">
        <v>0.99670000000000003</v>
      </c>
      <c r="I357" s="786">
        <v>0.99670000000000003</v>
      </c>
      <c r="J357" s="786">
        <v>0.99670000000000003</v>
      </c>
      <c r="K357" s="786">
        <v>0.99670000000000003</v>
      </c>
      <c r="L357" s="786">
        <v>0.99670000000000003</v>
      </c>
      <c r="O357" s="786">
        <v>0.99670000000000003</v>
      </c>
      <c r="P357" s="786">
        <v>0.99670000000000003</v>
      </c>
      <c r="Q357" s="787"/>
      <c r="R357" s="788"/>
      <c r="S357" s="786">
        <v>0.99670000000000003</v>
      </c>
      <c r="T357" s="786">
        <v>0.99670000000000003</v>
      </c>
    </row>
    <row r="358" spans="4:20" ht="13.35" customHeight="1" outlineLevel="1">
      <c r="D358" s="180" t="s">
        <v>1398</v>
      </c>
      <c r="E358" s="180" t="s">
        <v>1517</v>
      </c>
      <c r="F358" s="177" t="s">
        <v>532</v>
      </c>
      <c r="G358" s="786">
        <v>0.58730000000000004</v>
      </c>
      <c r="H358" s="786">
        <v>0.58730000000000004</v>
      </c>
      <c r="I358" s="786">
        <v>0.58730000000000004</v>
      </c>
      <c r="J358" s="786">
        <v>0.58730000000000004</v>
      </c>
      <c r="K358" s="786">
        <v>0.58730000000000004</v>
      </c>
      <c r="L358" s="786">
        <v>0.58730000000000004</v>
      </c>
      <c r="O358" s="786">
        <v>0.58730000000000004</v>
      </c>
      <c r="P358" s="786">
        <v>0.58730000000000004</v>
      </c>
      <c r="Q358" s="787"/>
      <c r="R358" s="788"/>
      <c r="S358" s="786">
        <v>0.58730000000000004</v>
      </c>
      <c r="T358" s="786">
        <v>0.58730000000000004</v>
      </c>
    </row>
    <row r="359" spans="4:20" ht="13.35" customHeight="1" outlineLevel="1">
      <c r="D359" s="180" t="s">
        <v>1398</v>
      </c>
      <c r="E359" s="180" t="s">
        <v>1365</v>
      </c>
      <c r="F359" s="177" t="s">
        <v>532</v>
      </c>
      <c r="G359" s="786">
        <v>8.4500000000000006E-2</v>
      </c>
      <c r="H359" s="786">
        <v>8.4500000000000006E-2</v>
      </c>
      <c r="I359" s="786">
        <v>8.4500000000000006E-2</v>
      </c>
      <c r="J359" s="786">
        <v>8.4500000000000006E-2</v>
      </c>
      <c r="K359" s="786">
        <v>8.4500000000000006E-2</v>
      </c>
      <c r="L359" s="786">
        <v>8.4500000000000006E-2</v>
      </c>
      <c r="O359" s="786">
        <v>8.4500000000000006E-2</v>
      </c>
      <c r="P359" s="786">
        <v>8.4500000000000006E-2</v>
      </c>
      <c r="Q359" s="787"/>
      <c r="R359" s="788"/>
      <c r="S359" s="786">
        <v>8.4500000000000006E-2</v>
      </c>
      <c r="T359" s="786">
        <v>8.4500000000000006E-2</v>
      </c>
    </row>
    <row r="360" spans="4:20" ht="13.35" customHeight="1" outlineLevel="1">
      <c r="D360" s="180" t="s">
        <v>1398</v>
      </c>
      <c r="E360" s="180" t="s">
        <v>1389</v>
      </c>
      <c r="F360" s="177" t="s">
        <v>532</v>
      </c>
      <c r="G360" s="786">
        <v>0.28499999999999998</v>
      </c>
      <c r="H360" s="786">
        <v>0.28499999999999998</v>
      </c>
      <c r="I360" s="786">
        <v>0.28499999999999998</v>
      </c>
      <c r="J360" s="786">
        <v>0.28499999999999998</v>
      </c>
      <c r="K360" s="786">
        <v>0.28499999999999998</v>
      </c>
      <c r="L360" s="786">
        <v>0.28499999999999998</v>
      </c>
      <c r="O360" s="786">
        <v>0.28499999999999998</v>
      </c>
      <c r="P360" s="786">
        <v>0.28499999999999998</v>
      </c>
      <c r="Q360" s="787"/>
      <c r="R360" s="788"/>
      <c r="S360" s="786">
        <v>0.28499999999999998</v>
      </c>
      <c r="T360" s="786">
        <v>0.28499999999999998</v>
      </c>
    </row>
    <row r="361" spans="4:20" ht="13.35" customHeight="1" outlineLevel="1">
      <c r="D361" s="180" t="s">
        <v>1398</v>
      </c>
      <c r="E361" s="180" t="s">
        <v>1518</v>
      </c>
      <c r="F361" s="177" t="s">
        <v>532</v>
      </c>
      <c r="G361" s="786">
        <v>0.58730000000000004</v>
      </c>
      <c r="H361" s="786">
        <v>0.58730000000000004</v>
      </c>
      <c r="I361" s="786">
        <v>0.58730000000000004</v>
      </c>
      <c r="J361" s="786">
        <v>0.58730000000000004</v>
      </c>
      <c r="K361" s="786">
        <v>0.58730000000000004</v>
      </c>
      <c r="L361" s="786">
        <v>0.58730000000000004</v>
      </c>
      <c r="O361" s="786">
        <v>0.58730000000000004</v>
      </c>
      <c r="P361" s="786">
        <v>0.58730000000000004</v>
      </c>
      <c r="Q361" s="787"/>
      <c r="R361" s="788"/>
      <c r="S361" s="786">
        <v>0.58730000000000004</v>
      </c>
      <c r="T361" s="786">
        <v>0.58730000000000004</v>
      </c>
    </row>
    <row r="362" spans="4:20" ht="13.35" customHeight="1" outlineLevel="1">
      <c r="D362" s="180" t="s">
        <v>1398</v>
      </c>
      <c r="E362" s="180" t="s">
        <v>1519</v>
      </c>
      <c r="F362" s="177" t="s">
        <v>532</v>
      </c>
      <c r="G362" s="786">
        <v>2.4739</v>
      </c>
      <c r="H362" s="786">
        <v>2.4739</v>
      </c>
      <c r="I362" s="786">
        <v>2.4739</v>
      </c>
      <c r="J362" s="786">
        <v>2.4739</v>
      </c>
      <c r="K362" s="786">
        <v>2.4739</v>
      </c>
      <c r="L362" s="786">
        <v>2.4739</v>
      </c>
      <c r="O362" s="786">
        <v>2.4739</v>
      </c>
      <c r="P362" s="786">
        <v>2.4739</v>
      </c>
      <c r="Q362" s="787"/>
      <c r="R362" s="788"/>
      <c r="S362" s="786">
        <v>2.4739</v>
      </c>
      <c r="T362" s="786">
        <v>2.4739</v>
      </c>
    </row>
    <row r="363" spans="4:20" ht="13.35" customHeight="1" outlineLevel="1">
      <c r="D363" s="180" t="s">
        <v>1398</v>
      </c>
      <c r="E363" s="180" t="s">
        <v>1520</v>
      </c>
      <c r="F363" s="177" t="s">
        <v>532</v>
      </c>
      <c r="G363" s="786">
        <v>6.85</v>
      </c>
      <c r="H363" s="786">
        <v>6.85</v>
      </c>
      <c r="I363" s="786">
        <v>6.85</v>
      </c>
      <c r="J363" s="786">
        <v>6.85</v>
      </c>
      <c r="K363" s="786">
        <v>6.85</v>
      </c>
      <c r="L363" s="786">
        <v>6.85</v>
      </c>
      <c r="O363" s="786">
        <v>6.85</v>
      </c>
      <c r="P363" s="786">
        <v>6.85</v>
      </c>
      <c r="Q363" s="787"/>
      <c r="R363" s="788"/>
      <c r="S363" s="786">
        <v>6.85</v>
      </c>
      <c r="T363" s="786">
        <v>6.85</v>
      </c>
    </row>
    <row r="364" spans="4:20" ht="13.35" customHeight="1" outlineLevel="1">
      <c r="D364" s="180" t="s">
        <v>1398</v>
      </c>
      <c r="E364" s="180" t="s">
        <v>1521</v>
      </c>
      <c r="F364" s="177" t="s">
        <v>532</v>
      </c>
      <c r="G364" s="786">
        <v>0.80089999999999995</v>
      </c>
      <c r="H364" s="786">
        <v>0.80089999999999995</v>
      </c>
      <c r="I364" s="786">
        <v>0.80089999999999995</v>
      </c>
      <c r="J364" s="786">
        <v>0.80089999999999995</v>
      </c>
      <c r="K364" s="786">
        <v>0.80089999999999995</v>
      </c>
      <c r="L364" s="786">
        <v>0.80089999999999995</v>
      </c>
      <c r="O364" s="786">
        <v>0.80089999999999995</v>
      </c>
      <c r="P364" s="786">
        <v>0.80089999999999995</v>
      </c>
      <c r="Q364" s="787"/>
      <c r="R364" s="788"/>
      <c r="S364" s="786">
        <v>0.80089999999999995</v>
      </c>
      <c r="T364" s="786">
        <v>0.80089999999999995</v>
      </c>
    </row>
    <row r="365" spans="4:20" ht="13.35" customHeight="1" outlineLevel="1">
      <c r="D365" s="180" t="s">
        <v>1398</v>
      </c>
      <c r="E365" s="180" t="s">
        <v>1522</v>
      </c>
      <c r="F365" s="177" t="s">
        <v>532</v>
      </c>
      <c r="G365" s="786">
        <v>0.58730000000000004</v>
      </c>
      <c r="H365" s="786">
        <v>0.58730000000000004</v>
      </c>
      <c r="I365" s="786">
        <v>0.58730000000000004</v>
      </c>
      <c r="J365" s="786">
        <v>0.58730000000000004</v>
      </c>
      <c r="K365" s="786">
        <v>0.58730000000000004</v>
      </c>
      <c r="L365" s="786">
        <v>0.58730000000000004</v>
      </c>
      <c r="O365" s="786">
        <v>0.58730000000000004</v>
      </c>
      <c r="P365" s="786">
        <v>0.58730000000000004</v>
      </c>
      <c r="Q365" s="787"/>
      <c r="R365" s="788"/>
      <c r="S365" s="786">
        <v>0.58730000000000004</v>
      </c>
      <c r="T365" s="786">
        <v>0.58730000000000004</v>
      </c>
    </row>
    <row r="366" spans="4:20" ht="13.35" customHeight="1" outlineLevel="1">
      <c r="D366" s="180" t="s">
        <v>1398</v>
      </c>
      <c r="E366" s="180" t="s">
        <v>1523</v>
      </c>
      <c r="F366" s="177" t="s">
        <v>532</v>
      </c>
      <c r="G366" s="786">
        <v>0.58730000000000004</v>
      </c>
      <c r="H366" s="786">
        <v>0.58730000000000004</v>
      </c>
      <c r="I366" s="786">
        <v>0.58730000000000004</v>
      </c>
      <c r="J366" s="786">
        <v>0.58730000000000004</v>
      </c>
      <c r="K366" s="786">
        <v>0.58730000000000004</v>
      </c>
      <c r="L366" s="786">
        <v>0.58730000000000004</v>
      </c>
      <c r="O366" s="786">
        <v>0.58730000000000004</v>
      </c>
      <c r="P366" s="786">
        <v>0.58730000000000004</v>
      </c>
      <c r="Q366" s="787"/>
      <c r="R366" s="788"/>
      <c r="S366" s="786">
        <v>0.58730000000000004</v>
      </c>
      <c r="T366" s="786">
        <v>0.58730000000000004</v>
      </c>
    </row>
    <row r="367" spans="4:20" ht="13.35" customHeight="1" outlineLevel="1">
      <c r="D367" s="180" t="s">
        <v>1398</v>
      </c>
      <c r="E367" s="180" t="s">
        <v>1524</v>
      </c>
      <c r="F367" s="177" t="s">
        <v>532</v>
      </c>
      <c r="G367" s="786">
        <v>0.99670000000000003</v>
      </c>
      <c r="H367" s="786">
        <v>0.99670000000000003</v>
      </c>
      <c r="I367" s="786">
        <v>0.99670000000000003</v>
      </c>
      <c r="J367" s="786">
        <v>0.99670000000000003</v>
      </c>
      <c r="K367" s="786">
        <v>0.99670000000000003</v>
      </c>
      <c r="L367" s="786">
        <v>0.99670000000000003</v>
      </c>
      <c r="O367" s="786">
        <v>0.99670000000000003</v>
      </c>
      <c r="P367" s="786">
        <v>0.99670000000000003</v>
      </c>
      <c r="Q367" s="787"/>
      <c r="R367" s="788"/>
      <c r="S367" s="786">
        <v>0.99670000000000003</v>
      </c>
      <c r="T367" s="786">
        <v>0.99670000000000003</v>
      </c>
    </row>
    <row r="368" spans="4:20" ht="13.35" customHeight="1" outlineLevel="1">
      <c r="D368" s="180" t="s">
        <v>1398</v>
      </c>
      <c r="E368" s="180" t="s">
        <v>1525</v>
      </c>
      <c r="F368" s="177" t="s">
        <v>532</v>
      </c>
      <c r="G368" s="786">
        <v>0.44500000000000001</v>
      </c>
      <c r="H368" s="786">
        <v>0.44500000000000001</v>
      </c>
      <c r="I368" s="786">
        <v>0.44500000000000001</v>
      </c>
      <c r="J368" s="786">
        <v>0.44500000000000001</v>
      </c>
      <c r="K368" s="786">
        <v>0.44500000000000001</v>
      </c>
      <c r="L368" s="786">
        <v>0.44500000000000001</v>
      </c>
      <c r="O368" s="786">
        <v>0.44500000000000001</v>
      </c>
      <c r="P368" s="786">
        <v>0.44500000000000001</v>
      </c>
      <c r="Q368" s="787"/>
      <c r="R368" s="788"/>
      <c r="S368" s="786">
        <v>0.44500000000000001</v>
      </c>
      <c r="T368" s="786">
        <v>0.44500000000000001</v>
      </c>
    </row>
    <row r="369" spans="4:20" ht="13.35" customHeight="1" outlineLevel="1">
      <c r="D369" s="180" t="s">
        <v>1398</v>
      </c>
      <c r="E369" s="180" t="s">
        <v>1526</v>
      </c>
      <c r="F369" s="177" t="s">
        <v>532</v>
      </c>
      <c r="G369" s="786">
        <v>2.4739</v>
      </c>
      <c r="H369" s="786">
        <v>2.4739</v>
      </c>
      <c r="I369" s="786">
        <v>2.4739</v>
      </c>
      <c r="J369" s="786">
        <v>2.4739</v>
      </c>
      <c r="K369" s="786">
        <v>2.4739</v>
      </c>
      <c r="L369" s="786">
        <v>2.4739</v>
      </c>
      <c r="O369" s="786">
        <v>2.4739</v>
      </c>
      <c r="P369" s="786">
        <v>2.4739</v>
      </c>
      <c r="Q369" s="787"/>
      <c r="R369" s="788"/>
      <c r="S369" s="786">
        <v>2.4739</v>
      </c>
      <c r="T369" s="786">
        <v>2.4739</v>
      </c>
    </row>
    <row r="370" spans="4:20" ht="13.35" customHeight="1" outlineLevel="1">
      <c r="D370" s="180" t="s">
        <v>1398</v>
      </c>
      <c r="E370" s="180" t="s">
        <v>1390</v>
      </c>
      <c r="F370" s="177" t="s">
        <v>532</v>
      </c>
      <c r="G370" s="786">
        <v>0.30790000000000001</v>
      </c>
      <c r="H370" s="786">
        <v>0.30790000000000001</v>
      </c>
      <c r="I370" s="786">
        <v>0.30790000000000001</v>
      </c>
      <c r="J370" s="786">
        <v>0.30790000000000001</v>
      </c>
      <c r="K370" s="786">
        <v>0.30790000000000001</v>
      </c>
      <c r="L370" s="786">
        <v>0.30790000000000001</v>
      </c>
      <c r="O370" s="786">
        <v>0.30790000000000001</v>
      </c>
      <c r="P370" s="786">
        <v>0.30790000000000001</v>
      </c>
      <c r="Q370" s="787"/>
      <c r="R370" s="788"/>
      <c r="S370" s="786">
        <v>0.30790000000000001</v>
      </c>
      <c r="T370" s="786">
        <v>0.30790000000000001</v>
      </c>
    </row>
    <row r="371" spans="4:20" ht="13.35" customHeight="1" outlineLevel="1">
      <c r="D371" s="180" t="s">
        <v>1398</v>
      </c>
      <c r="E371" s="180" t="s">
        <v>1527</v>
      </c>
      <c r="F371" s="177" t="s">
        <v>532</v>
      </c>
      <c r="G371" s="786">
        <v>0.80089999999999995</v>
      </c>
      <c r="H371" s="786">
        <v>0.80089999999999995</v>
      </c>
      <c r="I371" s="786">
        <v>0.80089999999999995</v>
      </c>
      <c r="J371" s="786">
        <v>0.80089999999999995</v>
      </c>
      <c r="K371" s="786">
        <v>0.80089999999999995</v>
      </c>
      <c r="L371" s="786">
        <v>0.80089999999999995</v>
      </c>
      <c r="O371" s="786">
        <v>0.80089999999999995</v>
      </c>
      <c r="P371" s="786">
        <v>0.80089999999999995</v>
      </c>
      <c r="Q371" s="787"/>
      <c r="R371" s="788"/>
      <c r="S371" s="786">
        <v>0.80089999999999995</v>
      </c>
      <c r="T371" s="786">
        <v>0.80089999999999995</v>
      </c>
    </row>
    <row r="372" spans="4:20" ht="13.35" customHeight="1" outlineLevel="1">
      <c r="D372" s="180" t="s">
        <v>1398</v>
      </c>
      <c r="E372" s="180" t="s">
        <v>1528</v>
      </c>
      <c r="F372" s="177" t="s">
        <v>532</v>
      </c>
      <c r="G372" s="786">
        <v>0.58730000000000004</v>
      </c>
      <c r="H372" s="786">
        <v>0.58730000000000004</v>
      </c>
      <c r="I372" s="786">
        <v>0.58730000000000004</v>
      </c>
      <c r="J372" s="786">
        <v>0.58730000000000004</v>
      </c>
      <c r="K372" s="786">
        <v>0.58730000000000004</v>
      </c>
      <c r="L372" s="786">
        <v>0.58730000000000004</v>
      </c>
      <c r="O372" s="786">
        <v>0.58730000000000004</v>
      </c>
      <c r="P372" s="786">
        <v>0.58730000000000004</v>
      </c>
      <c r="Q372" s="787"/>
      <c r="R372" s="788"/>
      <c r="S372" s="786">
        <v>0.58730000000000004</v>
      </c>
      <c r="T372" s="786">
        <v>0.58730000000000004</v>
      </c>
    </row>
    <row r="373" spans="4:20" ht="13.35" customHeight="1" outlineLevel="1">
      <c r="D373" s="180" t="s">
        <v>1398</v>
      </c>
      <c r="E373" s="180" t="s">
        <v>1529</v>
      </c>
      <c r="F373" s="177" t="s">
        <v>532</v>
      </c>
      <c r="G373" s="786">
        <v>1.1499999999999999</v>
      </c>
      <c r="H373" s="786">
        <v>1.1499999999999999</v>
      </c>
      <c r="I373" s="786">
        <v>1.1499999999999999</v>
      </c>
      <c r="J373" s="786">
        <v>1.1499999999999999</v>
      </c>
      <c r="K373" s="786">
        <v>1.1499999999999999</v>
      </c>
      <c r="L373" s="786">
        <v>1.1499999999999999</v>
      </c>
      <c r="O373" s="786">
        <v>1.1499999999999999</v>
      </c>
      <c r="P373" s="786">
        <v>1.1499999999999999</v>
      </c>
      <c r="Q373" s="787"/>
      <c r="R373" s="788"/>
      <c r="S373" s="786">
        <v>1.1499999999999999</v>
      </c>
      <c r="T373" s="786">
        <v>1.1499999999999999</v>
      </c>
    </row>
    <row r="374" spans="4:20" ht="13.35" customHeight="1" outlineLevel="1">
      <c r="D374" s="180" t="s">
        <v>1398</v>
      </c>
      <c r="E374" s="180" t="s">
        <v>1530</v>
      </c>
      <c r="F374" s="177" t="s">
        <v>532</v>
      </c>
      <c r="G374" s="786">
        <v>0.99670000000000003</v>
      </c>
      <c r="H374" s="786">
        <v>0.99670000000000003</v>
      </c>
      <c r="I374" s="786">
        <v>0.99670000000000003</v>
      </c>
      <c r="J374" s="786">
        <v>0.99670000000000003</v>
      </c>
      <c r="K374" s="786">
        <v>0.99670000000000003</v>
      </c>
      <c r="L374" s="786">
        <v>0.99670000000000003</v>
      </c>
      <c r="O374" s="786">
        <v>0.99670000000000003</v>
      </c>
      <c r="P374" s="786">
        <v>0.99670000000000003</v>
      </c>
      <c r="Q374" s="787"/>
      <c r="R374" s="788"/>
      <c r="S374" s="786">
        <v>0.99670000000000003</v>
      </c>
      <c r="T374" s="786">
        <v>0.99670000000000003</v>
      </c>
    </row>
    <row r="375" spans="4:20" ht="13.35" customHeight="1" outlineLevel="1">
      <c r="D375" s="180" t="s">
        <v>1398</v>
      </c>
      <c r="E375" s="180" t="s">
        <v>1366</v>
      </c>
      <c r="F375" s="177" t="s">
        <v>532</v>
      </c>
      <c r="G375" s="786">
        <v>8.4500000000000006E-2</v>
      </c>
      <c r="H375" s="786">
        <v>8.4500000000000006E-2</v>
      </c>
      <c r="I375" s="786">
        <v>8.4500000000000006E-2</v>
      </c>
      <c r="J375" s="786">
        <v>8.4500000000000006E-2</v>
      </c>
      <c r="K375" s="786">
        <v>8.4500000000000006E-2</v>
      </c>
      <c r="L375" s="786">
        <v>8.4500000000000006E-2</v>
      </c>
      <c r="O375" s="786">
        <v>8.4500000000000006E-2</v>
      </c>
      <c r="P375" s="786">
        <v>8.4500000000000006E-2</v>
      </c>
      <c r="Q375" s="787"/>
      <c r="R375" s="788"/>
      <c r="S375" s="786">
        <v>8.4500000000000006E-2</v>
      </c>
      <c r="T375" s="786">
        <v>8.4500000000000006E-2</v>
      </c>
    </row>
    <row r="376" spans="4:20" ht="13.35" customHeight="1" outlineLevel="1">
      <c r="D376" s="180" t="s">
        <v>1398</v>
      </c>
      <c r="E376" s="180" t="s">
        <v>1367</v>
      </c>
      <c r="F376" s="177" t="s">
        <v>532</v>
      </c>
      <c r="G376" s="786">
        <v>0.1913</v>
      </c>
      <c r="H376" s="786">
        <v>0.1913</v>
      </c>
      <c r="I376" s="786">
        <v>0.1913</v>
      </c>
      <c r="J376" s="786">
        <v>0.1913</v>
      </c>
      <c r="K376" s="786">
        <v>0.1913</v>
      </c>
      <c r="L376" s="786">
        <v>0.1913</v>
      </c>
      <c r="O376" s="786">
        <v>0.1913</v>
      </c>
      <c r="P376" s="786">
        <v>0.1913</v>
      </c>
      <c r="Q376" s="787"/>
      <c r="R376" s="788"/>
      <c r="S376" s="786">
        <v>0.1913</v>
      </c>
      <c r="T376" s="786">
        <v>0.1913</v>
      </c>
    </row>
    <row r="377" spans="4:20" ht="13.35" customHeight="1" outlineLevel="1">
      <c r="D377" s="180" t="s">
        <v>1398</v>
      </c>
      <c r="E377" s="180" t="s">
        <v>1531</v>
      </c>
      <c r="F377" s="177" t="s">
        <v>532</v>
      </c>
      <c r="G377" s="786">
        <v>0.44500000000000001</v>
      </c>
      <c r="H377" s="786">
        <v>0.44500000000000001</v>
      </c>
      <c r="I377" s="786">
        <v>0.44500000000000001</v>
      </c>
      <c r="J377" s="786">
        <v>0.44500000000000001</v>
      </c>
      <c r="K377" s="786">
        <v>0.44500000000000001</v>
      </c>
      <c r="L377" s="786">
        <v>0.44500000000000001</v>
      </c>
      <c r="O377" s="786">
        <v>0.44500000000000001</v>
      </c>
      <c r="P377" s="786">
        <v>0.44500000000000001</v>
      </c>
      <c r="Q377" s="787"/>
      <c r="R377" s="788"/>
      <c r="S377" s="786">
        <v>0.44500000000000001</v>
      </c>
      <c r="T377" s="786">
        <v>0.44500000000000001</v>
      </c>
    </row>
    <row r="378" spans="4:20" ht="13.35" customHeight="1" outlineLevel="1">
      <c r="D378" s="180" t="s">
        <v>1398</v>
      </c>
      <c r="E378" s="180" t="s">
        <v>1532</v>
      </c>
      <c r="F378" s="177" t="s">
        <v>532</v>
      </c>
      <c r="G378" s="786">
        <v>2.4739</v>
      </c>
      <c r="H378" s="786">
        <v>2.4739</v>
      </c>
      <c r="I378" s="786">
        <v>2.4739</v>
      </c>
      <c r="J378" s="786">
        <v>2.4739</v>
      </c>
      <c r="K378" s="786">
        <v>2.4739</v>
      </c>
      <c r="L378" s="786">
        <v>2.4739</v>
      </c>
      <c r="O378" s="786">
        <v>2.4739</v>
      </c>
      <c r="P378" s="786">
        <v>2.4739</v>
      </c>
      <c r="Q378" s="787"/>
      <c r="R378" s="788"/>
      <c r="S378" s="786">
        <v>2.4739</v>
      </c>
      <c r="T378" s="786">
        <v>2.4739</v>
      </c>
    </row>
    <row r="379" spans="4:20" ht="13.35" customHeight="1" outlineLevel="1">
      <c r="D379" s="180" t="s">
        <v>1398</v>
      </c>
      <c r="E379" s="180" t="s">
        <v>1533</v>
      </c>
      <c r="F379" s="177" t="s">
        <v>532</v>
      </c>
      <c r="G379" s="786">
        <v>2.4739</v>
      </c>
      <c r="H379" s="786">
        <v>2.4739</v>
      </c>
      <c r="I379" s="786">
        <v>2.4739</v>
      </c>
      <c r="J379" s="786">
        <v>2.4739</v>
      </c>
      <c r="K379" s="786">
        <v>2.4739</v>
      </c>
      <c r="L379" s="786">
        <v>2.4739</v>
      </c>
      <c r="O379" s="786">
        <v>2.4739</v>
      </c>
      <c r="P379" s="786">
        <v>2.4739</v>
      </c>
      <c r="Q379" s="787"/>
      <c r="R379" s="788"/>
      <c r="S379" s="786">
        <v>2.4739</v>
      </c>
      <c r="T379" s="786">
        <v>2.4739</v>
      </c>
    </row>
    <row r="380" spans="4:20" ht="13.35" customHeight="1" outlineLevel="1">
      <c r="D380" s="180" t="s">
        <v>1398</v>
      </c>
      <c r="E380" s="180" t="s">
        <v>1391</v>
      </c>
      <c r="F380" s="177" t="s">
        <v>532</v>
      </c>
      <c r="G380" s="786">
        <v>0.23139999999999999</v>
      </c>
      <c r="H380" s="786">
        <v>0.23139999999999999</v>
      </c>
      <c r="I380" s="786">
        <v>0.23139999999999999</v>
      </c>
      <c r="J380" s="786">
        <v>0.23139999999999999</v>
      </c>
      <c r="K380" s="786">
        <v>0.23139999999999999</v>
      </c>
      <c r="L380" s="786">
        <v>0.23139999999999999</v>
      </c>
      <c r="O380" s="786">
        <v>0.23139999999999999</v>
      </c>
      <c r="P380" s="786">
        <v>0.23139999999999999</v>
      </c>
      <c r="Q380" s="787"/>
      <c r="R380" s="788"/>
      <c r="S380" s="786">
        <v>0.23139999999999999</v>
      </c>
      <c r="T380" s="786">
        <v>0.23139999999999999</v>
      </c>
    </row>
    <row r="381" spans="4:20" ht="13.35" customHeight="1" outlineLevel="1">
      <c r="D381" s="180" t="s">
        <v>1398</v>
      </c>
      <c r="E381" s="180" t="s">
        <v>1368</v>
      </c>
      <c r="F381" s="177" t="s">
        <v>532</v>
      </c>
      <c r="G381" s="786">
        <v>7.4999999999999997E-2</v>
      </c>
      <c r="H381" s="786">
        <v>7.4999999999999997E-2</v>
      </c>
      <c r="I381" s="786">
        <v>7.4999999999999997E-2</v>
      </c>
      <c r="J381" s="786">
        <v>7.4999999999999997E-2</v>
      </c>
      <c r="K381" s="786">
        <v>7.4999999999999997E-2</v>
      </c>
      <c r="L381" s="786">
        <v>7.4999999999999997E-2</v>
      </c>
      <c r="O381" s="786">
        <v>7.4999999999999997E-2</v>
      </c>
      <c r="P381" s="786">
        <v>7.4999999999999997E-2</v>
      </c>
      <c r="Q381" s="787"/>
      <c r="R381" s="788"/>
      <c r="S381" s="786">
        <v>7.4999999999999997E-2</v>
      </c>
      <c r="T381" s="786">
        <v>7.4999999999999997E-2</v>
      </c>
    </row>
    <row r="382" spans="4:20" ht="13.35" customHeight="1" outlineLevel="1">
      <c r="D382" s="180" t="s">
        <v>1398</v>
      </c>
      <c r="E382" s="180" t="s">
        <v>1534</v>
      </c>
      <c r="F382" s="177" t="s">
        <v>532</v>
      </c>
      <c r="G382" s="786">
        <v>0.58730000000000004</v>
      </c>
      <c r="H382" s="786">
        <v>0.58730000000000004</v>
      </c>
      <c r="I382" s="786">
        <v>0.58730000000000004</v>
      </c>
      <c r="J382" s="786">
        <v>0.58730000000000004</v>
      </c>
      <c r="K382" s="786">
        <v>0.58730000000000004</v>
      </c>
      <c r="L382" s="786">
        <v>0.58730000000000004</v>
      </c>
      <c r="O382" s="786">
        <v>0.58730000000000004</v>
      </c>
      <c r="P382" s="786">
        <v>0.58730000000000004</v>
      </c>
      <c r="Q382" s="787"/>
      <c r="R382" s="788"/>
      <c r="S382" s="786">
        <v>0.58730000000000004</v>
      </c>
      <c r="T382" s="786">
        <v>0.58730000000000004</v>
      </c>
    </row>
    <row r="383" spans="4:20" ht="13.35" customHeight="1" outlineLevel="1">
      <c r="D383" s="180" t="s">
        <v>1398</v>
      </c>
      <c r="E383" s="180" t="s">
        <v>1535</v>
      </c>
      <c r="F383" s="177" t="s">
        <v>532</v>
      </c>
      <c r="G383" s="786">
        <v>0.99670000000000003</v>
      </c>
      <c r="H383" s="786">
        <v>0.99670000000000003</v>
      </c>
      <c r="I383" s="786">
        <v>0.99670000000000003</v>
      </c>
      <c r="J383" s="786">
        <v>0.99670000000000003</v>
      </c>
      <c r="K383" s="786">
        <v>0.99670000000000003</v>
      </c>
      <c r="L383" s="786">
        <v>0.99670000000000003</v>
      </c>
      <c r="O383" s="786">
        <v>0.99670000000000003</v>
      </c>
      <c r="P383" s="786">
        <v>0.99670000000000003</v>
      </c>
      <c r="Q383" s="787"/>
      <c r="R383" s="788"/>
      <c r="S383" s="786">
        <v>0.99670000000000003</v>
      </c>
      <c r="T383" s="786">
        <v>0.99670000000000003</v>
      </c>
    </row>
    <row r="384" spans="4:20" ht="13.35" customHeight="1" outlineLevel="1">
      <c r="D384" s="180" t="s">
        <v>1398</v>
      </c>
      <c r="E384" s="180" t="s">
        <v>1536</v>
      </c>
      <c r="F384" s="177" t="s">
        <v>532</v>
      </c>
      <c r="G384" s="786">
        <v>0.80089999999999995</v>
      </c>
      <c r="H384" s="786">
        <v>0.80089999999999995</v>
      </c>
      <c r="I384" s="786">
        <v>0.80089999999999995</v>
      </c>
      <c r="J384" s="786">
        <v>0.80089999999999995</v>
      </c>
      <c r="K384" s="786">
        <v>0.80089999999999995</v>
      </c>
      <c r="L384" s="786">
        <v>0.80089999999999995</v>
      </c>
      <c r="O384" s="786">
        <v>0.80089999999999995</v>
      </c>
      <c r="P384" s="786">
        <v>0.80089999999999995</v>
      </c>
      <c r="Q384" s="787"/>
      <c r="R384" s="788"/>
      <c r="S384" s="786">
        <v>0.80089999999999995</v>
      </c>
      <c r="T384" s="786">
        <v>0.80089999999999995</v>
      </c>
    </row>
    <row r="385" spans="4:20" ht="13.35" customHeight="1" outlineLevel="1">
      <c r="D385" s="180" t="s">
        <v>1398</v>
      </c>
      <c r="E385" s="180" t="s">
        <v>1537</v>
      </c>
      <c r="F385" s="177" t="s">
        <v>532</v>
      </c>
      <c r="G385" s="786">
        <v>0.44500000000000001</v>
      </c>
      <c r="H385" s="786">
        <v>0.44500000000000001</v>
      </c>
      <c r="I385" s="786">
        <v>0.44500000000000001</v>
      </c>
      <c r="J385" s="786">
        <v>0.44500000000000001</v>
      </c>
      <c r="K385" s="786">
        <v>0.44500000000000001</v>
      </c>
      <c r="L385" s="786">
        <v>0.44500000000000001</v>
      </c>
      <c r="O385" s="786">
        <v>0.44500000000000001</v>
      </c>
      <c r="P385" s="786">
        <v>0.44500000000000001</v>
      </c>
      <c r="Q385" s="787"/>
      <c r="R385" s="788"/>
      <c r="S385" s="786">
        <v>0.44500000000000001</v>
      </c>
      <c r="T385" s="786">
        <v>0.44500000000000001</v>
      </c>
    </row>
    <row r="386" spans="4:20" ht="13.35" customHeight="1" outlineLevel="1">
      <c r="D386" s="180" t="s">
        <v>1398</v>
      </c>
      <c r="E386" s="180" t="s">
        <v>1369</v>
      </c>
      <c r="F386" s="177" t="s">
        <v>532</v>
      </c>
      <c r="G386" s="786">
        <v>6.2300000000000001E-2</v>
      </c>
      <c r="H386" s="786">
        <v>6.2300000000000001E-2</v>
      </c>
      <c r="I386" s="786">
        <v>6.2300000000000001E-2</v>
      </c>
      <c r="J386" s="786">
        <v>6.2300000000000001E-2</v>
      </c>
      <c r="K386" s="786">
        <v>6.2300000000000001E-2</v>
      </c>
      <c r="L386" s="786">
        <v>6.2300000000000001E-2</v>
      </c>
      <c r="O386" s="786">
        <v>6.2300000000000001E-2</v>
      </c>
      <c r="P386" s="786">
        <v>6.2300000000000001E-2</v>
      </c>
      <c r="Q386" s="787"/>
      <c r="R386" s="788"/>
      <c r="S386" s="786">
        <v>6.2300000000000001E-2</v>
      </c>
      <c r="T386" s="786">
        <v>6.2300000000000001E-2</v>
      </c>
    </row>
    <row r="387" spans="4:20" ht="13.35" customHeight="1" outlineLevel="1">
      <c r="D387" s="180" t="s">
        <v>1398</v>
      </c>
      <c r="E387" s="180" t="s">
        <v>1370</v>
      </c>
      <c r="F387" s="177" t="s">
        <v>532</v>
      </c>
      <c r="G387" s="786">
        <v>0.29899999999999999</v>
      </c>
      <c r="H387" s="786">
        <v>0.29899999999999999</v>
      </c>
      <c r="I387" s="786">
        <v>0.29899999999999999</v>
      </c>
      <c r="J387" s="786">
        <v>0.29899999999999999</v>
      </c>
      <c r="K387" s="786">
        <v>0.29899999999999999</v>
      </c>
      <c r="L387" s="786">
        <v>0.29899999999999999</v>
      </c>
      <c r="O387" s="786">
        <v>0.29899999999999999</v>
      </c>
      <c r="P387" s="786">
        <v>0.29899999999999999</v>
      </c>
      <c r="Q387" s="787"/>
      <c r="R387" s="788"/>
      <c r="S387" s="786">
        <v>0.29899999999999999</v>
      </c>
      <c r="T387" s="786">
        <v>0.29899999999999999</v>
      </c>
    </row>
    <row r="388" spans="4:20" ht="13.35" customHeight="1" outlineLevel="1">
      <c r="D388" s="180" t="s">
        <v>1398</v>
      </c>
      <c r="E388" s="180" t="s">
        <v>1371</v>
      </c>
      <c r="F388" s="177" t="s">
        <v>532</v>
      </c>
      <c r="G388" s="786">
        <v>8.4500000000000006E-2</v>
      </c>
      <c r="H388" s="786">
        <v>8.4500000000000006E-2</v>
      </c>
      <c r="I388" s="786">
        <v>8.4500000000000006E-2</v>
      </c>
      <c r="J388" s="786">
        <v>8.4500000000000006E-2</v>
      </c>
      <c r="K388" s="786">
        <v>8.4500000000000006E-2</v>
      </c>
      <c r="L388" s="786">
        <v>8.4500000000000006E-2</v>
      </c>
      <c r="O388" s="786">
        <v>8.4500000000000006E-2</v>
      </c>
      <c r="P388" s="786">
        <v>8.4500000000000006E-2</v>
      </c>
      <c r="Q388" s="787"/>
      <c r="R388" s="788"/>
      <c r="S388" s="786">
        <v>8.4500000000000006E-2</v>
      </c>
      <c r="T388" s="786">
        <v>8.4500000000000006E-2</v>
      </c>
    </row>
    <row r="389" spans="4:20" ht="13.35" customHeight="1" outlineLevel="1">
      <c r="D389" s="180" t="s">
        <v>1398</v>
      </c>
      <c r="E389" s="180" t="s">
        <v>1538</v>
      </c>
      <c r="F389" s="177" t="s">
        <v>532</v>
      </c>
      <c r="G389" s="786">
        <v>0.80089999999999995</v>
      </c>
      <c r="H389" s="786">
        <v>0.80089999999999995</v>
      </c>
      <c r="I389" s="786">
        <v>0.80089999999999995</v>
      </c>
      <c r="J389" s="786">
        <v>0.80089999999999995</v>
      </c>
      <c r="K389" s="786">
        <v>0.80089999999999995</v>
      </c>
      <c r="L389" s="786">
        <v>0.80089999999999995</v>
      </c>
      <c r="O389" s="786">
        <v>0.80089999999999995</v>
      </c>
      <c r="P389" s="786">
        <v>0.80089999999999995</v>
      </c>
      <c r="Q389" s="787"/>
      <c r="R389" s="788"/>
      <c r="S389" s="786">
        <v>0.80089999999999995</v>
      </c>
      <c r="T389" s="786">
        <v>0.80089999999999995</v>
      </c>
    </row>
    <row r="390" spans="4:20" ht="13.35" customHeight="1" outlineLevel="1">
      <c r="D390" s="180" t="s">
        <v>1398</v>
      </c>
      <c r="E390" s="180" t="s">
        <v>1539</v>
      </c>
      <c r="F390" s="177" t="s">
        <v>532</v>
      </c>
      <c r="G390" s="786">
        <v>0.99670000000000003</v>
      </c>
      <c r="H390" s="786">
        <v>0.99670000000000003</v>
      </c>
      <c r="I390" s="786">
        <v>0.99670000000000003</v>
      </c>
      <c r="J390" s="786">
        <v>0.99670000000000003</v>
      </c>
      <c r="K390" s="786">
        <v>0.99670000000000003</v>
      </c>
      <c r="L390" s="786">
        <v>0.99670000000000003</v>
      </c>
      <c r="O390" s="786">
        <v>0.99670000000000003</v>
      </c>
      <c r="P390" s="786">
        <v>0.99670000000000003</v>
      </c>
      <c r="Q390" s="787"/>
      <c r="R390" s="788"/>
      <c r="S390" s="786">
        <v>0.99670000000000003</v>
      </c>
      <c r="T390" s="786">
        <v>0.99670000000000003</v>
      </c>
    </row>
    <row r="391" spans="4:20" ht="13.35" customHeight="1" outlineLevel="1">
      <c r="D391" s="180" t="s">
        <v>1398</v>
      </c>
      <c r="E391" s="180" t="s">
        <v>1392</v>
      </c>
      <c r="F391" s="177" t="s">
        <v>532</v>
      </c>
      <c r="G391" s="786">
        <v>0.30790000000000001</v>
      </c>
      <c r="H391" s="786">
        <v>0.30790000000000001</v>
      </c>
      <c r="I391" s="786">
        <v>0.30790000000000001</v>
      </c>
      <c r="J391" s="786">
        <v>0.30790000000000001</v>
      </c>
      <c r="K391" s="786">
        <v>0.30790000000000001</v>
      </c>
      <c r="L391" s="786">
        <v>0.30790000000000001</v>
      </c>
      <c r="O391" s="786">
        <v>0.30790000000000001</v>
      </c>
      <c r="P391" s="786">
        <v>0.30790000000000001</v>
      </c>
      <c r="Q391" s="787"/>
      <c r="R391" s="788"/>
      <c r="S391" s="786">
        <v>0.30790000000000001</v>
      </c>
      <c r="T391" s="786">
        <v>0.30790000000000001</v>
      </c>
    </row>
    <row r="392" spans="4:20" ht="13.35" customHeight="1" outlineLevel="1">
      <c r="D392" s="180" t="s">
        <v>1398</v>
      </c>
      <c r="E392" s="180" t="s">
        <v>1540</v>
      </c>
      <c r="F392" s="177" t="s">
        <v>532</v>
      </c>
      <c r="G392" s="786">
        <v>1.25</v>
      </c>
      <c r="H392" s="786">
        <v>1.25</v>
      </c>
      <c r="I392" s="786">
        <v>1.25</v>
      </c>
      <c r="J392" s="786">
        <v>1.25</v>
      </c>
      <c r="K392" s="786">
        <v>1.25</v>
      </c>
      <c r="L392" s="786">
        <v>1.25</v>
      </c>
      <c r="O392" s="786">
        <v>1.25</v>
      </c>
      <c r="P392" s="786">
        <v>1.25</v>
      </c>
      <c r="Q392" s="787"/>
      <c r="R392" s="788"/>
      <c r="S392" s="786">
        <v>1.25</v>
      </c>
      <c r="T392" s="786">
        <v>1.25</v>
      </c>
    </row>
    <row r="393" spans="4:20" ht="13.35" customHeight="1" outlineLevel="1">
      <c r="D393" s="180" t="s">
        <v>1398</v>
      </c>
      <c r="E393" s="180" t="s">
        <v>1541</v>
      </c>
      <c r="F393" s="177" t="s">
        <v>532</v>
      </c>
      <c r="G393" s="786">
        <v>2.4739</v>
      </c>
      <c r="H393" s="786">
        <v>2.4739</v>
      </c>
      <c r="I393" s="786">
        <v>2.4739</v>
      </c>
      <c r="J393" s="786">
        <v>2.4739</v>
      </c>
      <c r="K393" s="786">
        <v>2.4739</v>
      </c>
      <c r="L393" s="786">
        <v>2.4739</v>
      </c>
      <c r="O393" s="786">
        <v>2.4739</v>
      </c>
      <c r="P393" s="786">
        <v>2.4739</v>
      </c>
      <c r="Q393" s="787"/>
      <c r="R393" s="788"/>
      <c r="S393" s="786">
        <v>2.4739</v>
      </c>
      <c r="T393" s="786">
        <v>2.4739</v>
      </c>
    </row>
    <row r="394" spans="4:20" ht="13.35" customHeight="1" outlineLevel="1">
      <c r="D394" s="180" t="s">
        <v>1398</v>
      </c>
      <c r="E394" s="180" t="s">
        <v>1542</v>
      </c>
      <c r="F394" s="177" t="s">
        <v>532</v>
      </c>
      <c r="G394" s="786">
        <v>0.99670000000000003</v>
      </c>
      <c r="H394" s="786">
        <v>0.99670000000000003</v>
      </c>
      <c r="I394" s="786">
        <v>0.99670000000000003</v>
      </c>
      <c r="J394" s="786">
        <v>0.99670000000000003</v>
      </c>
      <c r="K394" s="786">
        <v>0.99670000000000003</v>
      </c>
      <c r="L394" s="786">
        <v>0.99670000000000003</v>
      </c>
      <c r="O394" s="786">
        <v>0.99670000000000003</v>
      </c>
      <c r="P394" s="786">
        <v>0.99670000000000003</v>
      </c>
      <c r="Q394" s="787"/>
      <c r="R394" s="788"/>
      <c r="S394" s="786">
        <v>0.99670000000000003</v>
      </c>
      <c r="T394" s="786">
        <v>0.99670000000000003</v>
      </c>
    </row>
    <row r="395" spans="4:20" ht="13.35" customHeight="1" outlineLevel="1">
      <c r="D395" s="180" t="s">
        <v>1398</v>
      </c>
      <c r="E395" s="180" t="s">
        <v>1543</v>
      </c>
      <c r="F395" s="177" t="s">
        <v>532</v>
      </c>
      <c r="G395" s="786">
        <v>0.58730000000000004</v>
      </c>
      <c r="H395" s="786">
        <v>0.58730000000000004</v>
      </c>
      <c r="I395" s="786">
        <v>0.58730000000000004</v>
      </c>
      <c r="J395" s="786">
        <v>0.58730000000000004</v>
      </c>
      <c r="K395" s="786">
        <v>0.58730000000000004</v>
      </c>
      <c r="L395" s="786">
        <v>0.58730000000000004</v>
      </c>
      <c r="O395" s="786">
        <v>0.58730000000000004</v>
      </c>
      <c r="P395" s="786">
        <v>0.58730000000000004</v>
      </c>
      <c r="Q395" s="787"/>
      <c r="R395" s="788"/>
      <c r="S395" s="786">
        <v>0.58730000000000004</v>
      </c>
      <c r="T395" s="786">
        <v>0.58730000000000004</v>
      </c>
    </row>
    <row r="396" spans="4:20" ht="13.35" customHeight="1" outlineLevel="1">
      <c r="D396" s="180" t="s">
        <v>1398</v>
      </c>
      <c r="E396" s="180" t="s">
        <v>1544</v>
      </c>
      <c r="F396" s="177" t="s">
        <v>532</v>
      </c>
      <c r="G396" s="786">
        <v>0.99670000000000003</v>
      </c>
      <c r="H396" s="786">
        <v>0.99670000000000003</v>
      </c>
      <c r="I396" s="786">
        <v>0.99670000000000003</v>
      </c>
      <c r="J396" s="786">
        <v>0.99670000000000003</v>
      </c>
      <c r="K396" s="786">
        <v>0.99670000000000003</v>
      </c>
      <c r="L396" s="786">
        <v>0.99670000000000003</v>
      </c>
      <c r="O396" s="786">
        <v>0.99670000000000003</v>
      </c>
      <c r="P396" s="786">
        <v>0.99670000000000003</v>
      </c>
      <c r="Q396" s="787"/>
      <c r="R396" s="788"/>
      <c r="S396" s="786">
        <v>0.99670000000000003</v>
      </c>
      <c r="T396" s="786">
        <v>0.99670000000000003</v>
      </c>
    </row>
    <row r="397" spans="4:20" ht="13.35" customHeight="1" outlineLevel="1">
      <c r="D397" s="180" t="s">
        <v>1398</v>
      </c>
      <c r="E397" s="180" t="s">
        <v>1393</v>
      </c>
      <c r="F397" s="177" t="s">
        <v>532</v>
      </c>
      <c r="G397" s="786">
        <v>0.125</v>
      </c>
      <c r="H397" s="786">
        <v>0.125</v>
      </c>
      <c r="I397" s="786">
        <v>0.125</v>
      </c>
      <c r="J397" s="786">
        <v>0.125</v>
      </c>
      <c r="K397" s="786">
        <v>0.125</v>
      </c>
      <c r="L397" s="786">
        <v>0.125</v>
      </c>
      <c r="O397" s="786">
        <v>0.125</v>
      </c>
      <c r="P397" s="786">
        <v>0.125</v>
      </c>
      <c r="Q397" s="787"/>
      <c r="R397" s="788"/>
      <c r="S397" s="786">
        <v>0.125</v>
      </c>
      <c r="T397" s="786">
        <v>0.125</v>
      </c>
    </row>
    <row r="398" spans="4:20" ht="13.35" customHeight="1" outlineLevel="1">
      <c r="D398" s="180" t="s">
        <v>1398</v>
      </c>
      <c r="E398" s="180" t="s">
        <v>1545</v>
      </c>
      <c r="F398" s="177" t="s">
        <v>532</v>
      </c>
      <c r="G398" s="786">
        <v>0.58730000000000004</v>
      </c>
      <c r="H398" s="786">
        <v>0.58730000000000004</v>
      </c>
      <c r="I398" s="786">
        <v>0.58730000000000004</v>
      </c>
      <c r="J398" s="786">
        <v>0.58730000000000004</v>
      </c>
      <c r="K398" s="786">
        <v>0.58730000000000004</v>
      </c>
      <c r="L398" s="786">
        <v>0.58730000000000004</v>
      </c>
      <c r="O398" s="786">
        <v>0.58730000000000004</v>
      </c>
      <c r="P398" s="786">
        <v>0.58730000000000004</v>
      </c>
      <c r="Q398" s="787"/>
      <c r="R398" s="788"/>
      <c r="S398" s="786">
        <v>0.58730000000000004</v>
      </c>
      <c r="T398" s="786">
        <v>0.58730000000000004</v>
      </c>
    </row>
    <row r="399" spans="4:20" ht="13.35" customHeight="1" outlineLevel="1">
      <c r="D399" s="180" t="s">
        <v>1398</v>
      </c>
      <c r="E399" s="180" t="s">
        <v>1546</v>
      </c>
      <c r="F399" s="177" t="s">
        <v>532</v>
      </c>
      <c r="G399" s="786">
        <v>2.4739</v>
      </c>
      <c r="H399" s="786">
        <v>2.4739</v>
      </c>
      <c r="I399" s="786">
        <v>2.4739</v>
      </c>
      <c r="J399" s="786">
        <v>2.4739</v>
      </c>
      <c r="K399" s="786">
        <v>2.4739</v>
      </c>
      <c r="L399" s="786">
        <v>2.4739</v>
      </c>
      <c r="O399" s="786">
        <v>2.4739</v>
      </c>
      <c r="P399" s="786">
        <v>2.4739</v>
      </c>
      <c r="Q399" s="787"/>
      <c r="R399" s="788"/>
      <c r="S399" s="786">
        <v>2.4739</v>
      </c>
      <c r="T399" s="786">
        <v>2.4739</v>
      </c>
    </row>
    <row r="400" spans="4:20" ht="13.35" customHeight="1" outlineLevel="1">
      <c r="D400" s="180" t="s">
        <v>1398</v>
      </c>
      <c r="E400" s="180" t="s">
        <v>1372</v>
      </c>
      <c r="F400" s="177" t="s">
        <v>532</v>
      </c>
      <c r="G400" s="786">
        <v>2.8000000000000001E-2</v>
      </c>
      <c r="H400" s="786">
        <v>2.8000000000000001E-2</v>
      </c>
      <c r="I400" s="786">
        <v>2.8000000000000001E-2</v>
      </c>
      <c r="J400" s="786">
        <v>2.8000000000000001E-2</v>
      </c>
      <c r="K400" s="786">
        <v>2.8000000000000001E-2</v>
      </c>
      <c r="L400" s="786">
        <v>2.8000000000000001E-2</v>
      </c>
      <c r="O400" s="786">
        <v>2.8000000000000001E-2</v>
      </c>
      <c r="P400" s="786">
        <v>2.8000000000000001E-2</v>
      </c>
      <c r="Q400" s="787"/>
      <c r="R400" s="788"/>
      <c r="S400" s="786">
        <v>2.8000000000000001E-2</v>
      </c>
      <c r="T400" s="786">
        <v>2.8000000000000001E-2</v>
      </c>
    </row>
    <row r="401" spans="1:20" ht="13.35" customHeight="1" outlineLevel="1">
      <c r="D401" s="180" t="s">
        <v>1398</v>
      </c>
      <c r="E401" s="180" t="s">
        <v>1547</v>
      </c>
      <c r="F401" s="177" t="s">
        <v>532</v>
      </c>
      <c r="G401" s="786">
        <v>0.44500000000000001</v>
      </c>
      <c r="H401" s="786">
        <v>0.44500000000000001</v>
      </c>
      <c r="I401" s="786">
        <v>0.44500000000000001</v>
      </c>
      <c r="J401" s="786">
        <v>0.44500000000000001</v>
      </c>
      <c r="K401" s="786">
        <v>0.44500000000000001</v>
      </c>
      <c r="L401" s="786">
        <v>0.44500000000000001</v>
      </c>
      <c r="O401" s="786">
        <v>0.44500000000000001</v>
      </c>
      <c r="P401" s="786">
        <v>0.44500000000000001</v>
      </c>
      <c r="Q401" s="787"/>
      <c r="R401" s="788"/>
      <c r="S401" s="786">
        <v>0.44500000000000001</v>
      </c>
      <c r="T401" s="786">
        <v>0.44500000000000001</v>
      </c>
    </row>
    <row r="402" spans="1:20" ht="13.35" customHeight="1" outlineLevel="1">
      <c r="D402" s="180" t="s">
        <v>1398</v>
      </c>
      <c r="E402" s="180" t="s">
        <v>1548</v>
      </c>
      <c r="F402" s="177" t="s">
        <v>532</v>
      </c>
      <c r="G402" s="786">
        <v>0.44500000000000001</v>
      </c>
      <c r="H402" s="786">
        <v>0.44500000000000001</v>
      </c>
      <c r="I402" s="786">
        <v>0.44500000000000001</v>
      </c>
      <c r="J402" s="786">
        <v>0.44500000000000001</v>
      </c>
      <c r="K402" s="786">
        <v>0.44500000000000001</v>
      </c>
      <c r="L402" s="786">
        <v>0.44500000000000001</v>
      </c>
      <c r="O402" s="786">
        <v>0.44500000000000001</v>
      </c>
      <c r="P402" s="786">
        <v>0.44500000000000001</v>
      </c>
      <c r="Q402" s="787"/>
      <c r="R402" s="788"/>
      <c r="S402" s="786">
        <v>0.44500000000000001</v>
      </c>
      <c r="T402" s="786">
        <v>0.44500000000000001</v>
      </c>
    </row>
    <row r="403" spans="1:20" ht="13.35" customHeight="1" outlineLevel="1">
      <c r="D403" s="180" t="s">
        <v>1398</v>
      </c>
      <c r="E403" s="180" t="s">
        <v>1394</v>
      </c>
      <c r="F403" s="177" t="s">
        <v>532</v>
      </c>
      <c r="G403" s="786">
        <v>0.30790000000000001</v>
      </c>
      <c r="H403" s="786">
        <v>0.30790000000000001</v>
      </c>
      <c r="I403" s="786">
        <v>0.30790000000000001</v>
      </c>
      <c r="J403" s="786">
        <v>0.30790000000000001</v>
      </c>
      <c r="K403" s="786">
        <v>0.30790000000000001</v>
      </c>
      <c r="L403" s="786">
        <v>0.30790000000000001</v>
      </c>
      <c r="O403" s="786">
        <v>0.30790000000000001</v>
      </c>
      <c r="P403" s="786">
        <v>0.30790000000000001</v>
      </c>
      <c r="Q403" s="787"/>
      <c r="R403" s="788"/>
      <c r="S403" s="786">
        <v>0.30790000000000001</v>
      </c>
      <c r="T403" s="786">
        <v>0.30790000000000001</v>
      </c>
    </row>
    <row r="404" spans="1:20" ht="13.35" customHeight="1" outlineLevel="1">
      <c r="D404" s="180" t="s">
        <v>1398</v>
      </c>
      <c r="E404" s="180" t="s">
        <v>1395</v>
      </c>
      <c r="F404" s="177" t="s">
        <v>532</v>
      </c>
      <c r="G404" s="786">
        <v>0.23139999999999999</v>
      </c>
      <c r="H404" s="786">
        <v>0.23139999999999999</v>
      </c>
      <c r="I404" s="786">
        <v>0.23139999999999999</v>
      </c>
      <c r="J404" s="786">
        <v>0.23139999999999999</v>
      </c>
      <c r="K404" s="786">
        <v>0.23139999999999999</v>
      </c>
      <c r="L404" s="786">
        <v>0.23139999999999999</v>
      </c>
      <c r="O404" s="786">
        <v>0.23139999999999999</v>
      </c>
      <c r="P404" s="786">
        <v>0.23139999999999999</v>
      </c>
      <c r="Q404" s="787"/>
      <c r="R404" s="788"/>
      <c r="S404" s="786">
        <v>0.23139999999999999</v>
      </c>
      <c r="T404" s="786">
        <v>0.23139999999999999</v>
      </c>
    </row>
    <row r="405" spans="1:20" ht="13.35" customHeight="1" outlineLevel="1">
      <c r="D405" s="180" t="s">
        <v>1398</v>
      </c>
      <c r="E405" s="180" t="s">
        <v>1549</v>
      </c>
      <c r="F405" s="177" t="s">
        <v>532</v>
      </c>
      <c r="G405" s="786">
        <v>0.44500000000000001</v>
      </c>
      <c r="H405" s="786">
        <v>0.44500000000000001</v>
      </c>
      <c r="I405" s="786">
        <v>0.44500000000000001</v>
      </c>
      <c r="J405" s="786">
        <v>0.44500000000000001</v>
      </c>
      <c r="K405" s="786">
        <v>0.44500000000000001</v>
      </c>
      <c r="L405" s="786">
        <v>0.44500000000000001</v>
      </c>
      <c r="O405" s="786">
        <v>0.44500000000000001</v>
      </c>
      <c r="P405" s="786">
        <v>0.44500000000000001</v>
      </c>
      <c r="Q405" s="787"/>
      <c r="R405" s="788"/>
      <c r="S405" s="786">
        <v>0.44500000000000001</v>
      </c>
      <c r="T405" s="786">
        <v>0.44500000000000001</v>
      </c>
    </row>
    <row r="406" spans="1:20" ht="13.35" customHeight="1" outlineLevel="1">
      <c r="D406" s="180" t="s">
        <v>1398</v>
      </c>
      <c r="E406" s="180" t="s">
        <v>1550</v>
      </c>
      <c r="F406" s="177" t="s">
        <v>532</v>
      </c>
      <c r="G406" s="786">
        <v>2.4739</v>
      </c>
      <c r="H406" s="786">
        <v>2.4739</v>
      </c>
      <c r="I406" s="786">
        <v>2.4739</v>
      </c>
      <c r="J406" s="786">
        <v>2.4739</v>
      </c>
      <c r="K406" s="786">
        <v>2.4739</v>
      </c>
      <c r="L406" s="786">
        <v>2.4739</v>
      </c>
      <c r="O406" s="786">
        <v>2.4739</v>
      </c>
      <c r="P406" s="786">
        <v>2.4739</v>
      </c>
      <c r="Q406" s="787"/>
      <c r="R406" s="788"/>
      <c r="S406" s="786">
        <v>2.4739</v>
      </c>
      <c r="T406" s="786">
        <v>2.4739</v>
      </c>
    </row>
    <row r="407" spans="1:20" ht="13.35" customHeight="1" outlineLevel="1">
      <c r="D407" s="180" t="s">
        <v>1398</v>
      </c>
      <c r="E407" s="180" t="s">
        <v>1396</v>
      </c>
      <c r="F407" s="177" t="s">
        <v>532</v>
      </c>
      <c r="G407" s="786">
        <v>0.30790000000000001</v>
      </c>
      <c r="H407" s="786">
        <v>0.30790000000000001</v>
      </c>
      <c r="I407" s="786">
        <v>0.30790000000000001</v>
      </c>
      <c r="J407" s="786">
        <v>0.30790000000000001</v>
      </c>
      <c r="K407" s="786">
        <v>0.30790000000000001</v>
      </c>
      <c r="L407" s="786">
        <v>0.30790000000000001</v>
      </c>
      <c r="O407" s="786">
        <v>0.30790000000000001</v>
      </c>
      <c r="P407" s="786">
        <v>0.30790000000000001</v>
      </c>
      <c r="Q407" s="787"/>
      <c r="R407" s="788"/>
      <c r="S407" s="786">
        <v>0.30790000000000001</v>
      </c>
      <c r="T407" s="786">
        <v>0.30790000000000001</v>
      </c>
    </row>
    <row r="408" spans="1:20" ht="13.35" customHeight="1" outlineLevel="1">
      <c r="D408" s="180" t="s">
        <v>1398</v>
      </c>
      <c r="E408" s="180" t="s">
        <v>1397</v>
      </c>
      <c r="F408" s="177" t="s">
        <v>532</v>
      </c>
      <c r="G408" s="786">
        <v>0.30790000000000001</v>
      </c>
      <c r="H408" s="786">
        <v>0.30790000000000001</v>
      </c>
      <c r="I408" s="786">
        <v>0.30790000000000001</v>
      </c>
      <c r="J408" s="786">
        <v>0.30790000000000001</v>
      </c>
      <c r="K408" s="786">
        <v>0.30790000000000001</v>
      </c>
      <c r="L408" s="786">
        <v>0.30790000000000001</v>
      </c>
      <c r="O408" s="786">
        <v>0.30790000000000001</v>
      </c>
      <c r="P408" s="786">
        <v>0.30790000000000001</v>
      </c>
      <c r="Q408" s="787"/>
      <c r="R408" s="788"/>
      <c r="S408" s="786">
        <v>0.30790000000000001</v>
      </c>
      <c r="T408" s="786">
        <v>0.30790000000000001</v>
      </c>
    </row>
    <row r="409" spans="1:20" ht="13.35" customHeight="1" outlineLevel="1">
      <c r="D409" s="180" t="s">
        <v>1398</v>
      </c>
      <c r="E409" s="180" t="s">
        <v>1551</v>
      </c>
      <c r="F409" s="177" t="s">
        <v>532</v>
      </c>
      <c r="G409" s="786">
        <v>0.58730000000000004</v>
      </c>
      <c r="H409" s="786">
        <v>0.58730000000000004</v>
      </c>
      <c r="I409" s="786">
        <v>0.58730000000000004</v>
      </c>
      <c r="J409" s="786">
        <v>0.58730000000000004</v>
      </c>
      <c r="K409" s="786">
        <v>0.58730000000000004</v>
      </c>
      <c r="L409" s="786">
        <v>0.58730000000000004</v>
      </c>
      <c r="O409" s="786">
        <v>0.58730000000000004</v>
      </c>
      <c r="P409" s="786">
        <v>0.58730000000000004</v>
      </c>
      <c r="Q409" s="787"/>
      <c r="R409" s="788"/>
      <c r="S409" s="786">
        <v>0.58730000000000004</v>
      </c>
      <c r="T409" s="786">
        <v>0.58730000000000004</v>
      </c>
    </row>
    <row r="410" spans="1:20" ht="13.35" customHeight="1" outlineLevel="1">
      <c r="D410" s="180" t="s">
        <v>1398</v>
      </c>
      <c r="E410" s="180" t="s">
        <v>1552</v>
      </c>
      <c r="F410" s="177" t="s">
        <v>532</v>
      </c>
      <c r="G410" s="786">
        <v>0.44500000000000001</v>
      </c>
      <c r="H410" s="786">
        <v>0.44500000000000001</v>
      </c>
      <c r="I410" s="786">
        <v>0.44500000000000001</v>
      </c>
      <c r="J410" s="786">
        <v>0.44500000000000001</v>
      </c>
      <c r="K410" s="786">
        <v>0.44500000000000001</v>
      </c>
      <c r="L410" s="786">
        <v>0.44500000000000001</v>
      </c>
      <c r="O410" s="786">
        <v>0.44500000000000001</v>
      </c>
      <c r="P410" s="786">
        <v>0.44500000000000001</v>
      </c>
      <c r="Q410" s="787"/>
      <c r="R410" s="788"/>
      <c r="S410" s="786">
        <v>0.44500000000000001</v>
      </c>
      <c r="T410" s="786">
        <v>0.44500000000000001</v>
      </c>
    </row>
    <row r="411" spans="1:20" ht="13.35" customHeight="1" outlineLevel="1">
      <c r="D411" s="180" t="s">
        <v>1398</v>
      </c>
      <c r="E411" s="180" t="s">
        <v>1553</v>
      </c>
      <c r="F411" s="177" t="s">
        <v>532</v>
      </c>
      <c r="G411" s="786">
        <v>2.4739</v>
      </c>
      <c r="H411" s="786">
        <v>2.4739</v>
      </c>
      <c r="I411" s="786">
        <v>2.4739</v>
      </c>
      <c r="J411" s="786">
        <v>2.4739</v>
      </c>
      <c r="K411" s="786">
        <v>2.4739</v>
      </c>
      <c r="L411" s="786">
        <v>2.4739</v>
      </c>
      <c r="O411" s="786">
        <v>2.4739</v>
      </c>
      <c r="P411" s="786">
        <v>2.4739</v>
      </c>
      <c r="Q411" s="787"/>
      <c r="R411" s="788"/>
      <c r="S411" s="786">
        <v>2.4739</v>
      </c>
      <c r="T411" s="786">
        <v>2.4739</v>
      </c>
    </row>
    <row r="412" spans="1:20" ht="13.35" customHeight="1" outlineLevel="1">
      <c r="D412" s="180" t="s">
        <v>1398</v>
      </c>
      <c r="E412" s="180" t="s">
        <v>1554</v>
      </c>
      <c r="F412" s="177" t="s">
        <v>532</v>
      </c>
      <c r="G412" s="786">
        <v>0.80089999999999995</v>
      </c>
      <c r="H412" s="786">
        <v>0.80089999999999995</v>
      </c>
      <c r="I412" s="786">
        <v>0.80089999999999995</v>
      </c>
      <c r="J412" s="786">
        <v>0.80089999999999995</v>
      </c>
      <c r="K412" s="786">
        <v>0.80089999999999995</v>
      </c>
      <c r="L412" s="786">
        <v>0.80089999999999995</v>
      </c>
      <c r="O412" s="786">
        <v>0.80089999999999995</v>
      </c>
      <c r="P412" s="786">
        <v>0.80089999999999995</v>
      </c>
      <c r="Q412" s="787"/>
      <c r="R412" s="788"/>
      <c r="S412" s="786">
        <v>0.80089999999999995</v>
      </c>
      <c r="T412" s="786">
        <v>0.80089999999999995</v>
      </c>
    </row>
    <row r="413" spans="1:20" ht="13.35" customHeight="1" outlineLevel="1">
      <c r="D413" s="180" t="s">
        <v>1398</v>
      </c>
      <c r="E413" s="180" t="s">
        <v>1555</v>
      </c>
      <c r="F413" s="177" t="s">
        <v>532</v>
      </c>
      <c r="G413" s="786">
        <v>0.80089999999999995</v>
      </c>
      <c r="H413" s="786">
        <v>0.80089999999999995</v>
      </c>
      <c r="I413" s="786">
        <v>0.80089999999999995</v>
      </c>
      <c r="J413" s="786">
        <v>0.80089999999999995</v>
      </c>
      <c r="K413" s="786">
        <v>0.80089999999999995</v>
      </c>
      <c r="L413" s="786">
        <v>0.80089999999999995</v>
      </c>
      <c r="O413" s="786">
        <v>0.80089999999999995</v>
      </c>
      <c r="P413" s="786">
        <v>0.80089999999999995</v>
      </c>
      <c r="Q413" s="787"/>
      <c r="R413" s="788"/>
      <c r="S413" s="786">
        <v>0.80089999999999995</v>
      </c>
      <c r="T413" s="786">
        <v>0.80089999999999995</v>
      </c>
    </row>
    <row r="414" spans="1:20" ht="13.35" customHeight="1" outlineLevel="1">
      <c r="D414" s="180" t="s">
        <v>1398</v>
      </c>
      <c r="E414" s="180" t="s">
        <v>1556</v>
      </c>
      <c r="F414" s="177" t="s">
        <v>532</v>
      </c>
      <c r="G414" s="786">
        <v>0.65</v>
      </c>
      <c r="H414" s="786">
        <v>0.65</v>
      </c>
      <c r="I414" s="786">
        <v>0.65</v>
      </c>
      <c r="J414" s="786">
        <v>0.65</v>
      </c>
      <c r="K414" s="786">
        <v>0.65</v>
      </c>
      <c r="L414" s="786">
        <v>0.65</v>
      </c>
      <c r="O414" s="786">
        <v>0.65</v>
      </c>
      <c r="P414" s="786">
        <v>0.65</v>
      </c>
      <c r="Q414" s="787"/>
      <c r="R414" s="788"/>
      <c r="S414" s="786">
        <v>0.65</v>
      </c>
      <c r="T414" s="786">
        <v>0.65</v>
      </c>
    </row>
    <row r="415" spans="1:20" ht="13.2" customHeight="1" outlineLevel="1">
      <c r="A415" s="17" t="s">
        <v>1336</v>
      </c>
      <c r="D415" s="286" t="s">
        <v>1557</v>
      </c>
      <c r="E415" s="750"/>
      <c r="F415" s="283"/>
      <c r="G415" s="534"/>
      <c r="H415" s="534"/>
      <c r="I415" s="534"/>
      <c r="J415" s="534"/>
      <c r="K415" s="534"/>
      <c r="L415" s="535"/>
      <c r="M415" s="359"/>
      <c r="N415" s="359"/>
      <c r="O415" s="536"/>
      <c r="P415" s="535"/>
      <c r="Q415" s="359"/>
      <c r="R415" s="359"/>
      <c r="S415" s="536"/>
      <c r="T415" s="535"/>
    </row>
    <row r="416" spans="1:20" s="1" customFormat="1" outlineLevel="1">
      <c r="D416" s="180" t="s">
        <v>1558</v>
      </c>
      <c r="E416" s="180"/>
      <c r="F416" s="177" t="s">
        <v>532</v>
      </c>
      <c r="G416" s="786">
        <v>0</v>
      </c>
      <c r="H416" s="786">
        <v>0</v>
      </c>
      <c r="I416" s="786">
        <v>0</v>
      </c>
      <c r="J416" s="786">
        <v>0</v>
      </c>
      <c r="K416" s="786">
        <v>0</v>
      </c>
      <c r="L416" s="786">
        <v>0</v>
      </c>
      <c r="M416" s="359"/>
      <c r="N416" s="359"/>
      <c r="O416" s="358">
        <v>0</v>
      </c>
      <c r="P416" s="358">
        <v>0</v>
      </c>
      <c r="Q416" s="359"/>
      <c r="R416" s="359"/>
      <c r="S416" s="358">
        <v>0</v>
      </c>
      <c r="T416" s="358">
        <v>0</v>
      </c>
    </row>
    <row r="417" spans="1:20" s="1" customFormat="1" outlineLevel="1">
      <c r="A417" s="171"/>
      <c r="D417" s="180" t="s">
        <v>1559</v>
      </c>
      <c r="E417" s="180"/>
      <c r="F417" s="177" t="s">
        <v>532</v>
      </c>
      <c r="G417" s="786">
        <v>1.2699999999999999E-2</v>
      </c>
      <c r="H417" s="786">
        <v>1.2699999999999999E-2</v>
      </c>
      <c r="I417" s="786">
        <v>1.2699999999999999E-2</v>
      </c>
      <c r="J417" s="786">
        <v>1.2699999999999999E-2</v>
      </c>
      <c r="K417" s="786">
        <v>1.2699999999999999E-2</v>
      </c>
      <c r="L417" s="786">
        <v>1.2699999999999999E-2</v>
      </c>
      <c r="M417" s="359"/>
      <c r="N417" s="359"/>
      <c r="O417" s="358">
        <v>1.2699999999999999E-2</v>
      </c>
      <c r="P417" s="358">
        <v>1.2699999999999999E-2</v>
      </c>
      <c r="Q417" s="359"/>
      <c r="R417" s="359"/>
      <c r="S417" s="358">
        <v>1.2699999999999999E-2</v>
      </c>
      <c r="T417" s="358">
        <v>1.2699999999999999E-2</v>
      </c>
    </row>
    <row r="418" spans="1:20" s="1" customFormat="1" outlineLevel="1">
      <c r="A418" s="171"/>
      <c r="D418" s="180" t="s">
        <v>1560</v>
      </c>
      <c r="E418" s="180"/>
      <c r="F418" s="177" t="s">
        <v>532</v>
      </c>
      <c r="G418" s="786">
        <v>9.5999999999999992E-3</v>
      </c>
      <c r="H418" s="786">
        <v>9.5999999999999992E-3</v>
      </c>
      <c r="I418" s="786">
        <v>9.5999999999999992E-3</v>
      </c>
      <c r="J418" s="786">
        <v>9.5999999999999992E-3</v>
      </c>
      <c r="K418" s="786">
        <v>9.5999999999999992E-3</v>
      </c>
      <c r="L418" s="786">
        <v>9.5999999999999992E-3</v>
      </c>
      <c r="M418" s="359"/>
      <c r="N418" s="359"/>
      <c r="O418" s="358">
        <v>9.5999999999999992E-3</v>
      </c>
      <c r="P418" s="358">
        <v>9.5999999999999992E-3</v>
      </c>
      <c r="Q418" s="359"/>
      <c r="R418" s="359"/>
      <c r="S418" s="358">
        <v>9.5999999999999992E-3</v>
      </c>
      <c r="T418" s="358">
        <v>9.5999999999999992E-3</v>
      </c>
    </row>
    <row r="419" spans="1:20" s="1" customFormat="1" outlineLevel="1">
      <c r="A419" s="171"/>
      <c r="D419" s="180" t="s">
        <v>1561</v>
      </c>
      <c r="E419" s="180"/>
      <c r="F419" s="177" t="s">
        <v>532</v>
      </c>
      <c r="G419" s="786">
        <v>1.2699999999999999E-2</v>
      </c>
      <c r="H419" s="786">
        <v>1.2699999999999999E-2</v>
      </c>
      <c r="I419" s="786">
        <v>1.2699999999999999E-2</v>
      </c>
      <c r="J419" s="786">
        <v>1.2699999999999999E-2</v>
      </c>
      <c r="K419" s="786">
        <v>1.2699999999999999E-2</v>
      </c>
      <c r="L419" s="786">
        <v>1.2699999999999999E-2</v>
      </c>
      <c r="M419" s="359"/>
      <c r="N419" s="359"/>
      <c r="O419" s="358">
        <v>1.2699999999999999E-2</v>
      </c>
      <c r="P419" s="358">
        <v>1.2699999999999999E-2</v>
      </c>
      <c r="Q419" s="359"/>
      <c r="R419" s="359"/>
      <c r="S419" s="358">
        <v>1.2699999999999999E-2</v>
      </c>
      <c r="T419" s="358">
        <v>1.2699999999999999E-2</v>
      </c>
    </row>
    <row r="420" spans="1:20" ht="13.2" customHeight="1" outlineLevel="1">
      <c r="D420" s="286"/>
      <c r="E420" s="750"/>
      <c r="F420" s="283"/>
      <c r="G420" s="534"/>
      <c r="H420" s="534"/>
      <c r="I420" s="534"/>
      <c r="J420" s="534"/>
      <c r="K420" s="534"/>
      <c r="L420" s="535"/>
      <c r="M420" s="359"/>
      <c r="N420" s="359"/>
      <c r="O420" s="536"/>
      <c r="P420" s="535"/>
      <c r="Q420" s="359"/>
      <c r="R420" s="359"/>
      <c r="S420" s="536"/>
      <c r="T420" s="535"/>
    </row>
    <row r="421" spans="1:20" ht="13.2" customHeight="1" outlineLevel="1">
      <c r="D421" s="750"/>
      <c r="E421" s="750"/>
      <c r="F421" s="283"/>
      <c r="G421" s="534"/>
      <c r="H421" s="534"/>
      <c r="I421" s="534"/>
      <c r="J421" s="534"/>
      <c r="K421" s="534"/>
      <c r="L421" s="538"/>
      <c r="M421" s="359"/>
      <c r="N421" s="359"/>
      <c r="O421" s="534"/>
      <c r="P421" s="538"/>
      <c r="Q421" s="359"/>
      <c r="R421" s="359"/>
      <c r="S421" s="534"/>
      <c r="T421" s="538"/>
    </row>
    <row r="422" spans="1:20">
      <c r="C422" s="561" t="s">
        <v>560</v>
      </c>
      <c r="D422" s="318"/>
      <c r="E422" s="318"/>
      <c r="F422" s="319"/>
      <c r="G422" s="526"/>
      <c r="H422" s="526"/>
      <c r="I422" s="526"/>
      <c r="J422" s="526"/>
      <c r="K422" s="526"/>
      <c r="L422" s="527"/>
      <c r="M422" s="359"/>
      <c r="N422" s="359"/>
      <c r="O422" s="528"/>
      <c r="P422" s="529"/>
      <c r="Q422" s="530"/>
      <c r="R422" s="531"/>
      <c r="S422" s="528"/>
      <c r="T422" s="529"/>
    </row>
    <row r="423" spans="1:20" ht="13.2" customHeight="1" outlineLevel="1">
      <c r="D423" s="286" t="s">
        <v>1562</v>
      </c>
      <c r="E423" s="750"/>
      <c r="F423" s="283"/>
      <c r="G423" s="534"/>
      <c r="H423" s="534"/>
      <c r="I423" s="534"/>
      <c r="J423" s="534"/>
      <c r="K423" s="534"/>
      <c r="L423" s="535"/>
      <c r="M423" s="359"/>
      <c r="N423" s="359"/>
      <c r="O423" s="536"/>
      <c r="P423" s="535"/>
      <c r="Q423" s="359"/>
      <c r="R423" s="359"/>
      <c r="S423" s="536"/>
      <c r="T423" s="535"/>
    </row>
    <row r="424" spans="1:20" ht="13.2" customHeight="1" outlineLevel="1">
      <c r="A424" s="17" t="s">
        <v>1563</v>
      </c>
      <c r="D424" s="180" t="s">
        <v>1564</v>
      </c>
      <c r="E424" s="212"/>
      <c r="F424" s="222" t="s">
        <v>1565</v>
      </c>
      <c r="G424" s="205">
        <v>42</v>
      </c>
      <c r="H424" s="205">
        <v>42</v>
      </c>
      <c r="I424" s="205">
        <v>42</v>
      </c>
      <c r="J424" s="205">
        <v>42</v>
      </c>
      <c r="K424" s="205">
        <v>42</v>
      </c>
      <c r="L424" s="205">
        <v>42</v>
      </c>
      <c r="M424" s="492"/>
      <c r="N424" s="492"/>
      <c r="O424" s="205">
        <v>42</v>
      </c>
      <c r="P424" s="205">
        <v>42</v>
      </c>
      <c r="Q424" s="492"/>
      <c r="R424" s="492"/>
      <c r="S424" s="205">
        <v>42</v>
      </c>
      <c r="T424" s="205">
        <v>42</v>
      </c>
    </row>
    <row r="425" spans="1:20" ht="13.2" customHeight="1" outlineLevel="1">
      <c r="D425" s="286"/>
      <c r="E425" s="750"/>
      <c r="F425" s="283"/>
      <c r="G425" s="534"/>
      <c r="H425" s="534"/>
      <c r="I425" s="534"/>
      <c r="J425" s="534"/>
      <c r="K425" s="534"/>
      <c r="L425" s="535"/>
      <c r="M425" s="359"/>
      <c r="N425" s="359"/>
      <c r="O425" s="536"/>
      <c r="P425" s="535"/>
      <c r="Q425" s="359"/>
      <c r="R425" s="359"/>
      <c r="S425" s="536"/>
      <c r="T425" s="535"/>
    </row>
    <row r="426" spans="1:20" ht="13.2" customHeight="1" outlineLevel="1">
      <c r="D426" s="183"/>
      <c r="E426" s="183"/>
      <c r="F426" s="183"/>
      <c r="G426" s="538"/>
      <c r="H426" s="538"/>
      <c r="I426" s="538"/>
      <c r="J426" s="538"/>
      <c r="K426" s="538"/>
      <c r="L426" s="538"/>
      <c r="O426" s="538"/>
      <c r="P426" s="538"/>
      <c r="S426" s="538"/>
      <c r="T426" s="538"/>
    </row>
    <row r="427" spans="1:20">
      <c r="A427" s="17" t="s">
        <v>1566</v>
      </c>
      <c r="C427" s="561" t="s">
        <v>1567</v>
      </c>
      <c r="D427" s="318"/>
      <c r="E427" s="318"/>
      <c r="F427" s="319"/>
      <c r="G427" s="526"/>
      <c r="H427" s="526"/>
      <c r="I427" s="526"/>
      <c r="J427" s="526"/>
      <c r="K427" s="526"/>
      <c r="L427" s="527"/>
      <c r="M427" s="539"/>
      <c r="N427" s="531"/>
      <c r="O427" s="540"/>
      <c r="P427" s="541"/>
      <c r="Q427" s="542"/>
      <c r="R427" s="542"/>
      <c r="S427" s="540"/>
      <c r="T427" s="541"/>
    </row>
    <row r="428" spans="1:20" outlineLevel="1">
      <c r="C428" s="562"/>
      <c r="D428" s="178" t="s">
        <v>625</v>
      </c>
      <c r="E428" s="178"/>
      <c r="F428" s="178" t="s">
        <v>532</v>
      </c>
      <c r="G428" s="361">
        <v>1.4E-2</v>
      </c>
      <c r="H428" s="361">
        <v>1.4E-2</v>
      </c>
      <c r="I428" s="361">
        <v>1.4E-2</v>
      </c>
      <c r="J428" s="361">
        <v>1.4E-2</v>
      </c>
      <c r="K428" s="361">
        <v>1.4E-2</v>
      </c>
      <c r="L428" s="361">
        <v>1.4E-2</v>
      </c>
      <c r="M428" s="543"/>
      <c r="N428" s="544"/>
      <c r="O428" s="361">
        <v>1.4E-2</v>
      </c>
      <c r="P428" s="361">
        <v>1.4E-2</v>
      </c>
      <c r="Q428" s="543"/>
      <c r="R428" s="544"/>
      <c r="S428" s="361">
        <v>1.4E-2</v>
      </c>
      <c r="T428" s="361">
        <v>1.4E-2</v>
      </c>
    </row>
    <row r="429" spans="1:20" ht="26.4" outlineLevel="1">
      <c r="D429" s="728" t="s">
        <v>796</v>
      </c>
      <c r="E429" s="728"/>
      <c r="F429" s="178" t="s">
        <v>532</v>
      </c>
      <c r="G429" s="361">
        <v>2.41E-2</v>
      </c>
      <c r="H429" s="361">
        <v>2.41E-2</v>
      </c>
      <c r="I429" s="361">
        <v>2.41E-2</v>
      </c>
      <c r="J429" s="361">
        <v>2.41E-2</v>
      </c>
      <c r="K429" s="361">
        <v>2.41E-2</v>
      </c>
      <c r="L429" s="361">
        <v>2.41E-2</v>
      </c>
      <c r="M429" s="542"/>
      <c r="N429" s="542"/>
      <c r="O429" s="361">
        <v>2.41E-2</v>
      </c>
      <c r="P429" s="361">
        <v>2.41E-2</v>
      </c>
      <c r="Q429" s="542"/>
      <c r="R429" s="542"/>
      <c r="S429" s="361">
        <v>2.41E-2</v>
      </c>
      <c r="T429" s="361">
        <v>2.41E-2</v>
      </c>
    </row>
    <row r="430" spans="1:20" ht="26.4" outlineLevel="1">
      <c r="D430" s="728" t="s">
        <v>797</v>
      </c>
      <c r="E430" s="728"/>
      <c r="F430" s="178" t="s">
        <v>532</v>
      </c>
      <c r="G430" s="361">
        <v>1.7000000000000001E-2</v>
      </c>
      <c r="H430" s="361">
        <v>1.7000000000000001E-2</v>
      </c>
      <c r="I430" s="361">
        <v>1.7000000000000001E-2</v>
      </c>
      <c r="J430" s="361">
        <v>1.7000000000000001E-2</v>
      </c>
      <c r="K430" s="361">
        <v>1.7000000000000001E-2</v>
      </c>
      <c r="L430" s="361">
        <v>1.7000000000000001E-2</v>
      </c>
      <c r="M430" s="542"/>
      <c r="N430" s="542"/>
      <c r="O430" s="361">
        <v>1.7000000000000001E-2</v>
      </c>
      <c r="P430" s="361">
        <v>1.7000000000000001E-2</v>
      </c>
      <c r="Q430" s="542"/>
      <c r="R430" s="542"/>
      <c r="S430" s="361">
        <v>1.7000000000000001E-2</v>
      </c>
      <c r="T430" s="361">
        <v>1.7000000000000001E-2</v>
      </c>
    </row>
    <row r="431" spans="1:20" ht="26.4" outlineLevel="1">
      <c r="D431" s="728" t="s">
        <v>798</v>
      </c>
      <c r="E431" s="728"/>
      <c r="F431" s="178" t="s">
        <v>532</v>
      </c>
      <c r="G431" s="361">
        <v>1.4200000000000001E-2</v>
      </c>
      <c r="H431" s="361">
        <v>1.4200000000000001E-2</v>
      </c>
      <c r="I431" s="361">
        <v>1.4200000000000001E-2</v>
      </c>
      <c r="J431" s="361">
        <v>1.4200000000000001E-2</v>
      </c>
      <c r="K431" s="361">
        <v>1.4200000000000001E-2</v>
      </c>
      <c r="L431" s="361">
        <v>1.4200000000000001E-2</v>
      </c>
      <c r="M431" s="542"/>
      <c r="N431" s="542"/>
      <c r="O431" s="361">
        <v>1.4200000000000001E-2</v>
      </c>
      <c r="P431" s="361">
        <v>1.4200000000000001E-2</v>
      </c>
      <c r="Q431" s="542"/>
      <c r="R431" s="542"/>
      <c r="S431" s="361">
        <v>1.4200000000000001E-2</v>
      </c>
      <c r="T431" s="361">
        <v>1.4200000000000001E-2</v>
      </c>
    </row>
    <row r="432" spans="1:20" ht="26.4" outlineLevel="1">
      <c r="D432" s="728" t="s">
        <v>799</v>
      </c>
      <c r="E432" s="728"/>
      <c r="F432" s="178" t="s">
        <v>532</v>
      </c>
      <c r="G432" s="361">
        <v>0.01</v>
      </c>
      <c r="H432" s="361">
        <v>0.01</v>
      </c>
      <c r="I432" s="361">
        <v>0.01</v>
      </c>
      <c r="J432" s="361">
        <v>0.01</v>
      </c>
      <c r="K432" s="361">
        <v>0.01</v>
      </c>
      <c r="L432" s="361">
        <v>0.01</v>
      </c>
      <c r="M432" s="542"/>
      <c r="N432" s="542"/>
      <c r="O432" s="361">
        <v>0.01</v>
      </c>
      <c r="P432" s="361">
        <v>0.01</v>
      </c>
      <c r="Q432" s="542"/>
      <c r="R432" s="542"/>
      <c r="S432" s="361">
        <v>0.01</v>
      </c>
      <c r="T432" s="361">
        <v>0.01</v>
      </c>
    </row>
    <row r="433" spans="1:20" ht="26.4" outlineLevel="1">
      <c r="D433" s="728" t="s">
        <v>628</v>
      </c>
      <c r="E433" s="728"/>
      <c r="F433" s="178" t="s">
        <v>532</v>
      </c>
      <c r="G433" s="361">
        <v>1.17E-2</v>
      </c>
      <c r="H433" s="361">
        <v>1.17E-2</v>
      </c>
      <c r="I433" s="361">
        <v>1.17E-2</v>
      </c>
      <c r="J433" s="361">
        <v>1.17E-2</v>
      </c>
      <c r="K433" s="361">
        <v>1.17E-2</v>
      </c>
      <c r="L433" s="361">
        <v>1.17E-2</v>
      </c>
      <c r="M433" s="542"/>
      <c r="N433" s="542"/>
      <c r="O433" s="361">
        <v>1.17E-2</v>
      </c>
      <c r="P433" s="361">
        <v>1.17E-2</v>
      </c>
      <c r="Q433" s="542"/>
      <c r="R433" s="542"/>
      <c r="S433" s="361">
        <v>1.17E-2</v>
      </c>
      <c r="T433" s="361">
        <v>1.17E-2</v>
      </c>
    </row>
    <row r="434" spans="1:20" ht="26.4" outlineLevel="1">
      <c r="D434" s="728" t="s">
        <v>800</v>
      </c>
      <c r="E434" s="728"/>
      <c r="F434" s="178" t="s">
        <v>532</v>
      </c>
      <c r="G434" s="361">
        <v>7.0000000000000001E-3</v>
      </c>
      <c r="H434" s="361">
        <v>7.0000000000000001E-3</v>
      </c>
      <c r="I434" s="361">
        <v>7.0000000000000001E-3</v>
      </c>
      <c r="J434" s="361">
        <v>7.0000000000000001E-3</v>
      </c>
      <c r="K434" s="361">
        <v>7.0000000000000001E-3</v>
      </c>
      <c r="L434" s="361">
        <v>7.0000000000000001E-3</v>
      </c>
      <c r="M434" s="542"/>
      <c r="N434" s="542"/>
      <c r="O434" s="361">
        <v>7.0000000000000001E-3</v>
      </c>
      <c r="P434" s="361">
        <v>7.0000000000000001E-3</v>
      </c>
      <c r="Q434" s="542"/>
      <c r="R434" s="542"/>
      <c r="S434" s="361">
        <v>7.0000000000000001E-3</v>
      </c>
      <c r="T434" s="361">
        <v>7.0000000000000001E-3</v>
      </c>
    </row>
    <row r="435" spans="1:20">
      <c r="D435" s="561" t="s">
        <v>630</v>
      </c>
      <c r="E435" s="318"/>
      <c r="F435" s="319"/>
      <c r="G435" s="526"/>
      <c r="H435" s="526"/>
      <c r="I435" s="526"/>
      <c r="J435" s="526"/>
      <c r="K435" s="526"/>
      <c r="L435" s="527"/>
      <c r="M435" s="539"/>
      <c r="N435" s="531"/>
      <c r="O435" s="540"/>
      <c r="P435" s="541"/>
      <c r="Q435" s="542"/>
      <c r="R435" s="542"/>
      <c r="S435" s="540"/>
      <c r="T435" s="541"/>
    </row>
    <row r="436" spans="1:20" ht="26.4">
      <c r="C436" s="562"/>
      <c r="D436" s="728" t="s">
        <v>1568</v>
      </c>
      <c r="E436" s="728" t="s">
        <v>1569</v>
      </c>
      <c r="F436" s="178" t="s">
        <v>532</v>
      </c>
      <c r="G436" s="361">
        <v>8.5000000000000006E-3</v>
      </c>
      <c r="H436" s="361">
        <v>8.5000000000000006E-3</v>
      </c>
      <c r="I436" s="361">
        <v>8.5000000000000006E-3</v>
      </c>
      <c r="J436" s="361">
        <v>8.5000000000000006E-3</v>
      </c>
      <c r="K436" s="361">
        <v>8.5000000000000006E-3</v>
      </c>
      <c r="L436" s="361">
        <v>8.5000000000000006E-3</v>
      </c>
      <c r="M436" s="542"/>
      <c r="N436" s="542"/>
      <c r="O436" s="361">
        <v>8.5000000000000006E-3</v>
      </c>
      <c r="P436" s="361">
        <v>8.5000000000000006E-3</v>
      </c>
      <c r="Q436" s="542"/>
      <c r="R436" s="542"/>
      <c r="S436" s="361">
        <v>8.5000000000000006E-3</v>
      </c>
      <c r="T436" s="361">
        <v>8.5000000000000006E-3</v>
      </c>
    </row>
    <row r="437" spans="1:20" ht="26.4">
      <c r="D437" s="728" t="s">
        <v>1570</v>
      </c>
      <c r="E437" s="728" t="s">
        <v>1569</v>
      </c>
      <c r="F437" s="178" t="s">
        <v>532</v>
      </c>
      <c r="G437" s="361">
        <v>8.5000000000000006E-3</v>
      </c>
      <c r="H437" s="361">
        <v>8.5000000000000006E-3</v>
      </c>
      <c r="I437" s="361">
        <v>8.5000000000000006E-3</v>
      </c>
      <c r="J437" s="361">
        <v>8.5000000000000006E-3</v>
      </c>
      <c r="K437" s="361">
        <v>8.5000000000000006E-3</v>
      </c>
      <c r="L437" s="361">
        <v>8.5000000000000006E-3</v>
      </c>
      <c r="M437" s="542"/>
      <c r="N437" s="542"/>
      <c r="O437" s="361">
        <v>8.5000000000000006E-3</v>
      </c>
      <c r="P437" s="361">
        <v>8.5000000000000006E-3</v>
      </c>
      <c r="Q437" s="542"/>
      <c r="R437" s="542"/>
      <c r="S437" s="361">
        <v>8.5000000000000006E-3</v>
      </c>
      <c r="T437" s="361">
        <v>8.5000000000000006E-3</v>
      </c>
    </row>
    <row r="438" spans="1:20">
      <c r="D438" s="728" t="s">
        <v>1571</v>
      </c>
      <c r="E438" s="728" t="s">
        <v>1572</v>
      </c>
      <c r="F438" s="178" t="s">
        <v>532</v>
      </c>
      <c r="G438" s="361">
        <v>0.01</v>
      </c>
      <c r="H438" s="361">
        <v>0.01</v>
      </c>
      <c r="I438" s="361">
        <v>0.01</v>
      </c>
      <c r="J438" s="361">
        <v>0.01</v>
      </c>
      <c r="K438" s="361">
        <v>0.01</v>
      </c>
      <c r="L438" s="361">
        <v>0.01</v>
      </c>
      <c r="M438" s="542"/>
      <c r="N438" s="542"/>
      <c r="O438" s="361">
        <v>0.01</v>
      </c>
      <c r="P438" s="361">
        <v>0.01</v>
      </c>
      <c r="Q438" s="542"/>
      <c r="R438" s="542"/>
      <c r="S438" s="361">
        <v>0.01</v>
      </c>
      <c r="T438" s="361">
        <v>0.01</v>
      </c>
    </row>
    <row r="439" spans="1:20">
      <c r="D439" s="728" t="s">
        <v>1573</v>
      </c>
      <c r="E439" s="728" t="s">
        <v>1572</v>
      </c>
      <c r="F439" s="178" t="s">
        <v>532</v>
      </c>
      <c r="G439" s="361">
        <v>0.01</v>
      </c>
      <c r="H439" s="361">
        <v>0.01</v>
      </c>
      <c r="I439" s="361">
        <v>0.01</v>
      </c>
      <c r="J439" s="361">
        <v>0.01</v>
      </c>
      <c r="K439" s="361">
        <v>0.01</v>
      </c>
      <c r="L439" s="361">
        <v>0.01</v>
      </c>
      <c r="M439" s="542"/>
      <c r="N439" s="542"/>
      <c r="O439" s="361">
        <v>0.01</v>
      </c>
      <c r="P439" s="361">
        <v>0.01</v>
      </c>
      <c r="Q439" s="542"/>
      <c r="R439" s="542"/>
      <c r="S439" s="361">
        <v>0.01</v>
      </c>
      <c r="T439" s="361">
        <v>0.01</v>
      </c>
    </row>
    <row r="440" spans="1:20">
      <c r="D440" s="728" t="s">
        <v>1574</v>
      </c>
      <c r="E440" s="728" t="s">
        <v>1572</v>
      </c>
      <c r="F440" s="178" t="s">
        <v>532</v>
      </c>
      <c r="G440" s="361">
        <v>0.01</v>
      </c>
      <c r="H440" s="361">
        <v>0.01</v>
      </c>
      <c r="I440" s="361">
        <v>0.01</v>
      </c>
      <c r="J440" s="361">
        <v>0.01</v>
      </c>
      <c r="K440" s="361">
        <v>0.01</v>
      </c>
      <c r="L440" s="361">
        <v>0.01</v>
      </c>
      <c r="M440" s="542"/>
      <c r="N440" s="542"/>
      <c r="O440" s="361">
        <v>0.01</v>
      </c>
      <c r="P440" s="361">
        <v>0.01</v>
      </c>
      <c r="Q440" s="542"/>
      <c r="R440" s="542"/>
      <c r="S440" s="361">
        <v>0.01</v>
      </c>
      <c r="T440" s="361">
        <v>0.01</v>
      </c>
    </row>
    <row r="441" spans="1:20">
      <c r="D441" s="728" t="s">
        <v>633</v>
      </c>
      <c r="E441" s="728" t="s">
        <v>1572</v>
      </c>
      <c r="F441" s="178" t="s">
        <v>532</v>
      </c>
      <c r="G441" s="361">
        <v>0.01</v>
      </c>
      <c r="H441" s="361">
        <v>0.01</v>
      </c>
      <c r="I441" s="361">
        <v>0.01</v>
      </c>
      <c r="J441" s="361">
        <v>0.01</v>
      </c>
      <c r="K441" s="361">
        <v>0.01</v>
      </c>
      <c r="L441" s="361">
        <v>0.01</v>
      </c>
      <c r="M441" s="542"/>
      <c r="N441" s="542"/>
      <c r="O441" s="361">
        <v>0.01</v>
      </c>
      <c r="P441" s="361">
        <v>0.01</v>
      </c>
      <c r="Q441" s="542"/>
      <c r="R441" s="542"/>
      <c r="S441" s="361">
        <v>0.01</v>
      </c>
      <c r="T441" s="361">
        <v>0.01</v>
      </c>
    </row>
    <row r="442" spans="1:20">
      <c r="D442" s="728" t="s">
        <v>1575</v>
      </c>
      <c r="E442" s="728" t="s">
        <v>1572</v>
      </c>
      <c r="F442" s="178" t="s">
        <v>532</v>
      </c>
      <c r="G442" s="361">
        <v>0.01</v>
      </c>
      <c r="H442" s="361">
        <v>0.01</v>
      </c>
      <c r="I442" s="361">
        <v>0.01</v>
      </c>
      <c r="J442" s="361">
        <v>0.01</v>
      </c>
      <c r="K442" s="361">
        <v>0.01</v>
      </c>
      <c r="L442" s="361">
        <v>0.01</v>
      </c>
      <c r="M442" s="542"/>
      <c r="N442" s="542"/>
      <c r="O442" s="361">
        <v>0.01</v>
      </c>
      <c r="P442" s="361">
        <v>0.01</v>
      </c>
      <c r="Q442" s="542"/>
      <c r="R442" s="542"/>
      <c r="S442" s="361">
        <v>0.01</v>
      </c>
      <c r="T442" s="361">
        <v>0.01</v>
      </c>
    </row>
    <row r="443" spans="1:20">
      <c r="D443" s="728" t="s">
        <v>1576</v>
      </c>
      <c r="E443" s="728" t="s">
        <v>1572</v>
      </c>
      <c r="F443" s="178" t="s">
        <v>532</v>
      </c>
      <c r="G443" s="361">
        <v>0.01</v>
      </c>
      <c r="H443" s="361">
        <v>0.01</v>
      </c>
      <c r="I443" s="361">
        <v>0.01</v>
      </c>
      <c r="J443" s="361">
        <v>0.01</v>
      </c>
      <c r="K443" s="361">
        <v>0.01</v>
      </c>
      <c r="L443" s="361">
        <v>0.01</v>
      </c>
      <c r="M443" s="542"/>
      <c r="N443" s="542"/>
      <c r="O443" s="361">
        <v>0.01</v>
      </c>
      <c r="P443" s="361">
        <v>0.01</v>
      </c>
      <c r="Q443" s="542"/>
      <c r="R443" s="542"/>
      <c r="S443" s="361">
        <v>0.01</v>
      </c>
      <c r="T443" s="361">
        <v>0.01</v>
      </c>
    </row>
    <row r="444" spans="1:20" ht="26.4">
      <c r="D444" s="728" t="s">
        <v>1577</v>
      </c>
      <c r="E444" s="728" t="s">
        <v>1213</v>
      </c>
      <c r="F444" s="178" t="s">
        <v>532</v>
      </c>
      <c r="G444" s="361">
        <v>0.01</v>
      </c>
      <c r="H444" s="361">
        <v>0.01</v>
      </c>
      <c r="I444" s="361">
        <v>0.01</v>
      </c>
      <c r="J444" s="361">
        <v>0.01</v>
      </c>
      <c r="K444" s="361">
        <v>0.01</v>
      </c>
      <c r="L444" s="361">
        <v>0.01</v>
      </c>
      <c r="M444" s="542"/>
      <c r="N444" s="542"/>
      <c r="O444" s="361">
        <v>0.01</v>
      </c>
      <c r="P444" s="361">
        <v>0.01</v>
      </c>
      <c r="Q444" s="542"/>
      <c r="R444" s="542"/>
      <c r="S444" s="361">
        <v>0.01</v>
      </c>
      <c r="T444" s="361">
        <v>0.01</v>
      </c>
    </row>
    <row r="445" spans="1:20">
      <c r="D445" s="728" t="s">
        <v>1578</v>
      </c>
      <c r="E445" s="728" t="s">
        <v>1213</v>
      </c>
      <c r="F445" s="178" t="s">
        <v>532</v>
      </c>
      <c r="G445" s="361">
        <v>0.01</v>
      </c>
      <c r="H445" s="361">
        <v>0.01</v>
      </c>
      <c r="I445" s="361">
        <v>0.01</v>
      </c>
      <c r="J445" s="361">
        <v>0.01</v>
      </c>
      <c r="K445" s="361">
        <v>0.01</v>
      </c>
      <c r="L445" s="361">
        <v>0.01</v>
      </c>
      <c r="M445" s="542"/>
      <c r="N445" s="542"/>
      <c r="O445" s="361">
        <v>0.01</v>
      </c>
      <c r="P445" s="361">
        <v>0.01</v>
      </c>
      <c r="Q445" s="542"/>
      <c r="R445" s="542"/>
      <c r="S445" s="361">
        <v>0.01</v>
      </c>
      <c r="T445" s="361">
        <v>0.01</v>
      </c>
    </row>
    <row r="446" spans="1:20">
      <c r="D446" s="865"/>
      <c r="E446" s="866"/>
      <c r="F446" s="866"/>
      <c r="G446" s="867"/>
      <c r="H446" s="867"/>
      <c r="I446" s="867"/>
      <c r="J446" s="867"/>
      <c r="K446" s="867"/>
      <c r="L446" s="867"/>
      <c r="M446" s="542"/>
      <c r="N446" s="542"/>
      <c r="O446" s="867"/>
      <c r="P446" s="867"/>
      <c r="Q446" s="542"/>
      <c r="R446" s="542"/>
      <c r="S446" s="867"/>
      <c r="T446" s="867"/>
    </row>
    <row r="447" spans="1:20" outlineLevel="1">
      <c r="D447" s="183"/>
      <c r="E447" s="183"/>
      <c r="F447" s="183"/>
      <c r="G447" s="538"/>
      <c r="H447" s="538"/>
      <c r="I447" s="538"/>
      <c r="J447" s="538"/>
      <c r="K447" s="538"/>
      <c r="L447" s="538"/>
      <c r="O447" s="538"/>
      <c r="P447" s="538"/>
      <c r="S447" s="538"/>
      <c r="T447" s="538"/>
    </row>
    <row r="448" spans="1:20">
      <c r="A448" s="17" t="s">
        <v>1579</v>
      </c>
      <c r="C448" s="561" t="s">
        <v>639</v>
      </c>
      <c r="D448" s="318"/>
      <c r="E448" s="318"/>
      <c r="F448" s="319"/>
      <c r="G448" s="526"/>
      <c r="H448" s="526"/>
      <c r="I448" s="526"/>
      <c r="J448" s="526"/>
      <c r="K448" s="526"/>
      <c r="L448" s="527"/>
      <c r="M448" s="539"/>
      <c r="N448" s="531"/>
      <c r="O448" s="540"/>
      <c r="P448" s="541"/>
      <c r="Q448" s="542"/>
      <c r="R448" s="542"/>
      <c r="S448" s="540"/>
      <c r="T448" s="541"/>
    </row>
    <row r="449" spans="1:20" ht="13.2" customHeight="1" outlineLevel="1">
      <c r="D449" s="286" t="s">
        <v>640</v>
      </c>
      <c r="E449" s="750"/>
      <c r="F449" s="283"/>
      <c r="G449" s="534"/>
      <c r="H449" s="534"/>
      <c r="I449" s="534"/>
      <c r="J449" s="534"/>
      <c r="K449" s="534"/>
      <c r="L449" s="535"/>
      <c r="M449" s="359"/>
      <c r="N449" s="359"/>
      <c r="O449" s="536"/>
      <c r="P449" s="535"/>
      <c r="Q449" s="542"/>
      <c r="R449" s="542"/>
      <c r="S449" s="536"/>
      <c r="T449" s="535"/>
    </row>
    <row r="450" spans="1:20" s="1" customFormat="1" outlineLevel="1">
      <c r="D450" s="180" t="s">
        <v>1580</v>
      </c>
      <c r="E450" s="180"/>
      <c r="F450" s="177" t="s">
        <v>642</v>
      </c>
      <c r="G450" s="786">
        <v>0.06</v>
      </c>
      <c r="H450" s="786">
        <v>0.06</v>
      </c>
      <c r="I450" s="786">
        <v>0.06</v>
      </c>
      <c r="J450" s="786">
        <v>0.06</v>
      </c>
      <c r="K450" s="786">
        <v>0.06</v>
      </c>
      <c r="L450" s="786">
        <v>0.06</v>
      </c>
      <c r="M450" s="359"/>
      <c r="N450" s="359"/>
      <c r="O450" s="358">
        <v>0.06</v>
      </c>
      <c r="P450" s="358">
        <v>0.06</v>
      </c>
      <c r="Q450" s="542"/>
      <c r="R450" s="542"/>
      <c r="S450" s="358">
        <v>0.06</v>
      </c>
      <c r="T450" s="358">
        <v>0.06</v>
      </c>
    </row>
    <row r="451" spans="1:20" s="1" customFormat="1" outlineLevel="1">
      <c r="A451" s="171"/>
      <c r="D451" s="180" t="s">
        <v>1581</v>
      </c>
      <c r="E451" s="180"/>
      <c r="F451" s="177" t="s">
        <v>642</v>
      </c>
      <c r="G451" s="786">
        <v>0.05</v>
      </c>
      <c r="H451" s="786">
        <v>0.05</v>
      </c>
      <c r="I451" s="786">
        <v>0.05</v>
      </c>
      <c r="J451" s="786">
        <v>0.05</v>
      </c>
      <c r="K451" s="786">
        <v>0.05</v>
      </c>
      <c r="L451" s="786">
        <v>0.05</v>
      </c>
      <c r="M451" s="359"/>
      <c r="N451" s="359"/>
      <c r="O451" s="358">
        <v>0.05</v>
      </c>
      <c r="P451" s="358">
        <v>0.05</v>
      </c>
      <c r="Q451" s="542"/>
      <c r="R451" s="542"/>
      <c r="S451" s="358">
        <v>0.05</v>
      </c>
      <c r="T451" s="358">
        <v>0.05</v>
      </c>
    </row>
    <row r="452" spans="1:20" s="1" customFormat="1" outlineLevel="1">
      <c r="A452" s="171"/>
      <c r="D452" s="180" t="s">
        <v>1582</v>
      </c>
      <c r="E452" s="180"/>
      <c r="F452" s="177" t="s">
        <v>642</v>
      </c>
      <c r="G452" s="786">
        <v>0.04</v>
      </c>
      <c r="H452" s="786">
        <v>0.04</v>
      </c>
      <c r="I452" s="786">
        <v>0.04</v>
      </c>
      <c r="J452" s="786">
        <v>0.04</v>
      </c>
      <c r="K452" s="786">
        <v>0.04</v>
      </c>
      <c r="L452" s="786">
        <v>0.04</v>
      </c>
      <c r="M452" s="359"/>
      <c r="N452" s="359"/>
      <c r="O452" s="358">
        <v>0.04</v>
      </c>
      <c r="P452" s="358">
        <v>0.04</v>
      </c>
      <c r="Q452" s="542"/>
      <c r="R452" s="542"/>
      <c r="S452" s="358">
        <v>0.04</v>
      </c>
      <c r="T452" s="358">
        <v>0.04</v>
      </c>
    </row>
    <row r="453" spans="1:20" ht="13.2" customHeight="1" outlineLevel="1">
      <c r="D453" s="806" t="s">
        <v>1583</v>
      </c>
      <c r="E453" s="807"/>
      <c r="F453" s="808"/>
      <c r="G453" s="809"/>
      <c r="H453" s="809"/>
      <c r="I453" s="809"/>
      <c r="J453" s="809"/>
      <c r="K453" s="809"/>
      <c r="L453" s="809"/>
      <c r="O453" s="809"/>
      <c r="P453" s="809"/>
      <c r="S453" s="809"/>
      <c r="T453" s="809"/>
    </row>
    <row r="454" spans="1:20" s="1" customFormat="1" outlineLevel="1">
      <c r="A454" s="171"/>
      <c r="D454" s="180" t="s">
        <v>1584</v>
      </c>
      <c r="E454" s="180"/>
      <c r="F454" s="177" t="s">
        <v>1585</v>
      </c>
      <c r="G454" s="786">
        <v>0.02</v>
      </c>
      <c r="H454" s="786">
        <v>0.02</v>
      </c>
      <c r="I454" s="786">
        <v>0.02</v>
      </c>
      <c r="J454" s="786">
        <v>0.02</v>
      </c>
      <c r="K454" s="786">
        <v>0.02</v>
      </c>
      <c r="L454" s="786">
        <v>0.02</v>
      </c>
      <c r="M454" s="359"/>
      <c r="N454" s="359"/>
      <c r="O454" s="358">
        <v>0.02</v>
      </c>
      <c r="P454" s="358">
        <v>0.02</v>
      </c>
      <c r="Q454" s="542"/>
      <c r="R454" s="542"/>
      <c r="S454" s="358">
        <v>0.02</v>
      </c>
      <c r="T454" s="358">
        <v>0.02</v>
      </c>
    </row>
    <row r="455" spans="1:20" s="1" customFormat="1" outlineLevel="1">
      <c r="A455" s="171"/>
      <c r="D455" s="180" t="s">
        <v>1586</v>
      </c>
      <c r="E455" s="180"/>
      <c r="F455" s="177" t="s">
        <v>1585</v>
      </c>
      <c r="G455" s="786">
        <v>0.01</v>
      </c>
      <c r="H455" s="786">
        <v>0.01</v>
      </c>
      <c r="I455" s="786">
        <v>0.01</v>
      </c>
      <c r="J455" s="786">
        <v>0.01</v>
      </c>
      <c r="K455" s="786">
        <v>0.01</v>
      </c>
      <c r="L455" s="786">
        <v>0.01</v>
      </c>
      <c r="M455" s="359"/>
      <c r="N455" s="359"/>
      <c r="O455" s="358">
        <v>0.01</v>
      </c>
      <c r="P455" s="358">
        <v>0.01</v>
      </c>
      <c r="Q455" s="542"/>
      <c r="R455" s="542"/>
      <c r="S455" s="358">
        <v>0.01</v>
      </c>
      <c r="T455" s="358">
        <v>0.01</v>
      </c>
    </row>
    <row r="456" spans="1:20" s="1" customFormat="1" outlineLevel="1">
      <c r="A456" s="171"/>
      <c r="D456" s="180" t="s">
        <v>1587</v>
      </c>
      <c r="E456" s="180"/>
      <c r="F456" s="177" t="s">
        <v>1585</v>
      </c>
      <c r="G456" s="786">
        <v>0.01</v>
      </c>
      <c r="H456" s="786">
        <v>0.01</v>
      </c>
      <c r="I456" s="786">
        <v>0.01</v>
      </c>
      <c r="J456" s="786">
        <v>0.01</v>
      </c>
      <c r="K456" s="786">
        <v>0.01</v>
      </c>
      <c r="L456" s="786">
        <v>0.01</v>
      </c>
      <c r="M456" s="359"/>
      <c r="N456" s="359"/>
      <c r="O456" s="358">
        <v>0.01</v>
      </c>
      <c r="P456" s="358">
        <v>0.01</v>
      </c>
      <c r="Q456" s="542"/>
      <c r="R456" s="542"/>
      <c r="S456" s="358">
        <v>0.01</v>
      </c>
      <c r="T456" s="358">
        <v>0.01</v>
      </c>
    </row>
    <row r="457" spans="1:20" ht="13.2" customHeight="1" outlineLevel="1">
      <c r="D457" s="286" t="s">
        <v>658</v>
      </c>
      <c r="E457" s="750"/>
      <c r="F457" s="283"/>
      <c r="G457" s="534"/>
      <c r="H457" s="534"/>
      <c r="I457" s="534"/>
      <c r="J457" s="534"/>
      <c r="K457" s="534"/>
      <c r="L457" s="535"/>
      <c r="M457" s="359"/>
      <c r="N457" s="359"/>
      <c r="O457" s="536"/>
      <c r="P457" s="535"/>
      <c r="Q457" s="542"/>
      <c r="R457" s="542"/>
      <c r="S457" s="536"/>
      <c r="T457" s="535"/>
    </row>
    <row r="458" spans="1:20" s="1" customFormat="1" outlineLevel="1">
      <c r="D458" s="180" t="s">
        <v>1588</v>
      </c>
      <c r="E458" s="180"/>
      <c r="F458" s="177" t="s">
        <v>532</v>
      </c>
      <c r="G458" s="786">
        <v>0.04</v>
      </c>
      <c r="H458" s="786">
        <v>0.04</v>
      </c>
      <c r="I458" s="786">
        <v>0.04</v>
      </c>
      <c r="J458" s="786">
        <v>0.04</v>
      </c>
      <c r="K458" s="786">
        <v>0.04</v>
      </c>
      <c r="L458" s="786">
        <v>0.04</v>
      </c>
      <c r="M458" s="359"/>
      <c r="N458" s="359"/>
      <c r="O458" s="358">
        <v>0.04</v>
      </c>
      <c r="P458" s="358">
        <v>0.04</v>
      </c>
      <c r="Q458" s="542"/>
      <c r="R458" s="542"/>
      <c r="S458" s="358">
        <v>0.04</v>
      </c>
      <c r="T458" s="358">
        <v>0.04</v>
      </c>
    </row>
    <row r="459" spans="1:20" s="1" customFormat="1" outlineLevel="1">
      <c r="D459" s="180" t="s">
        <v>1589</v>
      </c>
      <c r="E459" s="180"/>
      <c r="F459" s="177" t="s">
        <v>532</v>
      </c>
      <c r="G459" s="786">
        <v>0.05</v>
      </c>
      <c r="H459" s="786">
        <v>0.05</v>
      </c>
      <c r="I459" s="786">
        <v>0.05</v>
      </c>
      <c r="J459" s="786">
        <v>0.05</v>
      </c>
      <c r="K459" s="786">
        <v>0.05</v>
      </c>
      <c r="L459" s="786">
        <v>0.05</v>
      </c>
      <c r="M459" s="359"/>
      <c r="N459" s="359"/>
      <c r="O459" s="358">
        <v>0.05</v>
      </c>
      <c r="P459" s="358">
        <v>0.05</v>
      </c>
      <c r="Q459" s="542"/>
      <c r="R459" s="542"/>
      <c r="S459" s="358">
        <v>0.05</v>
      </c>
      <c r="T459" s="358">
        <v>0.05</v>
      </c>
    </row>
    <row r="460" spans="1:20" ht="13.2" customHeight="1" outlineLevel="1">
      <c r="D460" s="286" t="s">
        <v>786</v>
      </c>
      <c r="E460" s="750"/>
      <c r="F460" s="283"/>
      <c r="G460" s="534"/>
      <c r="H460" s="534"/>
      <c r="I460" s="534"/>
      <c r="J460" s="534"/>
      <c r="K460" s="534"/>
      <c r="L460" s="535"/>
      <c r="M460" s="359"/>
      <c r="N460" s="359"/>
      <c r="O460" s="536"/>
      <c r="P460" s="535"/>
      <c r="Q460" s="542"/>
      <c r="R460" s="542"/>
      <c r="S460" s="536"/>
      <c r="T460" s="535"/>
    </row>
    <row r="461" spans="1:20" s="1" customFormat="1" outlineLevel="1">
      <c r="D461" s="180" t="s">
        <v>1590</v>
      </c>
      <c r="E461" s="180"/>
      <c r="F461" s="177" t="s">
        <v>647</v>
      </c>
      <c r="G461" s="559">
        <v>15.08</v>
      </c>
      <c r="H461" s="559">
        <v>15.08</v>
      </c>
      <c r="I461" s="559">
        <v>15.08</v>
      </c>
      <c r="J461" s="559">
        <v>15.08</v>
      </c>
      <c r="K461" s="559">
        <v>15.08</v>
      </c>
      <c r="L461" s="559">
        <v>15.08</v>
      </c>
      <c r="M461" s="813"/>
      <c r="N461" s="813"/>
      <c r="O461" s="559">
        <v>15.08</v>
      </c>
      <c r="P461" s="559">
        <v>15.08</v>
      </c>
      <c r="Q461" s="851"/>
      <c r="R461" s="851"/>
      <c r="S461" s="559">
        <v>15.08</v>
      </c>
      <c r="T461" s="559">
        <v>15.08</v>
      </c>
    </row>
    <row r="462" spans="1:20" s="1" customFormat="1" outlineLevel="1">
      <c r="D462" s="180" t="s">
        <v>1591</v>
      </c>
      <c r="E462" s="180"/>
      <c r="F462" s="177" t="s">
        <v>647</v>
      </c>
      <c r="G462" s="559">
        <v>6.03</v>
      </c>
      <c r="H462" s="559">
        <v>6.03</v>
      </c>
      <c r="I462" s="559">
        <v>6.03</v>
      </c>
      <c r="J462" s="559">
        <v>6.03</v>
      </c>
      <c r="K462" s="559">
        <v>6.03</v>
      </c>
      <c r="L462" s="559">
        <v>6.03</v>
      </c>
      <c r="M462" s="813"/>
      <c r="N462" s="813"/>
      <c r="O462" s="559">
        <v>6.03</v>
      </c>
      <c r="P462" s="559">
        <v>6.03</v>
      </c>
      <c r="Q462" s="851"/>
      <c r="R462" s="851"/>
      <c r="S462" s="559">
        <v>6.03</v>
      </c>
      <c r="T462" s="559">
        <v>6.03</v>
      </c>
    </row>
    <row r="463" spans="1:20" s="1" customFormat="1" outlineLevel="1">
      <c r="D463" s="180" t="s">
        <v>1592</v>
      </c>
      <c r="E463" s="180"/>
      <c r="F463" s="177" t="s">
        <v>532</v>
      </c>
      <c r="G463" s="786">
        <v>0.04</v>
      </c>
      <c r="H463" s="786">
        <v>0.04</v>
      </c>
      <c r="I463" s="786">
        <v>0.04</v>
      </c>
      <c r="J463" s="786">
        <v>0.04</v>
      </c>
      <c r="K463" s="786">
        <v>0.04</v>
      </c>
      <c r="L463" s="786">
        <v>0.04</v>
      </c>
      <c r="M463" s="359"/>
      <c r="N463" s="359"/>
      <c r="O463" s="358">
        <v>0.04</v>
      </c>
      <c r="P463" s="358">
        <v>0.04</v>
      </c>
      <c r="Q463" s="542"/>
      <c r="R463" s="542"/>
      <c r="S463" s="358">
        <v>0.04</v>
      </c>
      <c r="T463" s="358">
        <v>0.04</v>
      </c>
    </row>
    <row r="464" spans="1:20" s="1" customFormat="1" outlineLevel="1">
      <c r="D464" s="180" t="s">
        <v>1593</v>
      </c>
      <c r="E464" s="180"/>
      <c r="F464" s="177" t="s">
        <v>532</v>
      </c>
      <c r="G464" s="786">
        <v>0.05</v>
      </c>
      <c r="H464" s="786">
        <v>0.05</v>
      </c>
      <c r="I464" s="786">
        <v>0.05</v>
      </c>
      <c r="J464" s="786">
        <v>0.05</v>
      </c>
      <c r="K464" s="786">
        <v>0.05</v>
      </c>
      <c r="L464" s="786">
        <v>0.05</v>
      </c>
      <c r="M464" s="359"/>
      <c r="N464" s="359"/>
      <c r="O464" s="358">
        <v>0.05</v>
      </c>
      <c r="P464" s="358">
        <v>0.05</v>
      </c>
      <c r="Q464" s="542"/>
      <c r="R464" s="542"/>
      <c r="S464" s="358">
        <v>0.05</v>
      </c>
      <c r="T464" s="358">
        <v>0.05</v>
      </c>
    </row>
    <row r="465" spans="3:20" ht="13.2" customHeight="1" outlineLevel="1">
      <c r="D465" s="286" t="s">
        <v>1594</v>
      </c>
      <c r="E465" s="750"/>
      <c r="F465" s="283"/>
      <c r="G465" s="534"/>
      <c r="H465" s="534"/>
      <c r="I465" s="534"/>
      <c r="J465" s="534"/>
      <c r="K465" s="534"/>
      <c r="L465" s="535"/>
      <c r="M465" s="359"/>
      <c r="N465" s="359"/>
      <c r="O465" s="536"/>
      <c r="P465" s="535"/>
      <c r="Q465" s="542"/>
      <c r="R465" s="542"/>
      <c r="S465" s="536"/>
      <c r="T465" s="535"/>
    </row>
    <row r="466" spans="3:20" s="1" customFormat="1" outlineLevel="1">
      <c r="D466" s="180" t="s">
        <v>1595</v>
      </c>
      <c r="E466" s="180"/>
      <c r="F466" s="177" t="s">
        <v>1596</v>
      </c>
      <c r="G466" s="786">
        <v>0.01</v>
      </c>
      <c r="H466" s="786">
        <v>0.01</v>
      </c>
      <c r="I466" s="786">
        <v>0.01</v>
      </c>
      <c r="J466" s="786">
        <v>0.01</v>
      </c>
      <c r="K466" s="786">
        <v>0.01</v>
      </c>
      <c r="L466" s="786">
        <v>0.01</v>
      </c>
      <c r="M466" s="359"/>
      <c r="N466" s="359"/>
      <c r="O466" s="358">
        <v>0.01</v>
      </c>
      <c r="P466" s="358">
        <v>0.01</v>
      </c>
      <c r="Q466" s="542"/>
      <c r="R466" s="542"/>
      <c r="S466" s="358">
        <v>0.01</v>
      </c>
      <c r="T466" s="358">
        <v>0.01</v>
      </c>
    </row>
    <row r="467" spans="3:20" ht="13.2" customHeight="1" outlineLevel="1">
      <c r="D467" s="286" t="s">
        <v>1597</v>
      </c>
      <c r="E467" s="750"/>
      <c r="F467" s="283"/>
      <c r="G467" s="534"/>
      <c r="H467" s="534"/>
      <c r="I467" s="534"/>
      <c r="J467" s="534"/>
      <c r="K467" s="534"/>
      <c r="L467" s="535"/>
      <c r="M467" s="359"/>
      <c r="N467" s="359"/>
      <c r="O467" s="536"/>
      <c r="P467" s="535"/>
      <c r="Q467" s="542"/>
      <c r="R467" s="542"/>
      <c r="S467" s="536"/>
      <c r="T467" s="535"/>
    </row>
    <row r="468" spans="3:20" s="1" customFormat="1" outlineLevel="1">
      <c r="D468" s="180" t="s">
        <v>1598</v>
      </c>
      <c r="E468" s="180"/>
      <c r="F468" s="177" t="s">
        <v>1599</v>
      </c>
      <c r="G468" s="786">
        <v>0.02</v>
      </c>
      <c r="H468" s="786">
        <v>0.02</v>
      </c>
      <c r="I468" s="786">
        <v>0.02</v>
      </c>
      <c r="J468" s="786">
        <v>0.02</v>
      </c>
      <c r="K468" s="786">
        <v>0.02</v>
      </c>
      <c r="L468" s="786">
        <v>0.02</v>
      </c>
      <c r="M468" s="359"/>
      <c r="N468" s="359"/>
      <c r="O468" s="358">
        <v>0.02</v>
      </c>
      <c r="P468" s="358">
        <v>0.02</v>
      </c>
      <c r="Q468" s="542"/>
      <c r="R468" s="542"/>
      <c r="S468" s="358">
        <v>0.02</v>
      </c>
      <c r="T468" s="358">
        <v>0.02</v>
      </c>
    </row>
    <row r="469" spans="3:20" ht="13.2" customHeight="1" outlineLevel="1">
      <c r="D469" s="286" t="s">
        <v>1600</v>
      </c>
      <c r="E469" s="750"/>
      <c r="F469" s="283"/>
      <c r="G469" s="534"/>
      <c r="H469" s="534"/>
      <c r="I469" s="534"/>
      <c r="J469" s="534"/>
      <c r="K469" s="534"/>
      <c r="L469" s="535"/>
      <c r="M469" s="359"/>
      <c r="N469" s="359"/>
      <c r="O469" s="536"/>
      <c r="P469" s="535"/>
      <c r="Q469" s="542"/>
      <c r="R469" s="542"/>
      <c r="S469" s="536"/>
      <c r="T469" s="535"/>
    </row>
    <row r="470" spans="3:20" s="1" customFormat="1" outlineLevel="1">
      <c r="D470" s="180" t="s">
        <v>1601</v>
      </c>
      <c r="E470" s="180"/>
      <c r="F470" s="177" t="s">
        <v>1602</v>
      </c>
      <c r="G470" s="786">
        <v>0.02</v>
      </c>
      <c r="H470" s="786">
        <v>0.02</v>
      </c>
      <c r="I470" s="786">
        <v>0.02</v>
      </c>
      <c r="J470" s="786">
        <v>0.02</v>
      </c>
      <c r="K470" s="786">
        <v>0.02</v>
      </c>
      <c r="L470" s="786">
        <v>0.02</v>
      </c>
      <c r="M470" s="359"/>
      <c r="N470" s="359"/>
      <c r="O470" s="358">
        <v>0.02</v>
      </c>
      <c r="P470" s="358">
        <v>0.02</v>
      </c>
      <c r="Q470" s="542"/>
      <c r="R470" s="542"/>
      <c r="S470" s="358">
        <v>0.02</v>
      </c>
      <c r="T470" s="358">
        <v>0.02</v>
      </c>
    </row>
    <row r="471" spans="3:20" outlineLevel="1">
      <c r="C471" s="563"/>
      <c r="D471" s="286"/>
      <c r="E471" s="750"/>
      <c r="F471" s="283"/>
      <c r="G471" s="534"/>
      <c r="H471" s="534"/>
      <c r="I471" s="534"/>
      <c r="J471" s="534"/>
      <c r="K471" s="534"/>
      <c r="L471" s="535"/>
      <c r="M471" s="359"/>
      <c r="N471" s="359"/>
      <c r="O471" s="536"/>
      <c r="P471" s="535"/>
      <c r="Q471" s="542"/>
      <c r="R471" s="542"/>
      <c r="S471" s="536"/>
      <c r="T471" s="535"/>
    </row>
    <row r="472" spans="3:20" outlineLevel="1">
      <c r="D472" s="859"/>
      <c r="E472" s="859"/>
      <c r="F472" s="94"/>
      <c r="G472" s="864"/>
      <c r="H472" s="864"/>
      <c r="I472" s="864"/>
      <c r="J472" s="864"/>
      <c r="K472" s="864"/>
      <c r="L472" s="864"/>
      <c r="M472" s="359"/>
      <c r="N472" s="359"/>
      <c r="O472" s="864"/>
      <c r="P472" s="864"/>
      <c r="Q472" s="542"/>
      <c r="R472" s="542"/>
      <c r="S472" s="864"/>
      <c r="T472" s="864"/>
    </row>
    <row r="473" spans="3:20">
      <c r="K473" s="518"/>
      <c r="L473" s="518"/>
    </row>
    <row r="474" spans="3:20">
      <c r="K474" s="518"/>
      <c r="L474" s="518"/>
    </row>
    <row r="475" spans="3:20">
      <c r="K475" s="518"/>
      <c r="L475" s="518"/>
    </row>
    <row r="476" spans="3:20">
      <c r="K476" s="518"/>
      <c r="L476" s="518"/>
    </row>
    <row r="477" spans="3:20">
      <c r="K477" s="518"/>
      <c r="L477" s="518"/>
    </row>
    <row r="478" spans="3:20">
      <c r="K478" s="518"/>
      <c r="L478" s="518"/>
    </row>
    <row r="479" spans="3:20">
      <c r="K479" s="518"/>
      <c r="L479" s="518"/>
    </row>
    <row r="480" spans="3:20">
      <c r="K480" s="518"/>
      <c r="L480" s="518"/>
    </row>
    <row r="481" spans="11:12">
      <c r="K481" s="518"/>
      <c r="L481" s="518"/>
    </row>
    <row r="482" spans="11:12">
      <c r="K482" s="518"/>
      <c r="L482" s="518"/>
    </row>
    <row r="483" spans="11:12">
      <c r="K483" s="518"/>
      <c r="L483" s="518"/>
    </row>
    <row r="484" spans="11:12">
      <c r="K484" s="518"/>
      <c r="L484" s="518"/>
    </row>
    <row r="485" spans="11:12">
      <c r="K485" s="518"/>
      <c r="L485" s="518"/>
    </row>
    <row r="486" spans="11:12">
      <c r="K486" s="518"/>
      <c r="L486" s="518"/>
    </row>
    <row r="487" spans="11:12">
      <c r="K487" s="518"/>
      <c r="L487" s="518"/>
    </row>
    <row r="488" spans="11:12">
      <c r="K488" s="518"/>
      <c r="L488" s="518"/>
    </row>
    <row r="489" spans="11:12">
      <c r="K489" s="518"/>
      <c r="L489" s="518"/>
    </row>
    <row r="490" spans="11:12">
      <c r="K490" s="518"/>
      <c r="L490" s="518"/>
    </row>
    <row r="491" spans="11:12">
      <c r="K491" s="518"/>
      <c r="L491" s="518"/>
    </row>
    <row r="492" spans="11:12">
      <c r="K492" s="518"/>
      <c r="L492" s="518"/>
    </row>
    <row r="493" spans="11:12">
      <c r="K493" s="518"/>
      <c r="L493" s="518"/>
    </row>
    <row r="494" spans="11:12">
      <c r="K494" s="518"/>
      <c r="L494" s="518"/>
    </row>
    <row r="495" spans="11:12">
      <c r="K495" s="518"/>
      <c r="L495" s="518"/>
    </row>
    <row r="496" spans="11:12">
      <c r="K496" s="518"/>
      <c r="L496" s="518"/>
    </row>
    <row r="497" spans="11:12">
      <c r="K497" s="518"/>
      <c r="L497" s="518"/>
    </row>
    <row r="498" spans="11:12">
      <c r="K498" s="518"/>
      <c r="L498" s="518"/>
    </row>
  </sheetData>
  <dataConsolidate>
    <dataRefs count="1">
      <dataRef ref="A472:XFD473" sheet="13 - Usage Rates" r:id="rId1"/>
    </dataRefs>
  </dataConsolidate>
  <mergeCells count="3">
    <mergeCell ref="O4:P4"/>
    <mergeCell ref="S4:T4"/>
    <mergeCell ref="B5:D5"/>
  </mergeCells>
  <pageMargins left="0.7" right="0.7" top="0.75" bottom="0.75" header="0.3" footer="0.3"/>
  <pageSetup scale="61" fitToHeight="0" orientation="landscape" horizontalDpi="1200" verticalDpi="1200" r:id="rId2"/>
  <headerFooter>
    <oddHeader>&amp;L &amp;"Calibri,Italic"VA-151028-MCI: Modification 5&amp;R&amp;"Calibri,Italic"Exhibit 4.1: Pricing and Volumes Matrix</oddHeader>
    <oddFooter>&amp;L&amp;"Calibri,Regular"Sheet: &amp;A&amp;R&amp;"Calibri,Regular"Page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Document_x0020_Set xmlns="c65e9b45-1cf9-4dc1-aec6-f30c0a2057e3" xsi:nil="true"/>
    <Document_x0020_Classification xmlns="c65e9b45-1cf9-4dc1-aec6-f30c0a2057e3" xsi:nil="true"/>
    <Number xmlns="c65e9b45-1cf9-4dc1-aec6-f30c0a2057e3">1</Number>
    <_dlc_DocId xmlns="59bbb2d0-248b-43cb-9d64-2158f2caa579">F2T2FMHU7H52-1982030115-9694</_dlc_DocId>
    <_dlc_DocIdUrl xmlns="59bbb2d0-248b-43cb-9d64-2158f2caa579">
      <Url>https://covgov.sharepoint.com/sites/vitasvc/ITIS/_layouts/15/DocIdRedir.aspx?ID=F2T2FMHU7H52-1982030115-9694</Url>
      <Description>F2T2FMHU7H52-1982030115-9694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60486B689EF2746B6F8E777F546D6C7" ma:contentTypeVersion="1065" ma:contentTypeDescription="Create a new document." ma:contentTypeScope="" ma:versionID="056174e7952c92c9ecf869eae9267b16">
  <xsd:schema xmlns:xsd="http://www.w3.org/2001/XMLSchema" xmlns:xs="http://www.w3.org/2001/XMLSchema" xmlns:p="http://schemas.microsoft.com/office/2006/metadata/properties" xmlns:ns2="c65e9b45-1cf9-4dc1-aec6-f30c0a2057e3" xmlns:ns3="59bbb2d0-248b-43cb-9d64-2158f2caa579" xmlns:ns4="e03b3927-3c70-4bb2-9ff3-0fdad26d21f0" targetNamespace="http://schemas.microsoft.com/office/2006/metadata/properties" ma:root="true" ma:fieldsID="77829c40582e88bf2d15f092bcca3184" ns2:_="" ns3:_="" ns4:_="">
    <xsd:import namespace="c65e9b45-1cf9-4dc1-aec6-f30c0a2057e3"/>
    <xsd:import namespace="59bbb2d0-248b-43cb-9d64-2158f2caa579"/>
    <xsd:import namespace="e03b3927-3c70-4bb2-9ff3-0fdad26d21f0"/>
    <xsd:element name="properties">
      <xsd:complexType>
        <xsd:sequence>
          <xsd:element name="documentManagement">
            <xsd:complexType>
              <xsd:all>
                <xsd:element ref="ns2:Document_x0020_Classification" minOccurs="0"/>
                <xsd:element ref="ns2:Document_x0020_Set" minOccurs="0"/>
                <xsd:element ref="ns3:_dlc_DocId" minOccurs="0"/>
                <xsd:element ref="ns3:_dlc_DocIdUrl" minOccurs="0"/>
                <xsd:element ref="ns3:_dlc_DocIdPersistId" minOccurs="0"/>
                <xsd:element ref="ns2:MediaServiceMetadata" minOccurs="0"/>
                <xsd:element ref="ns2:MediaServiceFastMetadata" minOccurs="0"/>
                <xsd:element ref="ns4:SharedWithUsers" minOccurs="0"/>
                <xsd:element ref="ns4:SharedWithDetails"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MediaServiceLocation" minOccurs="0"/>
                <xsd:element ref="ns2:MediaServiceObjectDetectorVersions" minOccurs="0"/>
                <xsd:element ref="ns2:Numbe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5e9b45-1cf9-4dc1-aec6-f30c0a2057e3" elementFormDefault="qualified">
    <xsd:import namespace="http://schemas.microsoft.com/office/2006/documentManagement/types"/>
    <xsd:import namespace="http://schemas.microsoft.com/office/infopath/2007/PartnerControls"/>
    <xsd:element name="Document_x0020_Classification" ma:index="2" nillable="true" ma:displayName="Document Classification" ma:format="Dropdown" ma:indexed="true" ma:internalName="Document_x0020_Classification" ma:readOnly="false">
      <xsd:simpleType>
        <xsd:union memberTypes="dms:Text">
          <xsd:simpleType>
            <xsd:restriction base="dms:Choice">
              <xsd:enumeration value="Chads"/>
              <xsd:enumeration value="Change Requests"/>
              <xsd:enumeration value="Confirmation of Program Deliverables"/>
              <xsd:enumeration value="Consolidated Statuses"/>
              <xsd:enumeration value="ITIS Program Charter"/>
              <xsd:enumeration value="ITIS Correspondence"/>
              <xsd:enumeration value="ITISP Planning Documents"/>
              <xsd:enumeration value="Media"/>
              <xsd:enumeration value="Meeting Agendas - IAOC and POC"/>
              <xsd:enumeration value="Org Charts"/>
              <xsd:enumeration value="PMD Program Documents"/>
              <xsd:enumeration value="Presentations"/>
              <xsd:enumeration value="Program Budget"/>
              <xsd:enumeration value="Program Management Resources"/>
              <xsd:enumeration value="Program Meetings"/>
              <xsd:enumeration value="Program Templates"/>
              <xsd:enumeration value="Vendor Onboarding"/>
            </xsd:restriction>
          </xsd:simpleType>
        </xsd:union>
      </xsd:simpleType>
    </xsd:element>
    <xsd:element name="Document_x0020_Set" ma:index="3" nillable="true" ma:displayName="Document Sub Classification" ma:format="Dropdown" ma:indexed="true" ma:internalName="Document_x0020_Set" ma:readOnly="false">
      <xsd:simpleType>
        <xsd:restriction base="dms:Choice">
          <xsd:enumeration value="Charter Approvals"/>
          <xsd:enumeration value="Charter Archives"/>
          <xsd:enumeration value="Mainframe Project Deliverables"/>
          <xsd:enumeration value="Messaging Project Deliverables"/>
          <xsd:enumeration value="MSI Project Deliverables"/>
          <xsd:enumeration value="Server Storage Project Deliverables"/>
          <xsd:enumeration value="Mainframe Status Reports"/>
          <xsd:enumeration value="Messaging Status Reports"/>
          <xsd:enumeration value="Decision Management"/>
          <xsd:enumeration value="Program Management Plan"/>
          <xsd:enumeration value="Sample Plans - For reference"/>
          <xsd:enumeration value="AITR"/>
          <xsd:enumeration value="All Hands"/>
          <xsd:enumeration value="CAC"/>
          <xsd:enumeration value="Executive Team"/>
          <xsd:enumeration value="IAOC"/>
          <xsd:enumeration value="IT Steering Committee"/>
          <xsd:enumeration value="ITIS Program Kick Off Materials"/>
          <xsd:enumeration value="Leadership Team Meeting"/>
          <xsd:enumeration value="POC"/>
          <xsd:enumeration value="Process update for Transition"/>
          <xsd:enumeration value="Invoices"/>
          <xsd:enumeration value="Distribution List"/>
          <xsd:enumeration value="PMO Meeting"/>
          <xsd:enumeration value="Transition Team Bi-Weekly Program Meet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Number" ma:index="24" nillable="true" ma:displayName="Number" ma:default="1" ma:format="Dropdown" ma:internalName="Number" ma:percentage="FALSE">
      <xsd:simpleType>
        <xsd:restriction base="dms:Number"/>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bbb2d0-248b-43cb-9d64-2158f2caa579" elementFormDefault="qualified">
    <xsd:import namespace="http://schemas.microsoft.com/office/2006/documentManagement/types"/>
    <xsd:import namespace="http://schemas.microsoft.com/office/infopath/2007/PartnerControls"/>
    <xsd:element name="_dlc_DocId" ma:index="6" nillable="true" ma:displayName="Document ID Value" ma:description="The value of the document ID assigned to this item." ma:internalName="_dlc_DocId" ma:readOnly="true">
      <xsd:simpleType>
        <xsd:restriction base="dms:Text"/>
      </xsd:simpleType>
    </xsd:element>
    <xsd:element name="_dlc_DocIdUrl" ma:index="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3b3927-3c70-4bb2-9ff3-0fdad26d21f0"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223EC81-3681-4A25-80F8-8A0C2CE9C674}">
  <ds:schemaRefs>
    <ds:schemaRef ds:uri="59bbb2d0-248b-43cb-9d64-2158f2caa579"/>
    <ds:schemaRef ds:uri="c65e9b45-1cf9-4dc1-aec6-f30c0a2057e3"/>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e03b3927-3c70-4bb2-9ff3-0fdad26d21f0"/>
    <ds:schemaRef ds:uri="http://purl.org/dc/dcmitype/"/>
  </ds:schemaRefs>
</ds:datastoreItem>
</file>

<file path=customXml/itemProps2.xml><?xml version="1.0" encoding="utf-8"?>
<ds:datastoreItem xmlns:ds="http://schemas.openxmlformats.org/officeDocument/2006/customXml" ds:itemID="{5E977E71-154D-4EDB-95A0-0BD8ECBDAB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65e9b45-1cf9-4dc1-aec6-f30c0a2057e3"/>
    <ds:schemaRef ds:uri="59bbb2d0-248b-43cb-9d64-2158f2caa579"/>
    <ds:schemaRef ds:uri="e03b3927-3c70-4bb2-9ff3-0fdad26d21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CF79A9-1BB4-4523-8143-E1F5FDBCA2EF}">
  <ds:schemaRefs>
    <ds:schemaRef ds:uri="http://schemas.microsoft.com/sharepoint/v3/contenttype/forms"/>
  </ds:schemaRefs>
</ds:datastoreItem>
</file>

<file path=customXml/itemProps4.xml><?xml version="1.0" encoding="utf-8"?>
<ds:datastoreItem xmlns:ds="http://schemas.openxmlformats.org/officeDocument/2006/customXml" ds:itemID="{87DD15FC-F25B-44EE-945D-3D43A755DC5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18</vt:i4>
      </vt:variant>
    </vt:vector>
  </HeadingPairs>
  <TitlesOfParts>
    <vt:vector size="34" baseType="lpstr">
      <vt:lpstr>Title Page</vt:lpstr>
      <vt:lpstr>Supplier Instructions</vt:lpstr>
      <vt:lpstr>1 - Charges Summary</vt:lpstr>
      <vt:lpstr>2 - Estimated Annual Charges</vt:lpstr>
      <vt:lpstr>3 - Monthly Unit Rates</vt:lpstr>
      <vt:lpstr>3a - Non-Recurring Unit Rates</vt:lpstr>
      <vt:lpstr>4 - Estimated Volumes</vt:lpstr>
      <vt:lpstr>5 - Pass-Through</vt:lpstr>
      <vt:lpstr>6 - Milestone Charges</vt:lpstr>
      <vt:lpstr>7 - Supplier Investments</vt:lpstr>
      <vt:lpstr>8 - Termination</vt:lpstr>
      <vt:lpstr>9 - Inflation Sensivity</vt:lpstr>
      <vt:lpstr>10 - Rate Card</vt:lpstr>
      <vt:lpstr>11 - Optional Services</vt:lpstr>
      <vt:lpstr>12 - Discretionary Charges</vt:lpstr>
      <vt:lpstr>13 - Usage Rates</vt:lpstr>
      <vt:lpstr>'1 - Charges Summary'!Print_Area</vt:lpstr>
      <vt:lpstr>'10 - Rate Card'!Print_Area</vt:lpstr>
      <vt:lpstr>'12 - Discretionary Charges'!Print_Area</vt:lpstr>
      <vt:lpstr>'13 - Usage Rates'!Print_Area</vt:lpstr>
      <vt:lpstr>'2 - Estimated Annual Charges'!Print_Area</vt:lpstr>
      <vt:lpstr>'3 - Monthly Unit Rates'!Print_Area</vt:lpstr>
      <vt:lpstr>'3a - Non-Recurring Unit Rates'!Print_Area</vt:lpstr>
      <vt:lpstr>'4 - Estimated Volumes'!Print_Area</vt:lpstr>
      <vt:lpstr>'6 - Milestone Charges'!Print_Area</vt:lpstr>
      <vt:lpstr>'7 - Supplier Investments'!Print_Area</vt:lpstr>
      <vt:lpstr>'8 - Termination'!Print_Area</vt:lpstr>
      <vt:lpstr>'Supplier Instructions'!Print_Area</vt:lpstr>
      <vt:lpstr>'12 - Discretionary Charges'!Print_Titles</vt:lpstr>
      <vt:lpstr>'13 - Usage Rates'!Print_Titles</vt:lpstr>
      <vt:lpstr>'2 - Estimated Annual Charges'!Print_Titles</vt:lpstr>
      <vt:lpstr>'3 - Monthly Unit Rates'!Print_Titles</vt:lpstr>
      <vt:lpstr>'3a - Non-Recurring Unit Rates'!Print_Titles</vt:lpstr>
      <vt:lpstr>'4 - Estimated Volumes'!Print_Titles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2018-08-10T21:38:37Z</dcterms:created>
  <dcterms:modified xsi:type="dcterms:W3CDTF">2024-05-20T14:27:01Z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0x010100760486B689EF2746B6F8E777F546D6C7</vt:lpwstr>
  </property>
  <property fmtid="{D5CDD505-2E9C-101B-9397-08002B2CF9AE}" pid="3" name="_dlc_DocIdItemGuid">
    <vt:lpwstr>c8d5987c-5b53-4bea-a342-f803c2d20c8a</vt:lpwstr>
  </property>
</Properties>
</file>