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mc:AlternateContent xmlns:mc="http://schemas.openxmlformats.org/markup-compatibility/2006">
    <mc:Choice Requires="x15">
      <x15ac:absPath xmlns:x15ac="http://schemas.microsoft.com/office/spreadsheetml/2010/11/ac" url="C:\Users\kqv57382\Documents\NTT\Contract Mods\Modification 22 ShareGate\Mod 22 ShareGate Final Submission\"/>
    </mc:Choice>
  </mc:AlternateContent>
  <xr:revisionPtr revIDLastSave="0" documentId="8_{A95BC07A-14D4-4B6F-B292-690EADEB2844}" xr6:coauthVersionLast="47" xr6:coauthVersionMax="47" xr10:uidLastSave="{00000000-0000-0000-0000-000000000000}"/>
  <bookViews>
    <workbookView xWindow="-108" yWindow="-108" windowWidth="23256" windowHeight="13896" tabRatio="597" firstSheet="1" activeTab="1" xr2:uid="{00000000-000D-0000-FFFF-FFFF00000000}"/>
  </bookViews>
  <sheets>
    <sheet name="Title Page" sheetId="1" r:id="rId1"/>
    <sheet name="1 - Total Estimated Charges" sheetId="2" r:id="rId2"/>
    <sheet name="2 - Monthly Unit Rates" sheetId="3" r:id="rId3"/>
    <sheet name="3 - Estimated Volumes" sheetId="4" r:id="rId4"/>
    <sheet name="4 - Pass-Through" sheetId="5" r:id="rId5"/>
    <sheet name="5 - Milestone Charges" sheetId="6" r:id="rId6"/>
    <sheet name="6 - Migration &amp; OneTime Pricing" sheetId="7" r:id="rId7"/>
    <sheet name="7 - Termination" sheetId="8" r:id="rId8"/>
    <sheet name="8 - Inflation Sensitivity" sheetId="9" r:id="rId9"/>
    <sheet name="9 - Rate Card" sheetId="10" r:id="rId10"/>
    <sheet name="10 - Managed Service Expenses" sheetId="11"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72" i="2" l="1"/>
  <c r="S73" i="2" s="1"/>
  <c r="R72" i="2"/>
  <c r="R73" i="2" s="1"/>
  <c r="P72" i="2"/>
  <c r="P73" i="2" s="1"/>
  <c r="O72" i="2"/>
  <c r="O73" i="2" s="1"/>
  <c r="M72" i="2"/>
  <c r="M73" i="2" s="1"/>
  <c r="L72" i="2"/>
  <c r="L73" i="2" s="1"/>
  <c r="G72" i="2"/>
  <c r="G73" i="2" s="1"/>
  <c r="F73" i="2"/>
  <c r="H73" i="2"/>
  <c r="I73" i="2"/>
  <c r="E73" i="2"/>
  <c r="I72" i="2"/>
  <c r="H72" i="2"/>
  <c r="F72" i="2"/>
  <c r="E72" i="2"/>
  <c r="R68" i="2"/>
  <c r="R69" i="2"/>
  <c r="R70" i="2"/>
  <c r="R71" i="2"/>
  <c r="O68" i="2"/>
  <c r="O69" i="2"/>
  <c r="O70" i="2"/>
  <c r="O71" i="2"/>
  <c r="L68" i="2"/>
  <c r="L69" i="2"/>
  <c r="L70" i="2"/>
  <c r="L71" i="2"/>
  <c r="I69" i="2"/>
  <c r="I70" i="2"/>
  <c r="I71" i="2"/>
  <c r="H69" i="2"/>
  <c r="H70" i="2"/>
  <c r="H71" i="2"/>
  <c r="G69" i="2"/>
  <c r="G70" i="2"/>
  <c r="G71" i="2"/>
  <c r="F68" i="2"/>
  <c r="F69" i="2"/>
  <c r="F70" i="2"/>
  <c r="F71" i="2"/>
  <c r="E69" i="2"/>
  <c r="E70" i="2"/>
  <c r="E71" i="2"/>
  <c r="H68" i="2"/>
  <c r="I68" i="2"/>
  <c r="G68" i="2"/>
  <c r="E67" i="2"/>
  <c r="E68" i="2"/>
  <c r="R67" i="2"/>
  <c r="O67" i="2"/>
  <c r="L67" i="2"/>
  <c r="G67" i="2"/>
  <c r="H67" i="2"/>
  <c r="I67" i="2"/>
  <c r="F67" i="2"/>
  <c r="J72" i="2" l="1"/>
  <c r="J73" i="2" s="1"/>
  <c r="J67" i="2"/>
  <c r="J71" i="2"/>
  <c r="J70" i="2"/>
  <c r="J69" i="2"/>
  <c r="J68" i="2"/>
  <c r="R34" i="2"/>
  <c r="O34" i="2"/>
  <c r="M70" i="2" l="1"/>
  <c r="P70" i="2" s="1"/>
  <c r="S70" i="2" s="1"/>
  <c r="M69" i="2"/>
  <c r="P69" i="2" s="1"/>
  <c r="S69" i="2" s="1"/>
  <c r="M71" i="2"/>
  <c r="P71" i="2" s="1"/>
  <c r="S71" i="2" s="1"/>
  <c r="M68" i="2"/>
  <c r="P68" i="2" s="1"/>
  <c r="S68" i="2" s="1"/>
  <c r="M67" i="2"/>
  <c r="L34" i="2"/>
  <c r="G34" i="2"/>
  <c r="H34" i="2"/>
  <c r="I34" i="2"/>
  <c r="F34" i="2"/>
  <c r="E34" i="2"/>
  <c r="F32" i="2"/>
  <c r="P67" i="2" l="1"/>
  <c r="J34" i="2"/>
  <c r="M34" i="2" s="1"/>
  <c r="P34" i="2" s="1"/>
  <c r="S34" i="2" s="1"/>
  <c r="F42" i="4"/>
  <c r="G40" i="4"/>
  <c r="H40" i="4"/>
  <c r="I40" i="4"/>
  <c r="F40" i="4"/>
  <c r="E11" i="2"/>
  <c r="F11" i="2"/>
  <c r="G11" i="2"/>
  <c r="H11" i="2"/>
  <c r="C51" i="7"/>
  <c r="S67" i="2" l="1"/>
  <c r="R43" i="2"/>
  <c r="O43" i="2"/>
  <c r="L43" i="2"/>
  <c r="H43" i="2"/>
  <c r="I43" i="2"/>
  <c r="G43" i="2"/>
  <c r="F43" i="2"/>
  <c r="F42" i="2"/>
  <c r="E43" i="2"/>
  <c r="R10" i="2"/>
  <c r="O10" i="2"/>
  <c r="L10" i="2"/>
  <c r="H10" i="2"/>
  <c r="I10" i="2"/>
  <c r="G10" i="2"/>
  <c r="F10" i="2"/>
  <c r="F9" i="2"/>
  <c r="J43" i="2" l="1"/>
  <c r="M43" i="2" s="1"/>
  <c r="P43" i="2" s="1"/>
  <c r="S43" i="2" s="1"/>
  <c r="J10" i="2"/>
  <c r="M10" i="2" l="1"/>
  <c r="F46" i="2"/>
  <c r="E46" i="2"/>
  <c r="H45" i="2"/>
  <c r="I45" i="2"/>
  <c r="H44" i="2"/>
  <c r="I44" i="2"/>
  <c r="G45" i="2"/>
  <c r="G44" i="2"/>
  <c r="F45" i="2"/>
  <c r="F44" i="2"/>
  <c r="P10" i="2" l="1"/>
  <c r="G32" i="2"/>
  <c r="H32" i="2"/>
  <c r="I32" i="2"/>
  <c r="E45" i="2"/>
  <c r="S10" i="2" l="1"/>
  <c r="E44" i="2"/>
  <c r="R45" i="2" l="1"/>
  <c r="O45" i="2"/>
  <c r="L45" i="2"/>
  <c r="J45" i="2" l="1"/>
  <c r="M45" i="2" s="1"/>
  <c r="P45" i="2" s="1"/>
  <c r="S45" i="2" s="1"/>
  <c r="J46" i="2"/>
  <c r="M46" i="2" s="1"/>
  <c r="P46" i="2" s="1"/>
  <c r="S46" i="2" s="1"/>
  <c r="U15" i="6" l="1"/>
  <c r="N23" i="6" l="1"/>
  <c r="F14" i="5" l="1"/>
  <c r="S14" i="5" l="1"/>
  <c r="P14" i="5"/>
  <c r="M14" i="5"/>
  <c r="G14" i="5"/>
  <c r="H14" i="5"/>
  <c r="I14" i="5"/>
  <c r="J14" i="5"/>
  <c r="N12" i="5"/>
  <c r="Q12" i="5" s="1"/>
  <c r="T12" i="5" s="1"/>
  <c r="N13" i="5"/>
  <c r="Q13" i="5" s="1"/>
  <c r="T13" i="5" s="1"/>
  <c r="R79" i="2" l="1"/>
  <c r="O79" i="2"/>
  <c r="L79" i="2"/>
  <c r="F79" i="2"/>
  <c r="G79" i="2"/>
  <c r="H79" i="2"/>
  <c r="I79" i="2"/>
  <c r="E79" i="2"/>
  <c r="J79" i="2" l="1"/>
  <c r="K10" i="5"/>
  <c r="M79" i="2" l="1"/>
  <c r="P79" i="2" s="1"/>
  <c r="S79" i="2" s="1"/>
  <c r="R78" i="2"/>
  <c r="O78" i="2"/>
  <c r="L78" i="2"/>
  <c r="G78" i="2"/>
  <c r="H78" i="2"/>
  <c r="I78" i="2"/>
  <c r="F78" i="2"/>
  <c r="E78" i="2"/>
  <c r="E9" i="2"/>
  <c r="G9" i="2"/>
  <c r="H9" i="2"/>
  <c r="I9" i="2"/>
  <c r="L9" i="2"/>
  <c r="O9" i="2"/>
  <c r="R9" i="2"/>
  <c r="I11" i="2"/>
  <c r="L11" i="2"/>
  <c r="O11" i="2"/>
  <c r="R11" i="2"/>
  <c r="E12" i="2"/>
  <c r="F12" i="2"/>
  <c r="G12" i="2"/>
  <c r="H12" i="2"/>
  <c r="I12" i="2"/>
  <c r="L12" i="2"/>
  <c r="O12" i="2"/>
  <c r="R12" i="2"/>
  <c r="E13" i="2"/>
  <c r="F13" i="2"/>
  <c r="G13" i="2"/>
  <c r="H13" i="2"/>
  <c r="I13" i="2"/>
  <c r="L13" i="2"/>
  <c r="O13" i="2"/>
  <c r="R13" i="2"/>
  <c r="E14" i="2"/>
  <c r="F14" i="2"/>
  <c r="G14" i="2"/>
  <c r="H14" i="2"/>
  <c r="I14" i="2"/>
  <c r="L14" i="2"/>
  <c r="O14" i="2"/>
  <c r="R14" i="2"/>
  <c r="E15" i="2"/>
  <c r="F15" i="2"/>
  <c r="G15" i="2"/>
  <c r="H15" i="2"/>
  <c r="I15" i="2"/>
  <c r="L15" i="2"/>
  <c r="O15" i="2"/>
  <c r="R15" i="2"/>
  <c r="E16" i="2"/>
  <c r="F16" i="2"/>
  <c r="G16" i="2"/>
  <c r="H16" i="2"/>
  <c r="I16" i="2"/>
  <c r="L16" i="2"/>
  <c r="O16" i="2"/>
  <c r="R16" i="2"/>
  <c r="E20" i="2"/>
  <c r="F20" i="2"/>
  <c r="G20" i="2"/>
  <c r="H20" i="2"/>
  <c r="I20" i="2"/>
  <c r="L20" i="2"/>
  <c r="O20" i="2"/>
  <c r="R20" i="2"/>
  <c r="E21" i="2"/>
  <c r="F21" i="2"/>
  <c r="G21" i="2"/>
  <c r="H21" i="2"/>
  <c r="I21" i="2"/>
  <c r="L21" i="2"/>
  <c r="O21" i="2"/>
  <c r="R21" i="2"/>
  <c r="E22" i="2"/>
  <c r="F22" i="2"/>
  <c r="G22" i="2"/>
  <c r="H22" i="2"/>
  <c r="I22" i="2"/>
  <c r="L22" i="2"/>
  <c r="O22" i="2"/>
  <c r="R22" i="2"/>
  <c r="E23" i="2"/>
  <c r="F23" i="2"/>
  <c r="G23" i="2"/>
  <c r="H23" i="2"/>
  <c r="I23" i="2"/>
  <c r="L23" i="2"/>
  <c r="O23" i="2"/>
  <c r="R23" i="2"/>
  <c r="E24" i="2"/>
  <c r="F24" i="2"/>
  <c r="G24" i="2"/>
  <c r="H24" i="2"/>
  <c r="I24" i="2"/>
  <c r="L24" i="2"/>
  <c r="O24" i="2"/>
  <c r="R24" i="2"/>
  <c r="E25" i="2"/>
  <c r="F25" i="2"/>
  <c r="G25" i="2"/>
  <c r="H25" i="2"/>
  <c r="I25" i="2"/>
  <c r="L25" i="2"/>
  <c r="O25" i="2"/>
  <c r="R25" i="2"/>
  <c r="E26" i="2"/>
  <c r="F26" i="2"/>
  <c r="G26" i="2"/>
  <c r="H26" i="2"/>
  <c r="I26" i="2"/>
  <c r="L26" i="2"/>
  <c r="O26" i="2"/>
  <c r="R26" i="2"/>
  <c r="E27" i="2"/>
  <c r="F27" i="2"/>
  <c r="G27" i="2"/>
  <c r="H27" i="2"/>
  <c r="I27" i="2"/>
  <c r="L27" i="2"/>
  <c r="O27" i="2"/>
  <c r="R27" i="2"/>
  <c r="E28" i="2"/>
  <c r="F28" i="2"/>
  <c r="G28" i="2"/>
  <c r="H28" i="2"/>
  <c r="I28" i="2"/>
  <c r="L28" i="2"/>
  <c r="O28" i="2"/>
  <c r="R28" i="2"/>
  <c r="E29" i="2"/>
  <c r="F29" i="2"/>
  <c r="G29" i="2"/>
  <c r="H29" i="2"/>
  <c r="I29" i="2"/>
  <c r="L29" i="2"/>
  <c r="O29" i="2"/>
  <c r="R29" i="2"/>
  <c r="E30" i="2"/>
  <c r="F30" i="2"/>
  <c r="G30" i="2"/>
  <c r="H30" i="2"/>
  <c r="I30" i="2"/>
  <c r="L30" i="2"/>
  <c r="O30" i="2"/>
  <c r="R30" i="2"/>
  <c r="E31" i="2"/>
  <c r="F31" i="2"/>
  <c r="G31" i="2"/>
  <c r="H31" i="2"/>
  <c r="I31" i="2"/>
  <c r="L31" i="2"/>
  <c r="O31" i="2"/>
  <c r="R31" i="2"/>
  <c r="E32" i="2"/>
  <c r="J32" i="2" s="1"/>
  <c r="L32" i="2"/>
  <c r="O32" i="2"/>
  <c r="R32" i="2"/>
  <c r="E33" i="2"/>
  <c r="F33" i="2"/>
  <c r="G33" i="2"/>
  <c r="H33" i="2"/>
  <c r="I33" i="2"/>
  <c r="L33" i="2"/>
  <c r="O33" i="2"/>
  <c r="R33" i="2"/>
  <c r="E42" i="2"/>
  <c r="G42" i="2"/>
  <c r="H42" i="2"/>
  <c r="I42" i="2"/>
  <c r="L42" i="2"/>
  <c r="O42" i="2"/>
  <c r="R42" i="2"/>
  <c r="L44" i="2"/>
  <c r="O44" i="2"/>
  <c r="R44" i="2"/>
  <c r="E47" i="2"/>
  <c r="F47" i="2"/>
  <c r="G47" i="2"/>
  <c r="H47" i="2"/>
  <c r="I47" i="2"/>
  <c r="L47" i="2"/>
  <c r="O47" i="2"/>
  <c r="R47" i="2"/>
  <c r="E48" i="2"/>
  <c r="F48" i="2"/>
  <c r="G48" i="2"/>
  <c r="H48" i="2"/>
  <c r="I48" i="2"/>
  <c r="L48" i="2"/>
  <c r="O48" i="2"/>
  <c r="R48" i="2"/>
  <c r="E49" i="2"/>
  <c r="F49" i="2"/>
  <c r="G49" i="2"/>
  <c r="H49" i="2"/>
  <c r="I49" i="2"/>
  <c r="L49" i="2"/>
  <c r="O49" i="2"/>
  <c r="R49" i="2"/>
  <c r="E50" i="2"/>
  <c r="F50" i="2"/>
  <c r="G50" i="2"/>
  <c r="H50" i="2"/>
  <c r="I50" i="2"/>
  <c r="L50" i="2"/>
  <c r="O50" i="2"/>
  <c r="R50" i="2"/>
  <c r="E54" i="2"/>
  <c r="F54" i="2"/>
  <c r="G54" i="2"/>
  <c r="H54" i="2"/>
  <c r="I54" i="2"/>
  <c r="L54" i="2"/>
  <c r="O54" i="2"/>
  <c r="R54" i="2"/>
  <c r="E55" i="2"/>
  <c r="F55" i="2"/>
  <c r="G55" i="2"/>
  <c r="H55" i="2"/>
  <c r="I55" i="2"/>
  <c r="L55" i="2"/>
  <c r="O55" i="2"/>
  <c r="R55" i="2"/>
  <c r="E56" i="2"/>
  <c r="F56" i="2"/>
  <c r="G56" i="2"/>
  <c r="H56" i="2"/>
  <c r="I56" i="2"/>
  <c r="L56" i="2"/>
  <c r="O56" i="2"/>
  <c r="R56" i="2"/>
  <c r="E57" i="2"/>
  <c r="F57" i="2"/>
  <c r="G57" i="2"/>
  <c r="H57" i="2"/>
  <c r="I57" i="2"/>
  <c r="L57" i="2"/>
  <c r="O57" i="2"/>
  <c r="R57" i="2"/>
  <c r="E58" i="2"/>
  <c r="F58" i="2"/>
  <c r="G58" i="2"/>
  <c r="H58" i="2"/>
  <c r="I58" i="2"/>
  <c r="L58" i="2"/>
  <c r="O58" i="2"/>
  <c r="R58" i="2"/>
  <c r="E59" i="2"/>
  <c r="F59" i="2"/>
  <c r="G59" i="2"/>
  <c r="H59" i="2"/>
  <c r="I59" i="2"/>
  <c r="L59" i="2"/>
  <c r="O59" i="2"/>
  <c r="R59" i="2"/>
  <c r="E60" i="2"/>
  <c r="F60" i="2"/>
  <c r="G60" i="2"/>
  <c r="H60" i="2"/>
  <c r="I60" i="2"/>
  <c r="L60" i="2"/>
  <c r="O60" i="2"/>
  <c r="R60" i="2"/>
  <c r="E61" i="2"/>
  <c r="F61" i="2"/>
  <c r="G61" i="2"/>
  <c r="H61" i="2"/>
  <c r="I61" i="2"/>
  <c r="L61" i="2"/>
  <c r="O61" i="2"/>
  <c r="R61" i="2"/>
  <c r="E62" i="2"/>
  <c r="F62" i="2"/>
  <c r="G62" i="2"/>
  <c r="H62" i="2"/>
  <c r="I62" i="2"/>
  <c r="L62" i="2"/>
  <c r="O62" i="2"/>
  <c r="R62" i="2"/>
  <c r="E63" i="2"/>
  <c r="F63" i="2"/>
  <c r="G63" i="2"/>
  <c r="H63" i="2"/>
  <c r="I63" i="2"/>
  <c r="L63" i="2"/>
  <c r="O63" i="2"/>
  <c r="R63" i="2"/>
  <c r="E64" i="2"/>
  <c r="F64" i="2"/>
  <c r="G64" i="2"/>
  <c r="H64" i="2"/>
  <c r="I64" i="2"/>
  <c r="L64" i="2"/>
  <c r="O64" i="2"/>
  <c r="R64" i="2"/>
  <c r="E65" i="2"/>
  <c r="F65" i="2"/>
  <c r="G65" i="2"/>
  <c r="H65" i="2"/>
  <c r="I65" i="2"/>
  <c r="L65" i="2"/>
  <c r="O65" i="2"/>
  <c r="R65" i="2"/>
  <c r="L66" i="2"/>
  <c r="M66" i="2" s="1"/>
  <c r="O66" i="2"/>
  <c r="R66" i="2"/>
  <c r="C50" i="7"/>
  <c r="B50" i="7"/>
  <c r="G43" i="7"/>
  <c r="O35" i="2" l="1"/>
  <c r="R35" i="2"/>
  <c r="L35" i="2"/>
  <c r="G35" i="2"/>
  <c r="F35" i="2"/>
  <c r="H35" i="2"/>
  <c r="E35" i="2"/>
  <c r="I35" i="2"/>
  <c r="O17" i="2"/>
  <c r="R17" i="2"/>
  <c r="L17" i="2"/>
  <c r="F17" i="2"/>
  <c r="I17" i="2"/>
  <c r="F51" i="2"/>
  <c r="I51" i="2"/>
  <c r="H17" i="2"/>
  <c r="G17" i="2"/>
  <c r="G51" i="2"/>
  <c r="E17" i="2"/>
  <c r="H51" i="2"/>
  <c r="E51" i="2"/>
  <c r="R51" i="2"/>
  <c r="O51" i="2"/>
  <c r="L51" i="2"/>
  <c r="G50" i="7"/>
  <c r="J44" i="2"/>
  <c r="M44" i="2" s="1"/>
  <c r="J78" i="2"/>
  <c r="J9" i="2"/>
  <c r="J12" i="2"/>
  <c r="M12" i="2" s="1"/>
  <c r="P12" i="2" s="1"/>
  <c r="S12" i="2" s="1"/>
  <c r="P66" i="2"/>
  <c r="S66" i="2" s="1"/>
  <c r="J27" i="2"/>
  <c r="M27" i="2" s="1"/>
  <c r="P27" i="2" s="1"/>
  <c r="S27" i="2" s="1"/>
  <c r="J24" i="2"/>
  <c r="M24" i="2" s="1"/>
  <c r="P24" i="2" s="1"/>
  <c r="S24" i="2" s="1"/>
  <c r="J33" i="2"/>
  <c r="M33" i="2" s="1"/>
  <c r="P33" i="2" s="1"/>
  <c r="S33" i="2" s="1"/>
  <c r="J31" i="2"/>
  <c r="M31" i="2" s="1"/>
  <c r="P31" i="2" s="1"/>
  <c r="S31" i="2" s="1"/>
  <c r="J22" i="2"/>
  <c r="M22" i="2" s="1"/>
  <c r="P22" i="2" s="1"/>
  <c r="S22" i="2" s="1"/>
  <c r="J26" i="2"/>
  <c r="M26" i="2" s="1"/>
  <c r="P26" i="2" s="1"/>
  <c r="S26" i="2" s="1"/>
  <c r="J20" i="2"/>
  <c r="J63" i="2"/>
  <c r="M63" i="2" s="1"/>
  <c r="P63" i="2" s="1"/>
  <c r="S63" i="2" s="1"/>
  <c r="J54" i="2"/>
  <c r="J16" i="2"/>
  <c r="M16" i="2" s="1"/>
  <c r="P16" i="2" s="1"/>
  <c r="S16" i="2" s="1"/>
  <c r="J15" i="2"/>
  <c r="M15" i="2" s="1"/>
  <c r="P15" i="2" s="1"/>
  <c r="S15" i="2" s="1"/>
  <c r="J59" i="2"/>
  <c r="M59" i="2" s="1"/>
  <c r="P59" i="2" s="1"/>
  <c r="S59" i="2" s="1"/>
  <c r="J50" i="2"/>
  <c r="M50" i="2" s="1"/>
  <c r="P50" i="2" s="1"/>
  <c r="S50" i="2" s="1"/>
  <c r="J14" i="2"/>
  <c r="M14" i="2" s="1"/>
  <c r="P14" i="2" s="1"/>
  <c r="S14" i="2" s="1"/>
  <c r="J65" i="2"/>
  <c r="M65" i="2" s="1"/>
  <c r="P65" i="2" s="1"/>
  <c r="S65" i="2" s="1"/>
  <c r="J60" i="2"/>
  <c r="M60" i="2" s="1"/>
  <c r="P60" i="2" s="1"/>
  <c r="S60" i="2" s="1"/>
  <c r="J58" i="2"/>
  <c r="M58" i="2" s="1"/>
  <c r="P58" i="2" s="1"/>
  <c r="S58" i="2" s="1"/>
  <c r="J48" i="2"/>
  <c r="M48" i="2" s="1"/>
  <c r="P48" i="2" s="1"/>
  <c r="S48" i="2" s="1"/>
  <c r="J29" i="2"/>
  <c r="M29" i="2" s="1"/>
  <c r="P29" i="2" s="1"/>
  <c r="S29" i="2" s="1"/>
  <c r="J62" i="2"/>
  <c r="M62" i="2" s="1"/>
  <c r="P62" i="2" s="1"/>
  <c r="S62" i="2" s="1"/>
  <c r="J55" i="2"/>
  <c r="M55" i="2" s="1"/>
  <c r="P55" i="2" s="1"/>
  <c r="S55" i="2" s="1"/>
  <c r="M32" i="2"/>
  <c r="P32" i="2" s="1"/>
  <c r="S32" i="2" s="1"/>
  <c r="J25" i="2"/>
  <c r="M25" i="2" s="1"/>
  <c r="P25" i="2" s="1"/>
  <c r="S25" i="2" s="1"/>
  <c r="J13" i="2"/>
  <c r="M13" i="2" s="1"/>
  <c r="P13" i="2" s="1"/>
  <c r="S13" i="2" s="1"/>
  <c r="J61" i="2"/>
  <c r="M61" i="2" s="1"/>
  <c r="P61" i="2" s="1"/>
  <c r="S61" i="2" s="1"/>
  <c r="J49" i="2"/>
  <c r="M49" i="2" s="1"/>
  <c r="P49" i="2" s="1"/>
  <c r="S49" i="2" s="1"/>
  <c r="J30" i="2"/>
  <c r="M30" i="2" s="1"/>
  <c r="P30" i="2" s="1"/>
  <c r="S30" i="2" s="1"/>
  <c r="J23" i="2"/>
  <c r="M23" i="2" s="1"/>
  <c r="P23" i="2" s="1"/>
  <c r="S23" i="2" s="1"/>
  <c r="J11" i="2"/>
  <c r="M11" i="2" s="1"/>
  <c r="P11" i="2" s="1"/>
  <c r="S11" i="2" s="1"/>
  <c r="J56" i="2"/>
  <c r="M56" i="2" s="1"/>
  <c r="P56" i="2" s="1"/>
  <c r="S56" i="2" s="1"/>
  <c r="J47" i="2"/>
  <c r="M47" i="2" s="1"/>
  <c r="P47" i="2" s="1"/>
  <c r="S47" i="2" s="1"/>
  <c r="J28" i="2"/>
  <c r="M28" i="2" s="1"/>
  <c r="P28" i="2" s="1"/>
  <c r="S28" i="2" s="1"/>
  <c r="J21" i="2"/>
  <c r="M21" i="2" s="1"/>
  <c r="P21" i="2" s="1"/>
  <c r="S21" i="2" s="1"/>
  <c r="J64" i="2"/>
  <c r="M64" i="2" s="1"/>
  <c r="P64" i="2" s="1"/>
  <c r="S64" i="2" s="1"/>
  <c r="J57" i="2"/>
  <c r="M57" i="2" s="1"/>
  <c r="P57" i="2" s="1"/>
  <c r="S57" i="2" s="1"/>
  <c r="J42" i="2"/>
  <c r="B163" i="10"/>
  <c r="B159" i="10"/>
  <c r="B155" i="10"/>
  <c r="B151" i="10"/>
  <c r="B147" i="10"/>
  <c r="B143" i="10"/>
  <c r="B139" i="10"/>
  <c r="B135" i="10"/>
  <c r="B131" i="10"/>
  <c r="B127" i="10"/>
  <c r="B123" i="10"/>
  <c r="B119" i="10"/>
  <c r="B115" i="10"/>
  <c r="B111" i="10"/>
  <c r="B107" i="10"/>
  <c r="B103" i="10"/>
  <c r="B99" i="10"/>
  <c r="B95" i="10"/>
  <c r="B91" i="10"/>
  <c r="B87" i="10"/>
  <c r="B83" i="10"/>
  <c r="B79" i="10"/>
  <c r="B75" i="10"/>
  <c r="B71" i="10"/>
  <c r="B67" i="10"/>
  <c r="B63" i="10"/>
  <c r="B59" i="10"/>
  <c r="B55" i="10"/>
  <c r="B51" i="10"/>
  <c r="B47" i="10"/>
  <c r="B43" i="10"/>
  <c r="D39" i="8"/>
  <c r="L38" i="8"/>
  <c r="K38" i="8"/>
  <c r="J38" i="8"/>
  <c r="I38" i="8"/>
  <c r="H38" i="8"/>
  <c r="G38" i="8"/>
  <c r="F38" i="8"/>
  <c r="E38" i="8"/>
  <c r="L37" i="8"/>
  <c r="K37" i="8"/>
  <c r="J37" i="8"/>
  <c r="I37" i="8"/>
  <c r="H37" i="8"/>
  <c r="G37" i="8"/>
  <c r="F37" i="8"/>
  <c r="E37" i="8"/>
  <c r="L36" i="8"/>
  <c r="K36" i="8"/>
  <c r="J36" i="8"/>
  <c r="I36" i="8"/>
  <c r="H36" i="8"/>
  <c r="G36" i="8"/>
  <c r="F36" i="8"/>
  <c r="E36" i="8"/>
  <c r="L35" i="8"/>
  <c r="K35" i="8"/>
  <c r="J35" i="8"/>
  <c r="I35" i="8"/>
  <c r="H35" i="8"/>
  <c r="G35" i="8"/>
  <c r="F35" i="8"/>
  <c r="E35" i="8"/>
  <c r="L34" i="8"/>
  <c r="L39" i="8" s="1"/>
  <c r="K34" i="8"/>
  <c r="K39" i="8" s="1"/>
  <c r="J34" i="8"/>
  <c r="J39" i="8" s="1"/>
  <c r="I34" i="8"/>
  <c r="I39" i="8" s="1"/>
  <c r="H34" i="8"/>
  <c r="H39" i="8" s="1"/>
  <c r="G34" i="8"/>
  <c r="G39" i="8" s="1"/>
  <c r="F34" i="8"/>
  <c r="F39" i="8" s="1"/>
  <c r="E34" i="8"/>
  <c r="E39" i="8" s="1"/>
  <c r="L27" i="8"/>
  <c r="K27" i="8"/>
  <c r="J27" i="8"/>
  <c r="I27" i="8"/>
  <c r="H27" i="8"/>
  <c r="G27" i="8"/>
  <c r="F27" i="8"/>
  <c r="E27" i="8"/>
  <c r="D27" i="8"/>
  <c r="L15" i="8"/>
  <c r="K15" i="8"/>
  <c r="J15" i="8"/>
  <c r="I15" i="8"/>
  <c r="H15" i="8"/>
  <c r="G15" i="8"/>
  <c r="F15" i="8"/>
  <c r="E15" i="8"/>
  <c r="D15" i="8"/>
  <c r="F42" i="7"/>
  <c r="E42" i="7"/>
  <c r="D42" i="7"/>
  <c r="C42" i="7"/>
  <c r="B42" i="7"/>
  <c r="G41" i="7"/>
  <c r="G40" i="7"/>
  <c r="I10" i="7"/>
  <c r="H10" i="7"/>
  <c r="G10" i="7"/>
  <c r="F10" i="7"/>
  <c r="E10" i="7"/>
  <c r="D10" i="7"/>
  <c r="C10" i="7"/>
  <c r="B10" i="7"/>
  <c r="E48" i="7" s="1"/>
  <c r="I9" i="7"/>
  <c r="H9" i="7"/>
  <c r="G9" i="7"/>
  <c r="F9" i="7"/>
  <c r="E9" i="7"/>
  <c r="D9" i="7"/>
  <c r="C9" i="7"/>
  <c r="B9" i="7"/>
  <c r="C47" i="7" s="1"/>
  <c r="T22" i="6"/>
  <c r="T25" i="6" s="1"/>
  <c r="S22" i="6"/>
  <c r="S25" i="6" s="1"/>
  <c r="R22" i="6"/>
  <c r="R25" i="6" s="1"/>
  <c r="Q22" i="6"/>
  <c r="Q25" i="6" s="1"/>
  <c r="P22" i="6"/>
  <c r="P25" i="6" s="1"/>
  <c r="M22" i="6"/>
  <c r="M25" i="6" s="1"/>
  <c r="L22" i="6"/>
  <c r="L25" i="6" s="1"/>
  <c r="K22" i="6"/>
  <c r="K25" i="6" s="1"/>
  <c r="J22" i="6"/>
  <c r="J25" i="6" s="1"/>
  <c r="I22" i="6"/>
  <c r="I25" i="6" s="1"/>
  <c r="H22" i="6"/>
  <c r="H25" i="6" s="1"/>
  <c r="U21" i="6"/>
  <c r="N21" i="6"/>
  <c r="U20" i="6"/>
  <c r="N20" i="6"/>
  <c r="U19" i="6"/>
  <c r="N19" i="6"/>
  <c r="U18" i="6"/>
  <c r="N18" i="6"/>
  <c r="U17" i="6"/>
  <c r="N17" i="6"/>
  <c r="U16" i="6"/>
  <c r="N16" i="6"/>
  <c r="N15" i="6"/>
  <c r="U14" i="6"/>
  <c r="N14" i="6"/>
  <c r="U13" i="6"/>
  <c r="N13" i="6"/>
  <c r="U12" i="6"/>
  <c r="N12" i="6"/>
  <c r="U11" i="6"/>
  <c r="N11" i="6"/>
  <c r="K11" i="5"/>
  <c r="J35" i="2" l="1"/>
  <c r="J17" i="2"/>
  <c r="J51" i="2"/>
  <c r="R37" i="2"/>
  <c r="P44" i="2"/>
  <c r="M54" i="2"/>
  <c r="M20" i="2"/>
  <c r="M35" i="2" s="1"/>
  <c r="M9" i="2"/>
  <c r="M17" i="2" s="1"/>
  <c r="N11" i="5"/>
  <c r="Q11" i="5" s="1"/>
  <c r="T11" i="5" s="1"/>
  <c r="K14" i="5"/>
  <c r="M78" i="2"/>
  <c r="F37" i="2"/>
  <c r="H75" i="2"/>
  <c r="I75" i="2"/>
  <c r="H37" i="2"/>
  <c r="E37" i="2"/>
  <c r="G75" i="2"/>
  <c r="G42" i="7"/>
  <c r="F75" i="2"/>
  <c r="I37" i="2"/>
  <c r="R75" i="2"/>
  <c r="O37" i="2"/>
  <c r="L75" i="2"/>
  <c r="G37" i="2"/>
  <c r="L37" i="2"/>
  <c r="O75" i="2"/>
  <c r="M42" i="2"/>
  <c r="M51" i="2" s="1"/>
  <c r="U22" i="6"/>
  <c r="U25" i="6" s="1"/>
  <c r="N22" i="6"/>
  <c r="N25" i="6" s="1"/>
  <c r="D47" i="7"/>
  <c r="E47" i="7"/>
  <c r="E49" i="7" s="1"/>
  <c r="E51" i="7" s="1"/>
  <c r="F47" i="7"/>
  <c r="F48" i="7"/>
  <c r="N10" i="5"/>
  <c r="N14" i="5" s="1"/>
  <c r="B48" i="7"/>
  <c r="C48" i="7"/>
  <c r="C49" i="7" s="1"/>
  <c r="B47" i="7"/>
  <c r="D48" i="7"/>
  <c r="R81" i="2" l="1"/>
  <c r="H81" i="2"/>
  <c r="I81" i="2"/>
  <c r="G81" i="2"/>
  <c r="L81" i="2"/>
  <c r="F81" i="2"/>
  <c r="O81" i="2"/>
  <c r="S44" i="2"/>
  <c r="P9" i="2"/>
  <c r="P17" i="2" s="1"/>
  <c r="M37" i="2"/>
  <c r="P20" i="2"/>
  <c r="P35" i="2" s="1"/>
  <c r="P54" i="2"/>
  <c r="M75" i="2"/>
  <c r="Q10" i="5"/>
  <c r="Q14" i="5" s="1"/>
  <c r="P78" i="2"/>
  <c r="P42" i="2"/>
  <c r="P51" i="2" s="1"/>
  <c r="J75" i="2"/>
  <c r="J37" i="2"/>
  <c r="D49" i="7"/>
  <c r="D51" i="7" s="1"/>
  <c r="F49" i="7"/>
  <c r="F51" i="7" s="1"/>
  <c r="G48" i="7"/>
  <c r="G47" i="7"/>
  <c r="B49" i="7"/>
  <c r="M81" i="2" l="1"/>
  <c r="J81" i="2"/>
  <c r="G51" i="7"/>
  <c r="S20" i="2"/>
  <c r="S35" i="2" s="1"/>
  <c r="S54" i="2"/>
  <c r="P75" i="2"/>
  <c r="S9" i="2"/>
  <c r="S17" i="2" s="1"/>
  <c r="P37" i="2"/>
  <c r="T10" i="5"/>
  <c r="T14" i="5" s="1"/>
  <c r="S78" i="2"/>
  <c r="S42" i="2"/>
  <c r="S51" i="2" s="1"/>
  <c r="G49" i="7"/>
  <c r="P81" i="2" l="1"/>
  <c r="S37" i="2"/>
  <c r="S75" i="2"/>
  <c r="S81" i="2" l="1"/>
  <c r="E75" i="2" l="1"/>
  <c r="E81" i="2" s="1"/>
</calcChain>
</file>

<file path=xl/sharedStrings.xml><?xml version="1.0" encoding="utf-8"?>
<sst xmlns="http://schemas.openxmlformats.org/spreadsheetml/2006/main" count="1142" uniqueCount="412">
  <si>
    <t>VA-210517-NTT: Messaging Services - MOD. 22</t>
  </si>
  <si>
    <t>Exhibit 4.1: Pricing and Volumes Matrix</t>
  </si>
  <si>
    <r>
      <t>Exhibit 4.1 - MODIFICATION NO. 2</t>
    </r>
    <r>
      <rPr>
        <b/>
        <sz val="14"/>
        <color rgb="FFFF0000"/>
        <rFont val="Calibri"/>
        <family val="2"/>
      </rPr>
      <t>2</t>
    </r>
    <r>
      <rPr>
        <b/>
        <sz val="14"/>
        <rFont val="Calibri"/>
        <family val="2"/>
      </rPr>
      <t xml:space="preserve">
Pricing and Volumes Matrix
VA-210517-NTT - Messaging Services</t>
    </r>
  </si>
  <si>
    <r>
      <t xml:space="preserve">COMMONWEALTH OF VIRGINIA
VIRGINIA IT AGENCY (VITA)
SUPPLIER STRATEGY AND PERFORMANCE DIVISION
</t>
    </r>
    <r>
      <rPr>
        <sz val="12"/>
        <rFont val="Calibri"/>
        <family val="2"/>
      </rPr>
      <t xml:space="preserve">
7325 Beaufont Springs Drive
Richmond, Virginia 23225
</t>
    </r>
  </si>
  <si>
    <t>Total Estimated Charges (Annual Amounts in $)</t>
  </si>
  <si>
    <t>Renewal Option 1</t>
  </si>
  <si>
    <t>Renewal Option 2</t>
  </si>
  <si>
    <t>Renewal Option 3</t>
  </si>
  <si>
    <t>Resource Description</t>
  </si>
  <si>
    <t>Contract Year 1</t>
  </si>
  <si>
    <t>Contract Year 2</t>
  </si>
  <si>
    <t>Contract Year 3</t>
  </si>
  <si>
    <t>Contract Year 4</t>
  </si>
  <si>
    <t>Contract Year 5</t>
  </si>
  <si>
    <t>5 Year Total</t>
  </si>
  <si>
    <t>Contract Year 6</t>
  </si>
  <si>
    <t>6 Year Total</t>
  </si>
  <si>
    <t>Contract Year 7</t>
  </si>
  <si>
    <t>7 Year Total</t>
  </si>
  <si>
    <t>Contract Year 8</t>
  </si>
  <si>
    <t>8 Year Total</t>
  </si>
  <si>
    <t>GOOGLE SERVICES PLATFORM</t>
  </si>
  <si>
    <t>Core Services</t>
  </si>
  <si>
    <r>
      <t xml:space="preserve">Messaging Integrated Platform Support (Exh 4.2 section 3.1.7) </t>
    </r>
    <r>
      <rPr>
        <b/>
        <vertAlign val="superscript"/>
        <sz val="10"/>
        <rFont val="Arial"/>
        <family val="2"/>
      </rPr>
      <t>NOTE 1, 8</t>
    </r>
  </si>
  <si>
    <r>
      <t xml:space="preserve">Messaging Integrated Platform Support (Exh 4.2 section 3.1.7) </t>
    </r>
    <r>
      <rPr>
        <vertAlign val="superscript"/>
        <sz val="10"/>
        <rFont val="Arial"/>
        <family val="2"/>
      </rPr>
      <t>NOTE 9</t>
    </r>
  </si>
  <si>
    <t>Archive, eDIscovery and Records Management for Active Users (Exh 4.2 section 3.1.14) (Suspended)</t>
  </si>
  <si>
    <t xml:space="preserve">Enterprise Technologies Charge (Exh 4.2 section 3.1.8) </t>
  </si>
  <si>
    <t>Interoperability Solution Charge (Exh 4.2 section 3.1.9)</t>
  </si>
  <si>
    <t xml:space="preserve">G Suite Vault Archive User License </t>
  </si>
  <si>
    <r>
      <t xml:space="preserve">Google Workspace Enterprise Standard License (Exh 4.2 section 2.2.1) </t>
    </r>
    <r>
      <rPr>
        <b/>
        <vertAlign val="superscript"/>
        <sz val="10"/>
        <rFont val="Arial"/>
        <family val="2"/>
      </rPr>
      <t>NOTE 3</t>
    </r>
    <r>
      <rPr>
        <vertAlign val="superscript"/>
        <sz val="10"/>
        <rFont val="Arial"/>
        <family val="2"/>
      </rPr>
      <t>, 4</t>
    </r>
  </si>
  <si>
    <t>Google Workspace Enterprise Plus License (Exh 4.2 section 2.2.2)</t>
  </si>
  <si>
    <t>Subtotal</t>
  </si>
  <si>
    <t>Other Services</t>
  </si>
  <si>
    <t>Secure Voicemail to Email Integration w/Transcription - G Suite (Exh 4.2 section 3.1.11)  (Suspended)</t>
  </si>
  <si>
    <t>Secure Fax to Email Direct In Dial Per User Charge (Exh 4.2 section 3.1.3) (Suspended)</t>
  </si>
  <si>
    <t>Secure Fax to Email Toll Free Per User Charge (Exh 4.2 section 3.1.4) (Suspended)</t>
  </si>
  <si>
    <t>Secure Fax to Email Fax Per Page Charge (Exh 4.2 section 3.1.5) (Suspended)</t>
  </si>
  <si>
    <t>Secure Fax to Email TLS Security Charge (Exh 4.2 section 3.1.6) (Suspended)</t>
  </si>
  <si>
    <t xml:space="preserve">End to End Encryption for Email and Data (Exh 4.2 section 3.1.12) </t>
  </si>
  <si>
    <t xml:space="preserve">Email and User Data Backups (Exh 4.2 section 3.1.13.1) </t>
  </si>
  <si>
    <t>Additional Storage Allocation for Email and User Data Backups (Exh 4.2 section 3.1.13.2)</t>
  </si>
  <si>
    <t>Messaging Platform’s DLP, Data Classification, and Data Protection  (Exh 4.2 section 3.1.1)</t>
  </si>
  <si>
    <t>Mobile Device Management Basic (Exh 4.2 section 4.1.1)</t>
  </si>
  <si>
    <t>Mobile Device Management Advanced (Exh 4.2 section 4.1.2)</t>
  </si>
  <si>
    <t>Mobile Device Management Premium (Exh 4.2 section 4.1.3) (Suspended)</t>
  </si>
  <si>
    <r>
      <t xml:space="preserve">Microsoft Support for Google Users (Non-Exchange) </t>
    </r>
    <r>
      <rPr>
        <vertAlign val="superscript"/>
        <sz val="10"/>
        <rFont val="Arial"/>
        <family val="2"/>
      </rPr>
      <t>Note 5</t>
    </r>
    <r>
      <rPr>
        <sz val="10"/>
        <rFont val="Arial"/>
        <family val="2"/>
      </rPr>
      <t xml:space="preserve"> (Exh 4.2 section 3.1.16)(Suspended 7/1/2023)</t>
    </r>
  </si>
  <si>
    <r>
      <t xml:space="preserve">Messaging Services Key Management Systems (Optional)  </t>
    </r>
    <r>
      <rPr>
        <b/>
        <vertAlign val="superscript"/>
        <sz val="10"/>
        <rFont val="Arial"/>
        <family val="2"/>
      </rPr>
      <t>NOTE 2</t>
    </r>
  </si>
  <si>
    <r>
      <t>Google Cloud Identity License Support for Active Microsoft Users</t>
    </r>
    <r>
      <rPr>
        <vertAlign val="superscript"/>
        <sz val="10"/>
        <rFont val="Arial"/>
        <family val="2"/>
      </rPr>
      <t>Note 12</t>
    </r>
    <r>
      <rPr>
        <sz val="10"/>
        <rFont val="Arial"/>
        <family val="2"/>
      </rPr>
      <t xml:space="preserve"> (Exh 4.2 section 3.1.20)</t>
    </r>
  </si>
  <si>
    <t>TOTAL GOOGLE SERVICES</t>
  </si>
  <si>
    <t>MICROSOFT SERVICES PLATFORM</t>
  </si>
  <si>
    <t>MS Core Services</t>
  </si>
  <si>
    <r>
      <t xml:space="preserve">Messaging Integrated Platform Support (Exh 4.2 section 3.1.7) </t>
    </r>
    <r>
      <rPr>
        <b/>
        <vertAlign val="superscript"/>
        <sz val="10"/>
        <rFont val="Arial"/>
        <family val="2"/>
      </rPr>
      <t>NOTE 1</t>
    </r>
  </si>
  <si>
    <r>
      <t xml:space="preserve">Messaging Integrated Platform Support (Exh 4.2 section 3.1.7) </t>
    </r>
    <r>
      <rPr>
        <b/>
        <vertAlign val="superscript"/>
        <sz val="10"/>
        <rFont val="Arial"/>
        <family val="2"/>
      </rPr>
      <t>NOTE 8</t>
    </r>
  </si>
  <si>
    <t>Archive, eDIscovery and Records Management for Active Users (Exh 4.2 section 3.1.14)</t>
  </si>
  <si>
    <r>
      <t>Archive, eDIscovery and Records Management for Inactive Users (Exh 4.2 section 3.1.17)</t>
    </r>
    <r>
      <rPr>
        <vertAlign val="superscript"/>
        <sz val="10"/>
        <rFont val="Arial"/>
        <family val="2"/>
      </rPr>
      <t>Note 10</t>
    </r>
  </si>
  <si>
    <r>
      <t>Interim Purview Support for Active Users (Exh 4.2 section 3.1.18)(Replaced with AeRM RU 3.1.14)</t>
    </r>
    <r>
      <rPr>
        <vertAlign val="superscript"/>
        <sz val="10"/>
        <rFont val="Helvetica Neue"/>
      </rPr>
      <t>Note 11</t>
    </r>
  </si>
  <si>
    <t>Enterprise Technologies Charge (Exh 4.2 section 3.1.8)</t>
  </si>
  <si>
    <t>Office 365 GCC Configuration Option 1 with E3 License (Exh 4.2 section 2.1.1)</t>
  </si>
  <si>
    <t>Office 365 GCC Configuration Option 2 with E5 License (Exh 4.2 section 2.1.2)</t>
  </si>
  <si>
    <t>MS Other Services</t>
  </si>
  <si>
    <t>Secure Voicemail to Email Integration w/Transcription - O365 (Exh 4.2 section 3.1.10)  (Suspended)</t>
  </si>
  <si>
    <r>
      <t xml:space="preserve">End to End Encryption for Email and Data (Exh 4.2 section 3.1.12) </t>
    </r>
    <r>
      <rPr>
        <vertAlign val="superscript"/>
        <sz val="10"/>
        <rFont val="Arial"/>
        <family val="2"/>
      </rPr>
      <t>NOTE 7</t>
    </r>
  </si>
  <si>
    <t xml:space="preserve">Additional Storage Allocation for Email and User Data Backups (Exh 4.2 section 3.1.13.2) </t>
  </si>
  <si>
    <r>
      <t xml:space="preserve">Teams Voice Enterprise Service - Support Tier 1 (Exh 4.2 section 3.1.20) </t>
    </r>
    <r>
      <rPr>
        <b/>
        <vertAlign val="superscript"/>
        <sz val="10"/>
        <rFont val="Arial"/>
        <family val="2"/>
      </rPr>
      <t>NOTE 13</t>
    </r>
  </si>
  <si>
    <r>
      <t xml:space="preserve">Teams Voice Enterprise Service - Support Tier 2 (Exh 4.2 section 3.1.21) </t>
    </r>
    <r>
      <rPr>
        <b/>
        <vertAlign val="superscript"/>
        <sz val="10"/>
        <rFont val="Arial"/>
        <family val="2"/>
      </rPr>
      <t>NOTE 13</t>
    </r>
  </si>
  <si>
    <r>
      <t xml:space="preserve">Teams Voice Enterprise Service - Support Tier 3 (Exh 4.2 section 3.1.22) </t>
    </r>
    <r>
      <rPr>
        <b/>
        <vertAlign val="superscript"/>
        <sz val="10"/>
        <rFont val="Arial"/>
        <family val="2"/>
      </rPr>
      <t>NOTE 13</t>
    </r>
  </si>
  <si>
    <r>
      <t xml:space="preserve">Teams Voice Enterprise Service - Support Tier 4 (Exh 4.2 section 3.1.23) </t>
    </r>
    <r>
      <rPr>
        <b/>
        <vertAlign val="superscript"/>
        <sz val="10"/>
        <rFont val="Arial"/>
        <family val="2"/>
      </rPr>
      <t>NOTE 13</t>
    </r>
  </si>
  <si>
    <r>
      <t xml:space="preserve">Teams Voice Enterprise Service - Support Tier 5 (Exh 4.2 section 3.1.24) </t>
    </r>
    <r>
      <rPr>
        <b/>
        <vertAlign val="superscript"/>
        <sz val="10"/>
        <rFont val="Arial"/>
        <family val="2"/>
      </rPr>
      <t>NOTE 13</t>
    </r>
  </si>
  <si>
    <t>ShareGate Governance Service Support</t>
  </si>
  <si>
    <r>
      <t xml:space="preserve">TOTAL MICROSOFT SERVICES  </t>
    </r>
    <r>
      <rPr>
        <b/>
        <vertAlign val="superscript"/>
        <sz val="10"/>
        <rFont val="Arial"/>
        <family val="2"/>
      </rPr>
      <t>NOTE 6</t>
    </r>
  </si>
  <si>
    <t>Combined Services</t>
  </si>
  <si>
    <t>Archive, eDIscovery and Records Management for Inactive users (Exh 4.2 section 3.1.17) (Suspended)</t>
  </si>
  <si>
    <t>LISTSERV Email Distribution Lists (Exh 4.2 section 3.1.2)</t>
  </si>
  <si>
    <t>GRAND TOTAL CHARGES</t>
  </si>
  <si>
    <r>
      <rPr>
        <b/>
        <sz val="10"/>
        <rFont val="Arial"/>
        <family val="2"/>
      </rPr>
      <t>NOTE 1</t>
    </r>
    <r>
      <rPr>
        <sz val="10"/>
        <rFont val="Arial"/>
        <family val="2"/>
      </rPr>
      <t>:  Messaging Integrated Platform Support charges above includes the estimated costs for on premise Hardware and support costs. This RU will be effective until Sept 30, 2023.</t>
    </r>
  </si>
  <si>
    <r>
      <rPr>
        <b/>
        <sz val="10"/>
        <rFont val="Arial"/>
        <family val="2"/>
      </rPr>
      <t>NOTE 2</t>
    </r>
    <r>
      <rPr>
        <sz val="10"/>
        <rFont val="Arial"/>
        <family val="2"/>
      </rPr>
      <t>:  Key Management Systems (KMS) is an optional selection and is an enterprise solution.   If selected, the pricing represents the monthly charge per platform, and monthly volume would be "1" per month per platform.</t>
    </r>
  </si>
  <si>
    <r>
      <t xml:space="preserve">NOTE 3:  </t>
    </r>
    <r>
      <rPr>
        <sz val="10"/>
        <rFont val="Arial"/>
        <family val="2"/>
      </rPr>
      <t>Volumes for Google Workspace Enterprise Standard are annual averages and estimated based upon the current volume and timing of migrations to Microsoft, as detailed on 2A - Google License Monthly tab.</t>
    </r>
    <r>
      <rPr>
        <b/>
        <sz val="10"/>
        <rFont val="Arial"/>
        <family val="2"/>
      </rPr>
      <t xml:space="preserve">  </t>
    </r>
    <r>
      <rPr>
        <sz val="10"/>
        <rFont val="Arial"/>
        <family val="2"/>
      </rPr>
      <t>Google enterprise licenses above includes estimated 15 licenses for UAT, subject to validation during due diligence.</t>
    </r>
  </si>
  <si>
    <r>
      <rPr>
        <b/>
        <sz val="10"/>
        <rFont val="Helvetica Neue"/>
      </rPr>
      <t>NOTE 4</t>
    </r>
    <r>
      <rPr>
        <sz val="10"/>
        <rFont val="Helvetica Neue"/>
      </rPr>
      <t>:  Based upon the current timelines of Google Workspace license renewals, licenses renew each July during the corresponding contract year.  In the final year of the Contract, Google licenses will be purchased for a 7 month term beginning July 1 through January 31, to expire with all other licenses on the Contract.</t>
    </r>
  </si>
  <si>
    <r>
      <rPr>
        <b/>
        <sz val="10"/>
        <rFont val="Helvetica Neue"/>
      </rPr>
      <t>NOTE 5:</t>
    </r>
    <r>
      <rPr>
        <sz val="10"/>
        <rFont val="Helvetica Neue"/>
      </rPr>
      <t xml:space="preserve">  Microsoft Support for Google Users (Non-Exchange) is optional and is for the support of Google Users who want Microsoft services (Teams (excluding Exchange), SharePoint, OneDrive).</t>
    </r>
  </si>
  <si>
    <r>
      <rPr>
        <b/>
        <sz val="10"/>
        <rFont val="Helvetica Neue"/>
      </rPr>
      <t>NOTE 6:</t>
    </r>
    <r>
      <rPr>
        <sz val="10"/>
        <rFont val="Helvetica Neue"/>
      </rPr>
      <t xml:space="preserve"> All charges for NTT’s use of Microsoft Unified Support services through VITA’s agreement with Microsoft for such services as described in Section 6.0 of Exhibit 2.3.2 (Solution - Cross-Functional), will be deducted as a credit against NTT’s monthly invoice to VITA, for the entirety of the period in which the services were utilized.  Credits will be clearly identified on invoices as “Microsoft Unified Support – Usage of VITA Agreement”. This arrangement is until such time NTT DATA potentially assumes the Microsoft Unified Support Services agreement</t>
    </r>
  </si>
  <si>
    <r>
      <rPr>
        <b/>
        <sz val="10"/>
        <rFont val="Helvetica Neue"/>
      </rPr>
      <t>Note 7</t>
    </r>
    <r>
      <rPr>
        <sz val="10"/>
        <rFont val="Helvetica Neue"/>
      </rPr>
      <t>: Virtru encryption is not applicable to OneDrive. Refer Section 5.2 in Exhibit 2.3.1</t>
    </r>
  </si>
  <si>
    <r>
      <rPr>
        <b/>
        <sz val="10"/>
        <rFont val="Helvetica Neue"/>
      </rPr>
      <t>Note 8</t>
    </r>
    <r>
      <rPr>
        <sz val="10"/>
        <rFont val="Helvetica Neue"/>
      </rPr>
      <t>: This RU will be effective until Sept 30, 2023.</t>
    </r>
  </si>
  <si>
    <r>
      <rPr>
        <b/>
        <sz val="10"/>
        <rFont val="Helvetica Neue"/>
      </rPr>
      <t xml:space="preserve">Note 9: </t>
    </r>
    <r>
      <rPr>
        <sz val="10"/>
        <rFont val="Helvetica Neue"/>
      </rPr>
      <t>This RU will be effective on Oct. 1, 2023</t>
    </r>
  </si>
  <si>
    <r>
      <rPr>
        <b/>
        <sz val="10"/>
        <rFont val="Helvetica Neue"/>
      </rPr>
      <t>Note 10</t>
    </r>
    <r>
      <rPr>
        <sz val="10"/>
        <rFont val="Helvetica Neue"/>
      </rPr>
      <t xml:space="preserve">: This RU will be used for Microsoft Inactive Accounts. An inactive account is an account that was previously active and whose data is required to be retained in Microsoft. Actual inactive user counts will be determined using an approved process to be established before service implementation. </t>
    </r>
  </si>
  <si>
    <r>
      <rPr>
        <b/>
        <sz val="10"/>
        <rFont val="Helvetica Neue"/>
      </rPr>
      <t>Note 11</t>
    </r>
    <r>
      <rPr>
        <sz val="10"/>
        <rFont val="Helvetica Neue"/>
      </rPr>
      <t xml:space="preserve">: This RU will be retired when AeRM Service goes into operation. </t>
    </r>
  </si>
  <si>
    <t>Note 12: This RU will be for each Active Microsoft user account with a Cloud Identitiy License and has a minimum commitment of 60,000. Additional accounts, if any, will be calulcated monthly based on the actual G5 active user accounts. This RU will be invoiced to VITA retroactively starting July 2023.</t>
  </si>
  <si>
    <t>Note 13: Billing will start when TVES SPLM completes. Billing will align with the appropriate RU Tier based on actual quantity of users using TVES. Monthly fixed cost ramp up will align to Month 1 (1/3 of monthly fixed cost), Month 2 (2/3 of monthly fixed cost), Month 3 (full monthly fixed cost). When the actual quantity of users exceeds 5000, the appropriate Tier RU rate will be used based on the actual quantity of users. Quantity of TVES users are estimates only. Teams console will be used to pull quantity of TVES consumers on the last day of the month for billing.</t>
  </si>
  <si>
    <t>Note 14: Quantities provided here are estimates only. Monthly quantity will be based on actual G5 active user accounts</t>
  </si>
  <si>
    <t>Monthly Unit Rates ($)</t>
  </si>
  <si>
    <t>Unit of Measure</t>
  </si>
  <si>
    <r>
      <t xml:space="preserve">Messaging Integrated Platform Support (Exh 4.2 section 3.1.7) </t>
    </r>
    <r>
      <rPr>
        <b/>
        <vertAlign val="superscript"/>
        <sz val="10"/>
        <rFont val="Arial"/>
        <family val="2"/>
      </rPr>
      <t>NOTE 1,8</t>
    </r>
  </si>
  <si>
    <t>Per user</t>
  </si>
  <si>
    <r>
      <t xml:space="preserve">Messaging Integrated Platform Support (Exh 4.2 section 3.1.7) </t>
    </r>
    <r>
      <rPr>
        <b/>
        <vertAlign val="superscript"/>
        <sz val="10"/>
        <rFont val="Arial"/>
        <family val="2"/>
      </rPr>
      <t>NOTE 9</t>
    </r>
  </si>
  <si>
    <r>
      <t xml:space="preserve">Archive, eDIscovery and Records Management for Active Users (Exh 4.2 section 3.1.14) </t>
    </r>
    <r>
      <rPr>
        <b/>
        <vertAlign val="superscript"/>
        <sz val="10"/>
        <rFont val="Helvetica Neue"/>
      </rPr>
      <t>NOTE 3</t>
    </r>
    <r>
      <rPr>
        <sz val="10"/>
        <rFont val="Helvetica Neue"/>
      </rPr>
      <t xml:space="preserve"> (Suspended)</t>
    </r>
  </si>
  <si>
    <r>
      <t xml:space="preserve">Enterprise Technologies Charge (Exh 4.2 section 3.1.8) </t>
    </r>
    <r>
      <rPr>
        <b/>
        <vertAlign val="superscript"/>
        <sz val="10"/>
        <rFont val="Arial"/>
        <family val="2"/>
      </rPr>
      <t>NOTE 3</t>
    </r>
  </si>
  <si>
    <r>
      <t xml:space="preserve">Interoperability Solution Charge (Exh 4.2 section 3.1.9) </t>
    </r>
    <r>
      <rPr>
        <b/>
        <vertAlign val="superscript"/>
        <sz val="10"/>
        <rFont val="Arial"/>
        <family val="2"/>
      </rPr>
      <t>NOTE 3</t>
    </r>
  </si>
  <si>
    <t>Per license (Exh 4.0 section 2.7)</t>
  </si>
  <si>
    <t>Google Workspace Enterprise Standard License (Exh 4.2 section 2.2.1)</t>
  </si>
  <si>
    <t xml:space="preserve">Secure Voicemail to Email Integration w/Transcription - G Suite (Exh 4.2 section 3.1.11) </t>
  </si>
  <si>
    <t>Secure Fax to Email Direct In Dial Per User Charge (Exh 4.2 section 3.1.3)(Suspended)</t>
  </si>
  <si>
    <t>Secure Fax to Email Toll Free Per User Charge (Exh 4.2 section 3.1.4)(Suspended)</t>
  </si>
  <si>
    <t>Secure Fax to Email Fax Per Page Charge (Exh 4.2 section 3.1.5)(Suspended)</t>
  </si>
  <si>
    <t>Per page of fax received</t>
  </si>
  <si>
    <t>Secure Fax to Email TLS Security Charge (Exh 4.2 section 3.1.6)(Suspended)</t>
  </si>
  <si>
    <r>
      <t>End to End Encryption for Email and Data (Exh 4.2 section 3.1.12)</t>
    </r>
    <r>
      <rPr>
        <b/>
        <vertAlign val="superscript"/>
        <sz val="10"/>
        <rFont val="Arial"/>
        <family val="2"/>
      </rPr>
      <t xml:space="preserve"> NOTE 3</t>
    </r>
  </si>
  <si>
    <r>
      <t>Email and User Data Backups (Exh 4.2 section 3.1.13.1)</t>
    </r>
    <r>
      <rPr>
        <vertAlign val="superscript"/>
        <sz val="10"/>
        <rFont val="Arial"/>
        <family val="2"/>
      </rPr>
      <t>Note 3</t>
    </r>
  </si>
  <si>
    <t>Per 1 TB of storage expansion</t>
  </si>
  <si>
    <r>
      <t xml:space="preserve">Messaging Platform’s DLP, Data Classification, and Data Protection  (Exh 4.2 section 3.1.1) </t>
    </r>
    <r>
      <rPr>
        <b/>
        <vertAlign val="superscript"/>
        <sz val="10"/>
        <rFont val="Arial"/>
        <family val="2"/>
      </rPr>
      <t>NOTE 3</t>
    </r>
  </si>
  <si>
    <t>Per device</t>
  </si>
  <si>
    <t>Mobile Device Management Premium (Exh 4.2 section 4.1.3)(Suspended)</t>
  </si>
  <si>
    <r>
      <t xml:space="preserve">Microsoft Support for Google Users (Non-Exchange) </t>
    </r>
    <r>
      <rPr>
        <vertAlign val="superscript"/>
        <sz val="10"/>
        <rFont val="Helvetica Neue"/>
      </rPr>
      <t>Note 4</t>
    </r>
    <r>
      <rPr>
        <sz val="10"/>
        <rFont val="Helvetica Neue"/>
      </rPr>
      <t xml:space="preserve"> (Exh 4.2 section 3.1.16) (Suspended 7/1/2023)</t>
    </r>
  </si>
  <si>
    <t>Per User</t>
  </si>
  <si>
    <r>
      <t xml:space="preserve">Messaging Services Key Management Systems (Optional)   </t>
    </r>
    <r>
      <rPr>
        <b/>
        <vertAlign val="superscript"/>
        <sz val="10"/>
        <rFont val="Arial"/>
        <family val="2"/>
      </rPr>
      <t>NOTE 2</t>
    </r>
  </si>
  <si>
    <t>Monthly fixed fee per platform</t>
  </si>
  <si>
    <r>
      <t>Google Cloud Identity License Support for Active Microsoft Users</t>
    </r>
    <r>
      <rPr>
        <vertAlign val="superscript"/>
        <sz val="10"/>
        <rFont val="Arial"/>
        <family val="2"/>
      </rPr>
      <t>Note 12</t>
    </r>
  </si>
  <si>
    <t>Per Active Microsoft User</t>
  </si>
  <si>
    <r>
      <t xml:space="preserve">Messaging Integrated Platform Support (Exh 4.2 section 3.1.7) </t>
    </r>
    <r>
      <rPr>
        <b/>
        <vertAlign val="superscript"/>
        <sz val="10"/>
        <rFont val="Arial"/>
        <family val="2"/>
      </rPr>
      <t>NOTE 5</t>
    </r>
  </si>
  <si>
    <r>
      <t xml:space="preserve">Archive, eDIscovery and Records Management for Active Users (Exh 4.2 section 3.1.14) </t>
    </r>
    <r>
      <rPr>
        <b/>
        <vertAlign val="superscript"/>
        <sz val="10"/>
        <rFont val="Arial"/>
        <family val="2"/>
      </rPr>
      <t>NOTE 3</t>
    </r>
  </si>
  <si>
    <r>
      <t xml:space="preserve">Archive, eDIscovery and Records Management for Inactive Users (Exh 4.2 section 3.1.17) </t>
    </r>
    <r>
      <rPr>
        <b/>
        <vertAlign val="superscript"/>
        <sz val="10"/>
        <rFont val="Arial"/>
        <family val="2"/>
      </rPr>
      <t>NOTE 10</t>
    </r>
  </si>
  <si>
    <r>
      <t>Interim Purview Support for Active Users (Exh 4.2 section 3.1.18) (Replaced with AeRM RU 3.1.14)</t>
    </r>
    <r>
      <rPr>
        <vertAlign val="superscript"/>
        <sz val="10"/>
        <rFont val="Helvetica Neue"/>
      </rPr>
      <t>Note 11</t>
    </r>
  </si>
  <si>
    <t>Per Active User</t>
  </si>
  <si>
    <t>Secure Voicemail to Email Integration w/Transcription - O365 (Exh 4.2 section 3.1.10) (Suspended)</t>
  </si>
  <si>
    <t>Secure Fax to Email Direct In Dial Per User Charge (Exh 4.2 section 3.1.3)  (Suspended)</t>
  </si>
  <si>
    <r>
      <t xml:space="preserve">Email and User Data Backups (Exh 4.2 section 3.1.13.1) </t>
    </r>
    <r>
      <rPr>
        <vertAlign val="superscript"/>
        <sz val="10"/>
        <rFont val="Helvetica Neue"/>
      </rPr>
      <t>NOTE 3</t>
    </r>
  </si>
  <si>
    <t>Tier 1: 1 - 5000 users (Monthly fixed fee)</t>
  </si>
  <si>
    <t xml:space="preserve">Tier 2: 5001 - 10000 users </t>
  </si>
  <si>
    <t xml:space="preserve">Tier 3: 10001 - 20000 users </t>
  </si>
  <si>
    <t xml:space="preserve">Tier 4: 20001 - 30000 users </t>
  </si>
  <si>
    <t>Tier 5: 30001 and above</t>
  </si>
  <si>
    <t xml:space="preserve">Monthly rate </t>
  </si>
  <si>
    <r>
      <rPr>
        <b/>
        <sz val="10"/>
        <rFont val="Arial"/>
        <family val="2"/>
      </rPr>
      <t>NOTE 1</t>
    </r>
    <r>
      <rPr>
        <sz val="10"/>
        <rFont val="Arial"/>
        <family val="2"/>
      </rPr>
      <t>:   Messaging Integrated Platform Support charges above includes the estimated costs for on premise Hardware and support costs. This RU will be effective until Sept 30, 2023.</t>
    </r>
  </si>
  <si>
    <r>
      <rPr>
        <b/>
        <sz val="10"/>
        <rFont val="Arial"/>
        <family val="2"/>
      </rPr>
      <t>NOTE 2</t>
    </r>
    <r>
      <rPr>
        <sz val="10"/>
        <rFont val="Arial"/>
        <family val="2"/>
      </rPr>
      <t>:   Key Management Systems (KMS) is an optional selection and is an enterprise solution.   If selected, the pricing represents the monthly charge per platform, and monthly volume would be "1" per month per platform.</t>
    </r>
  </si>
  <si>
    <r>
      <rPr>
        <b/>
        <sz val="10"/>
        <rFont val="Arial"/>
        <family val="2"/>
      </rPr>
      <t>NOTE 3</t>
    </r>
    <r>
      <rPr>
        <sz val="10"/>
        <rFont val="Arial"/>
        <family val="2"/>
      </rPr>
      <t xml:space="preserve">: VITA and NTTDATA agree that prior to year 6 option year, the parties will meet and discuss impacts of pricing extensions in years 6-8 for the specific RUs identified above and agree on applicable pricing adjustments to the specific impacted RUs. Virtru encryption is not applicable to OneDrive. Refer Section 5.2 in Exhibit 2.3.1. </t>
    </r>
  </si>
  <si>
    <r>
      <rPr>
        <b/>
        <sz val="10"/>
        <rFont val="Arial"/>
        <family val="2"/>
      </rPr>
      <t>NOTE 4</t>
    </r>
    <r>
      <rPr>
        <sz val="10"/>
        <rFont val="Arial"/>
        <family val="2"/>
      </rPr>
      <t>:  Microsoft Support for Google Users (Non-Exchange) is optional and is for the support of Google Users who want Microsoft services (Teams (excluding Exchange), SharePoint, OneDrive).</t>
    </r>
  </si>
  <si>
    <t>Estimated Monthly Volumes</t>
  </si>
  <si>
    <r>
      <rPr>
        <b/>
        <sz val="10"/>
        <color indexed="8"/>
        <rFont val="Arial"/>
        <family val="2"/>
      </rPr>
      <t xml:space="preserve">Renegotiation Band </t>
    </r>
    <r>
      <rPr>
        <b/>
        <vertAlign val="superscript"/>
        <sz val="10"/>
        <color indexed="8"/>
        <rFont val="Arial"/>
        <family val="2"/>
      </rPr>
      <t>NOTE 3</t>
    </r>
  </si>
  <si>
    <r>
      <t xml:space="preserve">Messaging Integrated Platform Support (Exh 4.2 section 3.1.7) </t>
    </r>
    <r>
      <rPr>
        <b/>
        <vertAlign val="superscript"/>
        <sz val="10"/>
        <color indexed="8"/>
        <rFont val="Arial"/>
        <family val="2"/>
      </rPr>
      <t>NOTE1,8</t>
    </r>
  </si>
  <si>
    <t>+ / - 25%</t>
  </si>
  <si>
    <t>N/A</t>
  </si>
  <si>
    <r>
      <t>Enterprise Technologies Charge (Exh 4.2 section 3.1.8)</t>
    </r>
    <r>
      <rPr>
        <b/>
        <vertAlign val="superscript"/>
        <sz val="10"/>
        <color indexed="8"/>
        <rFont val="Arial"/>
        <family val="2"/>
      </rPr>
      <t xml:space="preserve"> NOTE 1</t>
    </r>
  </si>
  <si>
    <r>
      <rPr>
        <sz val="10"/>
        <color indexed="8"/>
        <rFont val="Arial"/>
        <family val="2"/>
      </rPr>
      <t xml:space="preserve">Google Workspace Enterprise Standard License (Exh 4.2 section 2.2.1) </t>
    </r>
    <r>
      <rPr>
        <b/>
        <vertAlign val="superscript"/>
        <sz val="10"/>
        <color indexed="8"/>
        <rFont val="Arial"/>
        <family val="2"/>
      </rPr>
      <t>NOTE 2</t>
    </r>
  </si>
  <si>
    <t>Secure Voicemail to Email Integration w/+D19:R23Suite (Exh 4.2 section 3.1.11)  (Suspended)</t>
  </si>
  <si>
    <r>
      <t>Messaging Platform’s DLP, Data Classification, and Data Protection  (Exh 4.2 section 3.1.1)</t>
    </r>
    <r>
      <rPr>
        <b/>
        <vertAlign val="superscript"/>
        <sz val="10"/>
        <rFont val="Arial"/>
        <family val="2"/>
      </rPr>
      <t xml:space="preserve"> NOTE 1</t>
    </r>
  </si>
  <si>
    <r>
      <t>Google Cloud Identity License Support for Active Microsoft Users</t>
    </r>
    <r>
      <rPr>
        <vertAlign val="superscript"/>
        <sz val="10"/>
        <rFont val="Arial"/>
        <family val="2"/>
      </rPr>
      <t>Note 13</t>
    </r>
  </si>
  <si>
    <r>
      <rPr>
        <sz val="10"/>
        <color indexed="8"/>
        <rFont val="Arial"/>
        <family val="2"/>
      </rPr>
      <t xml:space="preserve">Messaging Integrated Platform Support (Exh 4.2 section 3.1.7) </t>
    </r>
    <r>
      <rPr>
        <b/>
        <vertAlign val="superscript"/>
        <sz val="10"/>
        <color indexed="8"/>
        <rFont val="Arial"/>
        <family val="2"/>
      </rPr>
      <t>NOTE1</t>
    </r>
  </si>
  <si>
    <r>
      <t xml:space="preserve">Messaging Integrated Platform Support (Exh 4.2 section 3.1.7) </t>
    </r>
    <r>
      <rPr>
        <b/>
        <vertAlign val="superscript"/>
        <sz val="10"/>
        <rFont val="Arial"/>
        <family val="2"/>
      </rPr>
      <t>NOTE6</t>
    </r>
  </si>
  <si>
    <r>
      <t>Interim Purview Support for Active Users (Exh 4.2 section 3.1.18)</t>
    </r>
    <r>
      <rPr>
        <vertAlign val="superscript"/>
        <sz val="10"/>
        <rFont val="Helvetica Neue"/>
      </rPr>
      <t>Note 11</t>
    </r>
  </si>
  <si>
    <r>
      <t xml:space="preserve">End to End Encryption for Email and Data (Exh 4.2 section 3.1.12) </t>
    </r>
    <r>
      <rPr>
        <vertAlign val="superscript"/>
        <sz val="10"/>
        <rFont val="Arial"/>
        <family val="2"/>
      </rPr>
      <t>NOTE 5</t>
    </r>
  </si>
  <si>
    <r>
      <t>ShareGate Governance Service Support</t>
    </r>
    <r>
      <rPr>
        <vertAlign val="superscript"/>
        <sz val="10"/>
        <color rgb="FFFF0000"/>
        <rFont val="Arial"/>
        <family val="2"/>
      </rPr>
      <t>Note 14</t>
    </r>
  </si>
  <si>
    <t>Archive, eDIscovery and Records Management for Inactive users (Exh 4.2 section 3.1.17)(Suspended)</t>
  </si>
  <si>
    <r>
      <rPr>
        <b/>
        <sz val="10"/>
        <rFont val="Arial"/>
        <family val="2"/>
      </rPr>
      <t xml:space="preserve">NOTE 1:  </t>
    </r>
    <r>
      <rPr>
        <sz val="10"/>
        <rFont val="Arial"/>
        <family val="2"/>
      </rPr>
      <t>Enterprise RUs - Messaging Integrated Platform Support, Messaging Enterprise Technologies, and Messaging Platform’s DLP, Data Classification, and Data Protection RUs are all Enterprise RUs and apply to all users across both platforms.</t>
    </r>
  </si>
  <si>
    <r>
      <t xml:space="preserve">NOTE 2:  </t>
    </r>
    <r>
      <rPr>
        <sz val="10"/>
        <rFont val="Arial"/>
        <family val="2"/>
      </rPr>
      <t>Volumes for Google Workspace Enterprise Standard are annual averages and estimated based upon the current volume and timing of migrations to Microsoft, as detailed on 2A - Google License Monthly tab.</t>
    </r>
    <r>
      <rPr>
        <b/>
        <sz val="10"/>
        <rFont val="Arial"/>
        <family val="2"/>
      </rPr>
      <t xml:space="preserve"> </t>
    </r>
    <r>
      <rPr>
        <sz val="10"/>
        <rFont val="Arial"/>
        <family val="2"/>
      </rPr>
      <t xml:space="preserve"> Google enterprise licenses above includes estimated 15 licenses for UAT, subject to validation during due diligence.</t>
    </r>
  </si>
  <si>
    <r>
      <t>NOTE 3:</t>
    </r>
    <r>
      <rPr>
        <sz val="10"/>
        <rFont val="Arial"/>
        <family val="2"/>
      </rPr>
      <t xml:space="preserve"> Renegotiaitons Bands are defined in</t>
    </r>
    <r>
      <rPr>
        <b/>
        <sz val="10"/>
        <rFont val="Arial"/>
        <family val="2"/>
      </rPr>
      <t xml:space="preserve"> </t>
    </r>
    <r>
      <rPr>
        <sz val="10"/>
        <rFont val="Arial"/>
        <family val="2"/>
      </rPr>
      <t>Exhibit 4.0 Section 2.4 Renegotiation Bands.</t>
    </r>
  </si>
  <si>
    <r>
      <t xml:space="preserve">NOTE 4: </t>
    </r>
    <r>
      <rPr>
        <sz val="10"/>
        <rFont val="Arial"/>
        <family val="2"/>
      </rPr>
      <t>Microsoft Support for Google Users (Non-Exchange) is optional and is for the support of Google Users who want Microsoft services (Teams (excluding Exchange), SharePoint, OneDrive). Counts are estimates based on the current number of WCS users, and anticipate 80% of users migrate from Google to M365.  Billing will be based on actual counts.</t>
    </r>
  </si>
  <si>
    <t>Note 5: Virtru encryption is not applicable to OneDrive. Refer Section 5.2 in Exhibit 2.3.1</t>
  </si>
  <si>
    <r>
      <rPr>
        <b/>
        <sz val="10"/>
        <rFont val="Helvetica Neue"/>
      </rPr>
      <t xml:space="preserve">Note 12: </t>
    </r>
    <r>
      <rPr>
        <sz val="10"/>
        <rFont val="Helvetica Neue"/>
      </rPr>
      <t>This RU will be for each Active Microsoft user account with a Cloud Identitiy License and has a minimum commitment of 60,000. Additional accounts, if any, will be calulcated monthly based on the actual G5 active user accounts. This RU will be invoiced to VITA retroactively starting July 2023.</t>
    </r>
  </si>
  <si>
    <t>Pass-Through Expenses ($)</t>
  </si>
  <si>
    <t>Description</t>
  </si>
  <si>
    <t>Platform; specify Google or Microsoft</t>
  </si>
  <si>
    <t>MESSAGING SERVICES</t>
  </si>
  <si>
    <t>Pass-Through Expenses</t>
  </si>
  <si>
    <t>Audit Charges (SOC II Type II)</t>
  </si>
  <si>
    <t>Both</t>
  </si>
  <si>
    <r>
      <t>NTT Workspace One License</t>
    </r>
    <r>
      <rPr>
        <vertAlign val="superscript"/>
        <sz val="10"/>
        <rFont val="Arial"/>
        <family val="2"/>
      </rPr>
      <t>Note 1</t>
    </r>
  </si>
  <si>
    <t xml:space="preserve"> -</t>
  </si>
  <si>
    <r>
      <t>Google Workspace Enterprise Standard - Archived User (2 month)</t>
    </r>
    <r>
      <rPr>
        <vertAlign val="superscript"/>
        <sz val="10"/>
        <rFont val="Arial"/>
        <family val="2"/>
      </rPr>
      <t>Note 2</t>
    </r>
  </si>
  <si>
    <t>Google</t>
  </si>
  <si>
    <t xml:space="preserve"> $                        -</t>
  </si>
  <si>
    <r>
      <t>Google Workspace Enterprise Standard - Archived User (10 month)</t>
    </r>
    <r>
      <rPr>
        <vertAlign val="superscript"/>
        <sz val="10"/>
        <rFont val="Arial"/>
        <family val="2"/>
      </rPr>
      <t>Note 2</t>
    </r>
  </si>
  <si>
    <t>Total</t>
  </si>
  <si>
    <r>
      <rPr>
        <b/>
        <sz val="10"/>
        <rFont val="Helvetica Neue"/>
        <scheme val="major"/>
      </rPr>
      <t>Note 1: This is a not to exceed amount.</t>
    </r>
    <r>
      <rPr>
        <sz val="10"/>
        <rFont val="Helvetica Neue"/>
        <scheme val="major"/>
      </rPr>
      <t xml:space="preserve"> To extend the VITA VMware Workspace One (WS1) licenses that expire on 2/28/22, NTT </t>
    </r>
    <r>
      <rPr>
        <b/>
        <sz val="10"/>
        <rFont val="Helvetica Neue"/>
        <scheme val="major"/>
      </rPr>
      <t>will</t>
    </r>
    <r>
      <rPr>
        <sz val="10"/>
        <rFont val="Helvetica Neue"/>
        <scheme val="major"/>
      </rPr>
      <t xml:space="preserve"> replace those with NTT WS1 licenses at a </t>
    </r>
    <r>
      <rPr>
        <b/>
        <sz val="10"/>
        <rFont val="Helvetica Neue"/>
        <scheme val="major"/>
      </rPr>
      <t>monthly</t>
    </r>
    <r>
      <rPr>
        <sz val="10"/>
        <rFont val="Helvetica Neue"/>
        <scheme val="major"/>
      </rPr>
      <t xml:space="preserve"> cost of $5.01 per device. Based on the </t>
    </r>
    <r>
      <rPr>
        <b/>
        <sz val="10"/>
        <rFont val="Helvetica Neue"/>
        <scheme val="major"/>
      </rPr>
      <t>estimated</t>
    </r>
    <r>
      <rPr>
        <sz val="10"/>
        <rFont val="Helvetica Neue"/>
        <scheme val="major"/>
      </rPr>
      <t xml:space="preserve"> device count of 2500 provided by Skyline, the cost would be $12,525/month to cover these devices.  Actual billing will be based on the actual device count on the last day of the month. This would be effective starting on March 1 and ending on April 30 and does not include any NTT support during this term.</t>
    </r>
    <r>
      <rPr>
        <b/>
        <sz val="10"/>
        <rFont val="Helvetica Neue"/>
        <scheme val="major"/>
      </rPr>
      <t xml:space="preserve"> NTT will bill VITA following commencement. </t>
    </r>
    <r>
      <rPr>
        <sz val="10"/>
        <rFont val="Helvetica Neue"/>
        <scheme val="major"/>
      </rPr>
      <t>The NTT DATA RU for WS1 of $9.01 will be effective starting 5/1/2022 for these licenses.</t>
    </r>
  </si>
  <si>
    <r>
      <rPr>
        <b/>
        <sz val="10"/>
        <rFont val="Helvetica Neue"/>
        <scheme val="major"/>
      </rPr>
      <t>Note 2:</t>
    </r>
    <r>
      <rPr>
        <sz val="10"/>
        <rFont val="Helvetica Neue"/>
        <scheme val="major"/>
      </rPr>
      <t xml:space="preserve"> This is a not to exceed amount.</t>
    </r>
  </si>
  <si>
    <t>Milestone Charges</t>
  </si>
  <si>
    <t>($)</t>
  </si>
  <si>
    <t>Scenario 1: Milestone Charges - Paid at Completion</t>
  </si>
  <si>
    <t>Scenario 2: Milestone Charges - Paid over Term</t>
  </si>
  <si>
    <t>Critical Milestone</t>
  </si>
  <si>
    <t>Reference Document</t>
  </si>
  <si>
    <t>Completion Criteria Ref</t>
  </si>
  <si>
    <t>Completion Date</t>
  </si>
  <si>
    <t>Year -1 (Note 1)</t>
  </si>
  <si>
    <t>Integrated Project Plan Complete</t>
  </si>
  <si>
    <t>VITA-RFP 2021-01 - 02.4 Exh (Implementation Plan)</t>
  </si>
  <si>
    <t>OTD 3.1</t>
  </si>
  <si>
    <t>Governance/SMM/OLA Initial Draft documentation</t>
  </si>
  <si>
    <t>M-04</t>
  </si>
  <si>
    <t>HARP Holistic Architectural Review Process</t>
  </si>
  <si>
    <t>M-05</t>
  </si>
  <si>
    <t>Process (SMM) Integration – Final</t>
  </si>
  <si>
    <t>OTD 3.3.2</t>
  </si>
  <si>
    <r>
      <t xml:space="preserve">Modernization of Business Requirements </t>
    </r>
    <r>
      <rPr>
        <vertAlign val="superscript"/>
        <sz val="10"/>
        <rFont val="Times New Roman"/>
        <family val="1"/>
      </rPr>
      <t>Note 2</t>
    </r>
  </si>
  <si>
    <t>M-06</t>
  </si>
  <si>
    <t xml:space="preserve"> 4/22/2022</t>
  </si>
  <si>
    <t>Expand the messaging portfolio to include Messaging Services Capabilities and Office 365</t>
  </si>
  <si>
    <t>M-07</t>
  </si>
  <si>
    <t>Service Catalog Request and Fulfillment Implementation</t>
  </si>
  <si>
    <t>OTD 3.8</t>
  </si>
  <si>
    <t>Services Implementation Readiness Plan Complete</t>
  </si>
  <si>
    <t>M-09</t>
  </si>
  <si>
    <t>Commencement Date</t>
  </si>
  <si>
    <t>M-12</t>
  </si>
  <si>
    <t>KMS (Key Management Systems) Implementation (Optional)</t>
  </si>
  <si>
    <t>M-18</t>
  </si>
  <si>
    <t>Optional Service</t>
  </si>
  <si>
    <t>UAT - Google Workspace Upgrade</t>
  </si>
  <si>
    <t>M-16</t>
  </si>
  <si>
    <t>Sub-Total</t>
  </si>
  <si>
    <r>
      <t xml:space="preserve">Final AERM Solution </t>
    </r>
    <r>
      <rPr>
        <vertAlign val="superscript"/>
        <sz val="10"/>
        <rFont val="Times New Roman"/>
        <family val="1"/>
      </rPr>
      <t>Note 3</t>
    </r>
  </si>
  <si>
    <t>Modification 9 Exhibit 02.4  (Implementation Plan)</t>
  </si>
  <si>
    <t>M-19</t>
  </si>
  <si>
    <t>TBD</t>
  </si>
  <si>
    <t>Grand Total</t>
  </si>
  <si>
    <t>Notes:</t>
  </si>
  <si>
    <r>
      <rPr>
        <b/>
        <sz val="10"/>
        <rFont val="Times New Roman"/>
        <family val="1"/>
      </rPr>
      <t>Note 1</t>
    </r>
    <r>
      <rPr>
        <sz val="10"/>
        <rFont val="Times New Roman"/>
        <family val="1"/>
      </rPr>
      <t xml:space="preserve"> Year -1 means the time after signature and prior to Commencement Date</t>
    </r>
  </si>
  <si>
    <r>
      <rPr>
        <b/>
        <sz val="10"/>
        <rFont val="Times New Roman"/>
        <family val="1"/>
      </rPr>
      <t xml:space="preserve">Note 2 - </t>
    </r>
    <r>
      <rPr>
        <sz val="10"/>
        <rFont val="Times New Roman"/>
        <family val="1"/>
      </rPr>
      <t>20% of the original value of this Milestone has been applied to Milestone 19</t>
    </r>
  </si>
  <si>
    <r>
      <rPr>
        <b/>
        <sz val="10"/>
        <rFont val="Times New Roman"/>
        <family val="1"/>
      </rPr>
      <t>Note 3</t>
    </r>
    <r>
      <rPr>
        <sz val="10"/>
        <rFont val="Times New Roman"/>
        <family val="1"/>
      </rPr>
      <t xml:space="preserve"> - This Milestone will be invoiced in accordance with Scenario 1, while all other Milestones will be invoiced in accordance with Scenario 2. The due date for this milestone will be determined when NTT and VITA agree to a project schedule for AeRM service roll-out</t>
    </r>
  </si>
  <si>
    <t>Migration Charges and Unit Rates</t>
  </si>
  <si>
    <t>Migration Unit Rates</t>
  </si>
  <si>
    <t>Per User Rate</t>
  </si>
  <si>
    <t>Basic User</t>
  </si>
  <si>
    <t>Advanced User</t>
  </si>
  <si>
    <t>VFE User</t>
  </si>
  <si>
    <t>Archived User Migration</t>
  </si>
  <si>
    <t>Monthly Rates</t>
  </si>
  <si>
    <r>
      <t xml:space="preserve">Enhanced Migration Services for Active Users </t>
    </r>
    <r>
      <rPr>
        <b/>
        <vertAlign val="subscript"/>
        <sz val="11"/>
        <rFont val="Calibri"/>
        <family val="2"/>
      </rPr>
      <t>Note 1</t>
    </r>
  </si>
  <si>
    <t>n/a</t>
  </si>
  <si>
    <r>
      <t xml:space="preserve">BetterCloud Removal Project One-Time cost </t>
    </r>
    <r>
      <rPr>
        <b/>
        <vertAlign val="subscript"/>
        <sz val="11"/>
        <rFont val="Calibri"/>
        <family val="2"/>
      </rPr>
      <t>Note 2</t>
    </r>
  </si>
  <si>
    <r>
      <t>TVES Implementation One-Time Costs</t>
    </r>
    <r>
      <rPr>
        <b/>
        <vertAlign val="superscript"/>
        <sz val="11"/>
        <rFont val="Calibri"/>
        <family val="2"/>
      </rPr>
      <t>Note 3</t>
    </r>
  </si>
  <si>
    <t>ShareGate Implementation One-Time Costs (Tool Implementation, Rebuild &amp; SPLM)</t>
  </si>
  <si>
    <t>Teams Voice Enterprise Service One-Time Costs Per Request</t>
  </si>
  <si>
    <t>Teams Voice Enterprise Service Agency Onboarding (Per User) (Exh 4.2 section 3.1.25)</t>
  </si>
  <si>
    <t>Teams Voice Enterprise Service - Call Flow Configuration (Per Call Flow) (Exh 4.2 section 3.1.26)</t>
  </si>
  <si>
    <t>Teams Voice Enterprise Service - E911 Configuration (Per E911 Location) (Exh 4.2 section 3.1.27)</t>
  </si>
  <si>
    <r>
      <t xml:space="preserve">Note 1: </t>
    </r>
    <r>
      <rPr>
        <sz val="10"/>
        <rFont val="Times New Roman"/>
        <family val="1"/>
      </rPr>
      <t>This charge will be paid</t>
    </r>
    <r>
      <rPr>
        <b/>
        <sz val="10"/>
        <rFont val="Times New Roman"/>
        <family val="1"/>
      </rPr>
      <t xml:space="preserve"> </t>
    </r>
    <r>
      <rPr>
        <sz val="10"/>
        <rFont val="Times New Roman"/>
        <family val="1"/>
      </rPr>
      <t>in equal monthly payments for the period July 2022 through April 2023 (ten months for a total of $378,525.00) for Enhanced Migration Services for Active Users. This rate includes full compensation for all additional support required by VITA to support the migration of active users to include but not limited to additional agencies preparation meetings, and support of MMIG meetings.</t>
    </r>
    <r>
      <rPr>
        <b/>
        <sz val="10"/>
        <rFont val="Times New Roman"/>
        <family val="1"/>
      </rPr>
      <t xml:space="preserve"> </t>
    </r>
    <r>
      <rPr>
        <sz val="10"/>
        <rFont val="Times New Roman"/>
        <family val="1"/>
      </rPr>
      <t>NTT will be authorized to bill previous months services as a lump sum payment upon this modification becoming effective.</t>
    </r>
  </si>
  <si>
    <t xml:space="preserve">Note 2: BetterCloud Removal Project is part of the effort to reduce contract costs. This one-time cost includes updates to AOD and technical solution and is estimated to take 4 – 6 weeks. Updates will be made to the BetterCloud section only, as updates to any additional sections will affect the overall timelines. This cost will be invoiced on the Nov. 1 2023 cycle for October 2023 services. </t>
  </si>
  <si>
    <r>
      <rPr>
        <b/>
        <sz val="10"/>
        <rFont val="Times New Roman"/>
        <family val="1"/>
      </rPr>
      <t xml:space="preserve">Note 3: </t>
    </r>
    <r>
      <rPr>
        <sz val="10"/>
        <rFont val="Times New Roman"/>
        <family val="1"/>
      </rPr>
      <t>TVES implementation costs will be invoiced when TVES SPLM completes. (Ex: If TVES SPLM completes March 31, 2024, TVES implementation costs will be invoiced along with April 2024 services invoice in May 2024.)</t>
    </r>
  </si>
  <si>
    <t>Basic User is a data-only user including email, calendar, drive, and contact data</t>
  </si>
  <si>
    <t>Advanced User may include SharePoint, Teams, complex organizational or individual user configurations and settings, shared resrouces, etc.</t>
  </si>
  <si>
    <t>Migration Rates above apply to customers migrating from Google to Microsoft and customers migrating from Microsoft to Google.</t>
  </si>
  <si>
    <t>VFE (Vault for Former Employee) User rate is for migration of a VFE to the NTT DATA Archive solution.  To be completed prior to NTT DATA taking over Google licenses</t>
  </si>
  <si>
    <t>Archived User Migration rate is for migrating an archived user from Google to Microsoft platform. Quantity of users is an estimation and "not to exceed" number.  Actual quantities will be invoiced at the quoted rate. If the number of accounts to migrate exceed the estimated quantity, the additional migrations will be processed under a new mod.</t>
  </si>
  <si>
    <t>Estimated Migration Charges - Migrations Pricing Scenario</t>
  </si>
  <si>
    <t>Year 1</t>
  </si>
  <si>
    <t>Year 2</t>
  </si>
  <si>
    <t>Year 3</t>
  </si>
  <si>
    <t>Year 4</t>
  </si>
  <si>
    <t>Year 5</t>
  </si>
  <si>
    <t>Estimated Volumes</t>
  </si>
  <si>
    <t>Archived User</t>
  </si>
  <si>
    <t>Estimated Charges</t>
  </si>
  <si>
    <t>-</t>
  </si>
  <si>
    <t>Termination Charges (Annual Amounts in $)</t>
  </si>
  <si>
    <t>TERMINATION FOR CONVENIENCE</t>
  </si>
  <si>
    <t>Unrecovered Implementation Charges</t>
  </si>
  <si>
    <t>Employee Severance</t>
  </si>
  <si>
    <t>Supplier Equipment</t>
  </si>
  <si>
    <t>Third Party Contracts (Software Licenses)</t>
  </si>
  <si>
    <t>Third Party Contracts (Other)</t>
  </si>
  <si>
    <t>TOTAL MESSAGING PLATFORM</t>
  </si>
  <si>
    <t>Inflation Sensitivity (%)</t>
  </si>
  <si>
    <t xml:space="preserve">Messaging Integrated Platform Support (Exh 4.2 section 3.1.7) </t>
  </si>
  <si>
    <r>
      <t>Google Workspace Enterprise Standard License (Exh 4.2 section 2.2.1)</t>
    </r>
    <r>
      <rPr>
        <b/>
        <vertAlign val="superscript"/>
        <sz val="10"/>
        <rFont val="Arial"/>
        <family val="2"/>
      </rPr>
      <t xml:space="preserve"> NOTE 1</t>
    </r>
  </si>
  <si>
    <r>
      <t xml:space="preserve">Microsoft Support for Google Users (Non-Exchange) </t>
    </r>
    <r>
      <rPr>
        <vertAlign val="superscript"/>
        <sz val="10"/>
        <rFont val="Arial"/>
        <family val="2"/>
      </rPr>
      <t>Note 1</t>
    </r>
    <r>
      <rPr>
        <sz val="10"/>
        <rFont val="Arial"/>
        <family val="2"/>
      </rPr>
      <t xml:space="preserve"> (Exh 4.2 section 3.1.16) (Suspended 7/1/2023)</t>
    </r>
  </si>
  <si>
    <t xml:space="preserve">Messaging Services Key Management Systems (Optional) </t>
  </si>
  <si>
    <t>Google Cloud Identity License Support for Active Microsoft Users</t>
  </si>
  <si>
    <t>Messaging Integrated Platform Support (Exh 4.2 section 3.1.7) NOTE 3</t>
  </si>
  <si>
    <r>
      <t>Archive, eDIscovery and Records Management for Active Users (Exh 4.2 section 3.1.14)</t>
    </r>
    <r>
      <rPr>
        <vertAlign val="superscript"/>
        <sz val="10"/>
        <rFont val="Arial"/>
        <family val="2"/>
      </rPr>
      <t>Note 3</t>
    </r>
  </si>
  <si>
    <r>
      <t>Archive, eDIscovery and Records Management for Inactive Users (Exh 4.2 section 3.1.17)</t>
    </r>
    <r>
      <rPr>
        <vertAlign val="superscript"/>
        <sz val="10"/>
        <rFont val="Arial"/>
        <family val="2"/>
      </rPr>
      <t>Note 4</t>
    </r>
  </si>
  <si>
    <r>
      <t>Interim Purview Support for Active Users (Exh 4.2 section 3.1.18)</t>
    </r>
    <r>
      <rPr>
        <vertAlign val="superscript"/>
        <sz val="10"/>
        <rFont val="Helvetica Neue"/>
      </rPr>
      <t>Note 5</t>
    </r>
  </si>
  <si>
    <r>
      <t xml:space="preserve">End to End Encryption for Email and Data (Exh 4.2 section 3.1.12) </t>
    </r>
    <r>
      <rPr>
        <vertAlign val="superscript"/>
        <sz val="10"/>
        <rFont val="Arial"/>
        <family val="2"/>
      </rPr>
      <t>Note 2</t>
    </r>
  </si>
  <si>
    <t xml:space="preserve">Messaging Services Key Management Systems (Optional)  </t>
  </si>
  <si>
    <t xml:space="preserve">Teams Voice Enterprise Service - Support Tier 1 (Exh 4.2 section 3.1.20) </t>
  </si>
  <si>
    <t xml:space="preserve">Teams Voice Enterprise Service - Support Tier 2 (Exh 4.2 section 3.1.21) </t>
  </si>
  <si>
    <t xml:space="preserve">Teams Voice Enterprise Service - Support Tier 3 (Exh 4.2 section 3.1.22) </t>
  </si>
  <si>
    <t xml:space="preserve">Teams Voice Enterprise Service - Support Tier 4 (Exh 4.2 section 3.1.23) </t>
  </si>
  <si>
    <t xml:space="preserve">Teams Voice Enterprise Service - Support Tier 5 (Exh 4.2 section 3.1.24) </t>
  </si>
  <si>
    <t>TVES One-Time Costs</t>
  </si>
  <si>
    <r>
      <t>Teams Voice Enterprise Service Agency Onboarding (Per User)</t>
    </r>
    <r>
      <rPr>
        <vertAlign val="subscript"/>
        <sz val="11"/>
        <rFont val="Calibri"/>
        <family val="2"/>
      </rPr>
      <t xml:space="preserve"> </t>
    </r>
  </si>
  <si>
    <t>Teams Voice Enterprise Service - Call Flow Configuration (Per Call Flow)</t>
  </si>
  <si>
    <t xml:space="preserve">Teams Voice Enterprise Service - E911 Configuration (Per E911 Location) </t>
  </si>
  <si>
    <t>Archive, eDIscovery and Records Management for Inactive users (Exh 4.2 section 3.1.17)</t>
  </si>
  <si>
    <r>
      <rPr>
        <b/>
        <sz val="10"/>
        <rFont val="Helvetica Neue"/>
      </rPr>
      <t>NOTE 1:</t>
    </r>
    <r>
      <rPr>
        <sz val="10"/>
        <rFont val="Helvetica Neue"/>
      </rPr>
      <t xml:space="preserve">  Microsoft Support for Google Users (Non-Exchange) is optional and is for the support of Google Users who want Microsoft services (Teams (excluding Exchange), SharePoint, OneDrive).</t>
    </r>
  </si>
  <si>
    <r>
      <rPr>
        <b/>
        <sz val="10"/>
        <rFont val="Helvetica Neue"/>
      </rPr>
      <t>NOTE 2:</t>
    </r>
    <r>
      <rPr>
        <sz val="10"/>
        <rFont val="Helvetica Neue"/>
      </rPr>
      <t xml:space="preserve">  Virtru encryption is not applicable to OneDrive. Refer Section 5.2 in Exhibit 2.3.1</t>
    </r>
  </si>
  <si>
    <t>Rate Card</t>
  </si>
  <si>
    <t>Resource Type</t>
  </si>
  <si>
    <t>Units</t>
  </si>
  <si>
    <t>Annual Productive Hours</t>
  </si>
  <si>
    <t>Software Test Analyst</t>
  </si>
  <si>
    <t>Hours</t>
  </si>
  <si>
    <t>Technical Writer</t>
  </si>
  <si>
    <t>Business Analyst</t>
  </si>
  <si>
    <t>System Analyst</t>
  </si>
  <si>
    <t>Messaging Engineer</t>
  </si>
  <si>
    <t>Enterprise Architect</t>
  </si>
  <si>
    <t>Program Manager</t>
  </si>
  <si>
    <t>Project Manager</t>
  </si>
  <si>
    <t>Network Engineer</t>
  </si>
  <si>
    <t>Security Analyst</t>
  </si>
  <si>
    <t>Security Engineer</t>
  </si>
  <si>
    <t>Security Architect</t>
  </si>
  <si>
    <t>OCM Analyst</t>
  </si>
  <si>
    <t>Communication Coordinators</t>
  </si>
  <si>
    <t>End User Trainers</t>
  </si>
  <si>
    <t>Cloud Application Architect</t>
  </si>
  <si>
    <t>Service Now - Program | Delivery Manager</t>
  </si>
  <si>
    <t>Service Now - Engagement Manager (all Sr.)</t>
  </si>
  <si>
    <t>Service Now - Technical Architect</t>
  </si>
  <si>
    <t>Service Now - Sr. Technical Consultant</t>
  </si>
  <si>
    <t>Service Now - Technical Consultant</t>
  </si>
  <si>
    <t>Service Now - Associate Consultant | Tester | Documenter</t>
  </si>
  <si>
    <t>Service Now - Process Architect</t>
  </si>
  <si>
    <t>Service Now - Sr. Process Consultant</t>
  </si>
  <si>
    <t>Service Now - Business Analyst | Process Consultant</t>
  </si>
  <si>
    <t>Service Now - User Experience Architect</t>
  </si>
  <si>
    <t>Service Now - Trainer</t>
  </si>
  <si>
    <t>Service Now - Testing Lead</t>
  </si>
  <si>
    <t xml:space="preserve">Service Now - Org. Change Mgmt Lead </t>
  </si>
  <si>
    <t>Service Now - Project Analyst</t>
  </si>
  <si>
    <t>Service Now - Advisory Lead</t>
  </si>
  <si>
    <t>Minimum Yrs Exp in Role</t>
  </si>
  <si>
    <t>Total Experience</t>
  </si>
  <si>
    <t>Role Description</t>
  </si>
  <si>
    <t>Qualification</t>
  </si>
  <si>
    <t>i.</t>
  </si>
  <si>
    <t>Evaluate, recommend, and implement automated test tools and strategies.  Design, implement, and conduct test and evaluation procedures to ensure system requirements</t>
  </si>
  <si>
    <t>Bachelor's Degree in Computer Science or Information Systems preferred</t>
  </si>
  <si>
    <t>ii.</t>
  </si>
  <si>
    <t>iii.</t>
  </si>
  <si>
    <t>iv.</t>
  </si>
  <si>
    <t>Develops and maintains user and technical documentation and project process documentation for Application Teams. Understands the user’s view of applications and/or technology and is able to put procedures in a logical sequence. Provides expertise on technical concepts of applications and /or user groups and structuring procedures in a logical sequence, due to a broad understanding of the applications. Writes a variety of technical articles, reports, brochures, and/or manuals for documentation for a wide range of uses. May be responsible for coordinating the display of graphics and the production of the document.</t>
  </si>
  <si>
    <t>Bachelor's Degree</t>
  </si>
  <si>
    <t xml:space="preserve">Reviews, analyzes, and evaluates business systems and user needs. Formulates systems to parallel overall business strategies. Experienced with business process reengineering and identifying new applications of technology to business problems to make business more effective. Familiar with industry standard business process mapping, and reengineering. Prepares solution options, risk identification, and financial analyses such as cost/benefit, ROI, buy/build, etc. Writes detailed description of user needs, program functions, and steps required to develop or modify computer programs. </t>
  </si>
  <si>
    <t xml:space="preserve">Understands business objectives and problems, identifies alternative solutions, performs studies and cost/benefit analysis of alternatives. Analyzes user requirements, procedures, and problems to automate processing or to improve existing computer system: Confers with personnel of organizational units involved to analyze current operational procedures, identify problems, and learn specific input and output requirements, such as forms of data input, how data is to be summarized, and formats for reports. Writes detailed description of user needs, program functions, and steps required to develop or modify computer program. Reviews computer system capabilities, specifications, and scheduling limitations to determine if requested program or program change is possible within existing system. </t>
  </si>
  <si>
    <t>Responsible for ensuring that users have continuous access to email from both desktop and mobile devices. Configures the environment and establishes policies that ensure the system is performant and secure, and that it meets the needs of both users and applications that depend on mail. Has a deep understanding of dependent systems including directory, database, network, and private/public cloud architecture. Has strong problem-solving skills to resolve the most challenging issues which are escalated to when less skilled and experienced engineers are unable to resolve issues. Develops and maintains documents for system architecture and operations. Evaluates various programs and develop ways to increase efficiency of programs by adapting to new technologies.</t>
  </si>
  <si>
    <t>At least two certifications in UC-related IT subject</t>
  </si>
  <si>
    <t>Demonstrated succesful engineer responsibilities for at least two enterprise-level</t>
  </si>
  <si>
    <t>environments</t>
  </si>
  <si>
    <t>Responsible for translating the client's business requirements into specific systems, applications or process designs with interlocked financial modeling for very large complex technical solutions. Analyzes customer service requirements and designs service solutions to meet those objectives. Primary expert to construct the specific solution, scope document, risk profile, and corresponding financials. Maintains and utilizes detailed industry and internal services knowledge in the construction of industry-leading services solutions, including expert working level knowledge of the processes, technologies, and people components involved in the services arena. Uses expertise to construct specific and detailed solutions that encompass process, technology, and staffing plans for customer sales opportunities. Constructs risk assessments and corresponding remediation plans relative to complex services proposals. Participates in the construction of detailed financial models that align with complex services proposals. Composes Statement of Work or other documents, using departmental automation tools as available, to craft detailed and accurate deliverables that specify processes, technology, staffing, and project management involved in proposed services solutions. As needed, provide a "trusted expert advisor" role as a Subject Matter Expert for technical services, to both internal and external customers, ranging from formal advice to internal and external customer presentations. Follow all organizational Standard Operating Procedures relative to cost modeling, approvals and reviews, and all other associated workflow and deliverables. nts</t>
  </si>
  <si>
    <t>Current certifications across diverse and industry-recognized IT subjects</t>
  </si>
  <si>
    <t>At least ten years of experience in IT with three as chief architect</t>
  </si>
  <si>
    <t>Organizing programs and activities in accordance with the mission and goals of the organization. Developing new programs to support the strategic direction of the organization. Creating and managing long-term goals. Developing a budget and operating plan for the program. technologies and recommends application solutions to address</t>
  </si>
  <si>
    <t>Bachelor's Degree in Computer Science, Business, or Information Systems preferred</t>
  </si>
  <si>
    <t>At least five years of experience in program management</t>
  </si>
  <si>
    <t>At least ten years of experience in IT and or business-related disciplines</t>
  </si>
  <si>
    <t>Project managers are the people in charge of a specific project or projects within a company. As the project manager, your job is to plan, budget, oversee and document all aspects of the specific project you are working on. Project managers might work by themselves or be in charge of a team to get the job done.</t>
  </si>
  <si>
    <t>Bachleor's Degree in Computer Science, Business, or Information Systems preferred</t>
  </si>
  <si>
    <t>At least five years experience in Project Management</t>
  </si>
  <si>
    <t>PMP certification preferred</t>
  </si>
  <si>
    <t>Demonstration of successful project management with on time and on budget resutls</t>
  </si>
  <si>
    <t>Responsible for installing networking technologies and supporting networks.  Performs highly complex network engineering work.  Data engineer that operates, monitors and manages network infrastructure.  Responsible for the design, implementation, management and operational support of Network Infrastructure. Assesses existing network configurations and makes recommendations based on product specifications. Configures equipment and software to meet business needs, trains others on the solution, and documents the solution for ongoing support. Functions as part of a team on larger projects, or individually provides the services on support visits or smaller projects. Provides technical support and assists with the design of network solutions.  Requires experience in the technical services and support field as well as experience in network administration (DHCP, DNS, routers, firewall, etc.).</t>
  </si>
  <si>
    <t>At least one certification in network-related IT subject</t>
  </si>
  <si>
    <t>Responsible for installing and uninstalling various security programs These programs often protect sensitive data using firewalls and data-encryption technology, and they must be updated on a regular basis to remove bugs and add new features</t>
  </si>
  <si>
    <t>At least one certification in security-related IT subject</t>
  </si>
  <si>
    <t>Responsible for the provisioning, deployment, configuration, and administration of many different pieces of network and security-related hardware and software. These include firewalls, routers, switches, various network-monitoring tools, and virtual private networks (VPNs).</t>
  </si>
  <si>
    <t>Defines computer security requirements for high-level applications, evaluates approved security product capabilities, and develops solutions to Multi-level Security (MLS) problems. Analyzes and defines security requirements for MLS issues. Designs, develops, Defines computer security requirements for high-level applications, evaluates approved security product capabilities, and develops solutions to Multi-level Security (MLS) problems. Analyzes and defines security requirements for MLS issues. Designs, develops, engineers, and implements solutions to MLS require-ments. Responsible for the implementation and development of the MLS. Gathers and organizes technical infor-mation about an organization’s mission, goals, and needs; existing security products; and ongoing programs in the MLS arena. Performs risk analyses, including risk assessments.</t>
  </si>
  <si>
    <t>At least two certification in security-related IT subject</t>
  </si>
  <si>
    <t>The primary role and responsibility of OCM analyst is to schedule, plan and execute releases, develop release plans, oversee release milestones, monitor related dependencies, manage risks and issues to ensure timely resolution. Executes project-level change strategies, including the measurement of change readiness and long-term sustainability. Assists in planning and designing business processes; assists in formulating recommendations to improve and support business activities. The analyst ensures the successful project delivery, long-term sustenance and continuous process improvements. Assists in creating basic test scenarios to be used in testing the business applications in order to verify that client requirements are incorporated into the system design. The OCM analyst works closely with the risk managers, application development team, quality assurance team, and other technology partners (DBAs, SAs, etc) to provide complete the IT Operations' tasks. The activities are creating change ticket, performing application releases, automate production release process, create reports/status updates, refresh environments for testing and scheduling/coordinating infrastructure activities. Manages scope - review changes with the Customer Director/Manager or the Program Manager, then resolve and document those changes with the product owners. Coordinates testing and communication strategies. Manages RFC documentation, make copies and files as needed. Tracks and reports on delinquent RFC completion status reporting; obtains data from RFC submitters. Reports status of each RFC.</t>
  </si>
  <si>
    <t xml:space="preserve">Bachelor's Degree </t>
  </si>
  <si>
    <t>Advanced Degree or multiple certifications in management / project management required</t>
  </si>
  <si>
    <t>Analyze network characteristics (e.g., traffic, connect time, transmission speeds, packet sizes, and throughput) and recommend procurement, removals, and modifications to network components.  Design and optimize network topologies and site configurations.  Plan installations, transitions, and cutovers of network components and capabilities.  Coordinate requirements with users and suppliers.</t>
  </si>
  <si>
    <t>Provide daily supervision and direction to staff who are responsible for phone and in-person support to users in the areas of e-mail, directories, computer operating systems, desktop applications for all types of computer systems, and applications developed or deployed under this contract.  Serve as the first point of contact for troubleshooting hardware/software, all types of computer systems (PC and Mac), and printer problems.ments</t>
  </si>
  <si>
    <t>Designs and develops Cloud solutions including technical design, implementation, and maintenance of applications. Researches new issues or improve functionality of solutions.</t>
  </si>
  <si>
    <t>Bachelor's Degree in Computer Science or Engineering preferred</t>
  </si>
  <si>
    <t>At least three years in enterprise-level applications development required</t>
  </si>
  <si>
    <t xml:space="preserve">Acorio leader responsible for the overall success of the project.  Serves as escalation for Client or Acorio issues. </t>
  </si>
  <si>
    <t>15+ years of program management experience</t>
  </si>
  <si>
    <t xml:space="preserve">3+ years experience in ServiceNow </t>
  </si>
  <si>
    <t>PMP,  SCRUM Master, ITILv3, SN Sys Admin</t>
  </si>
  <si>
    <t xml:space="preserve">Day-to-day manager, responsible for coordination, communication, and project plan. </t>
  </si>
  <si>
    <t>9+ years of project management experience</t>
  </si>
  <si>
    <t>3+ years experience in ServiceNow</t>
  </si>
  <si>
    <t xml:space="preserve">Technical leader of the project to ensure maintainability and efficiency/performance of the platform. </t>
  </si>
  <si>
    <t>10+ years experience in IT</t>
  </si>
  <si>
    <t>5+ years experience in ServiceNow</t>
  </si>
  <si>
    <t xml:space="preserve">Technical consultants for the implementation.  They will also work with Client admins for knowledge transfer efforts. </t>
  </si>
  <si>
    <t>6+ years experience in IT</t>
  </si>
  <si>
    <t>2+ years experience in IT</t>
  </si>
  <si>
    <t xml:space="preserve">1+ years experience in ServiceNow </t>
  </si>
  <si>
    <t xml:space="preserve">Responsible for testing and documenting and scribing </t>
  </si>
  <si>
    <t>0-2+ years experience in IT</t>
  </si>
  <si>
    <t xml:space="preserve">0-1+ years experience in ServiceNow </t>
  </si>
  <si>
    <t>Process Architect for Entire Solution. Responsible for the ultimate functionality and adherence to requirements</t>
  </si>
  <si>
    <t>10+ years professional work experience</t>
  </si>
  <si>
    <t>7+ Process expertise (Lean, Six-Sigma, similar)</t>
  </si>
  <si>
    <t xml:space="preserve">4+ years experience in ServiceNow </t>
  </si>
  <si>
    <t>Process Lead for specific process areas. Responsible for process workshops and capture of requirements.</t>
  </si>
  <si>
    <t>8+ years professional work experience</t>
  </si>
  <si>
    <t xml:space="preserve">2+ years experience in ServiceNow </t>
  </si>
  <si>
    <t xml:space="preserve">Individual(s) responsible documenting requirements and assisting with scribe and documentation tasks. </t>
  </si>
  <si>
    <t>5+ years professional work experience</t>
  </si>
  <si>
    <t>Experience Architect. Responsible for branding, visual design and modern, intuitive experiences.</t>
  </si>
  <si>
    <t>10+ years experience in Design experience</t>
  </si>
  <si>
    <t xml:space="preserve">Individuals who will support story and release testing. </t>
  </si>
  <si>
    <t>8+ years experience as a trainer</t>
  </si>
  <si>
    <t>4+ years experience in ServiceNow</t>
  </si>
  <si>
    <t>Responsible for testing plan and overall results of testing.</t>
  </si>
  <si>
    <t>8+ years experience as a testing lead</t>
  </si>
  <si>
    <t>Responsible for Organizational Change Management Plan and Execution.</t>
  </si>
  <si>
    <t>10+ years experience in Org Change Mgmt</t>
  </si>
  <si>
    <t xml:space="preserve">Responsible for assisting the engagement manager on scheduling and coordination. </t>
  </si>
  <si>
    <t xml:space="preserve">3+ years experience in Project Management </t>
  </si>
  <si>
    <t>1+ years experience in ServiceNow</t>
  </si>
  <si>
    <t>Acorio leader for advisory workshops and extracting necessary information to develop recommendations and assessment.</t>
  </si>
  <si>
    <t>20+ years experience in Business Consulting</t>
  </si>
  <si>
    <t>Managed Expenses ($)</t>
  </si>
  <si>
    <t>Managed  Expenses</t>
  </si>
  <si>
    <r>
      <t xml:space="preserve">Microsoft Unified Support - Base Block of 100 Hours </t>
    </r>
    <r>
      <rPr>
        <vertAlign val="superscript"/>
        <sz val="10"/>
        <color theme="1"/>
        <rFont val="Arial"/>
        <family val="2"/>
      </rPr>
      <t>Note 1 Note 2</t>
    </r>
    <r>
      <rPr>
        <sz val="10"/>
        <color theme="1"/>
        <rFont val="Arial"/>
        <family val="2"/>
      </rPr>
      <t xml:space="preserve"> </t>
    </r>
  </si>
  <si>
    <t>Microsoft</t>
  </si>
  <si>
    <r>
      <t xml:space="preserve">Microsoft Unified Support - Base Block of 200 Hours </t>
    </r>
    <r>
      <rPr>
        <vertAlign val="superscript"/>
        <sz val="10"/>
        <color theme="1"/>
        <rFont val="Arial"/>
        <family val="2"/>
      </rPr>
      <t xml:space="preserve">Note 1 Note 2 </t>
    </r>
    <r>
      <rPr>
        <sz val="10"/>
        <color theme="1"/>
        <rFont val="Arial"/>
        <family val="2"/>
      </rPr>
      <t xml:space="preserve"> </t>
    </r>
  </si>
  <si>
    <r>
      <t xml:space="preserve">Additional Hours - Minimum 10 Hour Blocks </t>
    </r>
    <r>
      <rPr>
        <vertAlign val="superscript"/>
        <sz val="10"/>
        <color theme="1"/>
        <rFont val="Arial"/>
        <family val="2"/>
      </rPr>
      <t>Note 2</t>
    </r>
  </si>
  <si>
    <r>
      <rPr>
        <b/>
        <sz val="10"/>
        <color theme="1"/>
        <rFont val="Helvetica Neue"/>
        <scheme val="major"/>
      </rPr>
      <t xml:space="preserve">Note 1: </t>
    </r>
    <r>
      <rPr>
        <sz val="10"/>
        <color theme="1"/>
        <rFont val="Helvetica Neue"/>
        <scheme val="major"/>
      </rPr>
      <t>NTT will be afforded the option each year in November to procure Enhanced Dedicated Engineering (EDE) hours from VITA's Microsoft contract. They must purchase one of the two initial Base blocks offered. These hours can be utilized from December of each year through November of the following year. These hours do not carry over into subsequent years. Prices and options may vary depending on changes directed by Microsoft. NTT will be notified of the annual fees in November of each year prior to the December procurement date. The cost of these services will be deducted from NTT's invoice for the month they are purchased.</t>
    </r>
  </si>
  <si>
    <r>
      <rPr>
        <b/>
        <sz val="10"/>
        <color theme="1"/>
        <rFont val="Helvetica Neue"/>
        <scheme val="major"/>
      </rPr>
      <t>Note 2:</t>
    </r>
    <r>
      <rPr>
        <sz val="10"/>
        <color theme="1"/>
        <rFont val="Helvetica Neue"/>
        <scheme val="major"/>
      </rPr>
      <t xml:space="preserve"> In the event NTT desires to procure additonal hours of EDE support they can do so by ordering an additional  block of hours. Annual Prices and options are dependant on Microsoft pricing. NTT will be notified of the updated annual fee in November of each year prior to the December procurement date. The cost of these services will be deducted from NTT's invoice submitted to VITA for the month they are purchased.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</si>
</sst>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7" formatCode="&quot;$&quot;#,##0.00_);\(&quot;$&quot;#,##0.00\)"/>
    <numFmt numFmtId="8" formatCode="&quot;$&quot;#,##0.00_);[Red]\(&quot;$&quot;#,##0.00\)"/>
    <numFmt numFmtId="44" formatCode="_(&quot;$&quot;* #,##0.00_);_(&quot;$&quot;* \(#,##0.00\);_(&quot;$&quot;* &quot;-&quot;??_);_(@_)"/>
    <numFmt numFmtId="164" formatCode="&quot; &quot;&quot;$&quot;* #,##0&quot; &quot;;&quot; &quot;&quot;$&quot;* \(#,##0\);&quot; &quot;&quot;$&quot;* &quot;- &quot;"/>
    <numFmt numFmtId="165" formatCode="&quot; &quot;* #,##0&quot; &quot;;&quot; &quot;* \(#,##0\);&quot; &quot;* &quot;-&quot;??&quot; &quot;"/>
    <numFmt numFmtId="166" formatCode="0.000%"/>
    <numFmt numFmtId="167" formatCode="&quot; &quot;&quot;$&quot;* #,##0.00&quot; &quot;;&quot; &quot;&quot;$&quot;* \(#,##0.00\);&quot; &quot;&quot;$&quot;* &quot;- &quot;"/>
    <numFmt numFmtId="168" formatCode="&quot; &quot;* #,##0&quot; &quot;;&quot;-&quot;* #,##0&quot; &quot;;&quot; &quot;* &quot;-&quot;??&quot; &quot;"/>
    <numFmt numFmtId="169" formatCode="0.0%"/>
    <numFmt numFmtId="170" formatCode="&quot;$&quot;#,##0.00"/>
    <numFmt numFmtId="171" formatCode="&quot; &quot;* #,##0.00&quot; &quot;;&quot;-&quot;* #,##0.00&quot; &quot;;&quot; &quot;* &quot;-&quot;??&quot; &quot;"/>
    <numFmt numFmtId="172" formatCode="#,##0.0"/>
  </numFmts>
  <fonts count="67">
    <font>
      <sz val="10"/>
      <color indexed="8"/>
      <name val="Times New Roman"/>
    </font>
    <font>
      <b/>
      <sz val="14"/>
      <color indexed="8"/>
      <name val="Arial"/>
      <family val="2"/>
    </font>
    <font>
      <b/>
      <sz val="10"/>
      <color indexed="11"/>
      <name val="Arial"/>
      <family val="2"/>
    </font>
    <font>
      <b/>
      <sz val="10"/>
      <color indexed="8"/>
      <name val="Arial"/>
      <family val="2"/>
    </font>
    <font>
      <b/>
      <sz val="12"/>
      <color indexed="8"/>
      <name val="Arial"/>
      <family val="2"/>
    </font>
    <font>
      <b/>
      <sz val="11"/>
      <color indexed="9"/>
      <name val="Arial"/>
      <family val="2"/>
    </font>
    <font>
      <b/>
      <sz val="10"/>
      <color indexed="9"/>
      <name val="Arial"/>
      <family val="2"/>
    </font>
    <font>
      <b/>
      <sz val="11"/>
      <color indexed="8"/>
      <name val="Arial"/>
      <family val="2"/>
    </font>
    <font>
      <sz val="10"/>
      <color indexed="8"/>
      <name val="Arial"/>
      <family val="2"/>
    </font>
    <font>
      <b/>
      <vertAlign val="superscript"/>
      <sz val="10"/>
      <color indexed="8"/>
      <name val="Arial"/>
      <family val="2"/>
    </font>
    <font>
      <b/>
      <sz val="16"/>
      <color indexed="8"/>
      <name val="Calibri"/>
      <family val="2"/>
    </font>
    <font>
      <b/>
      <sz val="11"/>
      <color indexed="8"/>
      <name val="Calibri"/>
      <family val="2"/>
    </font>
    <font>
      <b/>
      <sz val="11"/>
      <color indexed="9"/>
      <name val="Calibri"/>
      <family val="2"/>
    </font>
    <font>
      <sz val="11"/>
      <color indexed="8"/>
      <name val="Calibri"/>
      <family val="2"/>
    </font>
    <font>
      <b/>
      <u/>
      <sz val="11"/>
      <color indexed="8"/>
      <name val="Calibri"/>
      <family val="2"/>
    </font>
    <font>
      <b/>
      <sz val="8"/>
      <color indexed="8"/>
      <name val="Arial"/>
      <family val="2"/>
    </font>
    <font>
      <sz val="10"/>
      <name val="Times New Roman"/>
      <family val="1"/>
    </font>
    <font>
      <b/>
      <i/>
      <sz val="9"/>
      <name val="Calibri"/>
      <family val="2"/>
    </font>
    <font>
      <b/>
      <sz val="14"/>
      <name val="Calibri"/>
      <family val="2"/>
    </font>
    <font>
      <sz val="10"/>
      <name val="Helvetica Neue"/>
    </font>
    <font>
      <b/>
      <sz val="10"/>
      <name val="Helvetica Neue"/>
    </font>
    <font>
      <sz val="10"/>
      <name val="Arial"/>
      <family val="2"/>
    </font>
    <font>
      <vertAlign val="superscript"/>
      <sz val="10"/>
      <name val="Arial"/>
      <family val="2"/>
    </font>
    <font>
      <b/>
      <sz val="10"/>
      <name val="Arial"/>
      <family val="2"/>
    </font>
    <font>
      <b/>
      <sz val="11"/>
      <name val="Arial"/>
      <family val="2"/>
    </font>
    <font>
      <b/>
      <vertAlign val="superscript"/>
      <sz val="10"/>
      <name val="Arial"/>
      <family val="2"/>
    </font>
    <font>
      <b/>
      <sz val="11"/>
      <name val="Calibri"/>
      <family val="2"/>
    </font>
    <font>
      <sz val="11"/>
      <name val="Calibri"/>
      <family val="2"/>
    </font>
    <font>
      <b/>
      <u/>
      <sz val="11"/>
      <name val="Calibri"/>
      <family val="2"/>
    </font>
    <font>
      <b/>
      <sz val="14"/>
      <name val="Arial"/>
      <family val="2"/>
    </font>
    <font>
      <b/>
      <sz val="12"/>
      <name val="Arial"/>
      <family val="2"/>
    </font>
    <font>
      <strike/>
      <sz val="10"/>
      <name val="Helvetica Neue"/>
    </font>
    <font>
      <b/>
      <sz val="10"/>
      <name val="Times New Roman"/>
      <family val="1"/>
    </font>
    <font>
      <sz val="10"/>
      <color indexed="8"/>
      <name val="Times New Roman"/>
      <family val="1"/>
    </font>
    <font>
      <sz val="10"/>
      <color indexed="8"/>
      <name val="Times New Roman"/>
      <family val="1"/>
    </font>
    <font>
      <strike/>
      <sz val="10"/>
      <name val="Times New Roman"/>
      <family val="1"/>
    </font>
    <font>
      <sz val="10"/>
      <color rgb="FFFF0000"/>
      <name val="Times New Roman"/>
      <family val="1"/>
    </font>
    <font>
      <sz val="10"/>
      <color theme="0" tint="-0.14999847407452621"/>
      <name val="Times New Roman"/>
      <family val="1"/>
    </font>
    <font>
      <sz val="10"/>
      <color theme="0" tint="-0.14999847407452621"/>
      <name val="Arial"/>
      <family val="2"/>
    </font>
    <font>
      <vertAlign val="superscript"/>
      <sz val="10"/>
      <name val="Times New Roman"/>
      <family val="1"/>
    </font>
    <font>
      <b/>
      <vertAlign val="subscript"/>
      <sz val="11"/>
      <name val="Calibri"/>
      <family val="2"/>
    </font>
    <font>
      <b/>
      <sz val="12"/>
      <name val="Calibri"/>
      <family val="2"/>
    </font>
    <font>
      <sz val="12"/>
      <name val="Calibri"/>
      <family val="2"/>
    </font>
    <font>
      <sz val="8"/>
      <name val="Times New Roman"/>
      <family val="1"/>
    </font>
    <font>
      <b/>
      <sz val="10"/>
      <color rgb="FFFF0000"/>
      <name val="Arial"/>
      <family val="2"/>
    </font>
    <font>
      <sz val="10"/>
      <name val="Helvetica Neue"/>
      <scheme val="major"/>
    </font>
    <font>
      <b/>
      <sz val="10"/>
      <name val="Helvetica Neue"/>
      <scheme val="major"/>
    </font>
    <font>
      <vertAlign val="superscript"/>
      <sz val="10"/>
      <name val="Helvetica Neue"/>
    </font>
    <font>
      <strike/>
      <sz val="10"/>
      <color rgb="FFFF0000"/>
      <name val="Arial"/>
      <family val="2"/>
    </font>
    <font>
      <sz val="12"/>
      <name val="Arial"/>
      <family val="2"/>
    </font>
    <font>
      <b/>
      <vertAlign val="superscript"/>
      <sz val="10"/>
      <name val="Helvetica Neue"/>
    </font>
    <font>
      <sz val="10"/>
      <color theme="1"/>
      <name val="Times New Roman"/>
      <family val="1"/>
    </font>
    <font>
      <b/>
      <sz val="14"/>
      <color theme="1"/>
      <name val="Arial"/>
      <family val="2"/>
    </font>
    <font>
      <b/>
      <sz val="10"/>
      <color theme="1"/>
      <name val="Arial"/>
      <family val="2"/>
    </font>
    <font>
      <b/>
      <sz val="12"/>
      <color theme="1"/>
      <name val="Arial"/>
      <family val="2"/>
    </font>
    <font>
      <b/>
      <sz val="11"/>
      <color theme="1"/>
      <name val="Arial"/>
      <family val="2"/>
    </font>
    <font>
      <sz val="10"/>
      <color theme="1"/>
      <name val="Arial"/>
      <family val="2"/>
    </font>
    <font>
      <vertAlign val="superscript"/>
      <sz val="10"/>
      <color theme="1"/>
      <name val="Arial"/>
      <family val="2"/>
    </font>
    <font>
      <sz val="10"/>
      <color theme="1"/>
      <name val="Helvetica Neue"/>
      <scheme val="major"/>
    </font>
    <font>
      <b/>
      <sz val="10"/>
      <color theme="1"/>
      <name val="Helvetica Neue"/>
      <scheme val="major"/>
    </font>
    <font>
      <b/>
      <sz val="11"/>
      <color rgb="FFFF0000"/>
      <name val="Calibri"/>
      <family val="2"/>
    </font>
    <font>
      <sz val="11"/>
      <color rgb="FFFF0000"/>
      <name val="Calibri"/>
      <family val="2"/>
    </font>
    <font>
      <vertAlign val="subscript"/>
      <sz val="11"/>
      <name val="Calibri"/>
      <family val="2"/>
    </font>
    <font>
      <sz val="10"/>
      <color rgb="FFFF0000"/>
      <name val="Arial"/>
      <family val="2"/>
    </font>
    <font>
      <vertAlign val="superscript"/>
      <sz val="10"/>
      <color rgb="FFFF0000"/>
      <name val="Arial"/>
      <family val="2"/>
    </font>
    <font>
      <b/>
      <vertAlign val="superscript"/>
      <sz val="11"/>
      <name val="Calibri"/>
      <family val="2"/>
    </font>
    <font>
      <b/>
      <sz val="14"/>
      <color rgb="FFFF0000"/>
      <name val="Calibri"/>
      <family val="2"/>
    </font>
  </fonts>
  <fills count="16">
    <fill>
      <patternFill patternType="none"/>
    </fill>
    <fill>
      <patternFill patternType="gray125"/>
    </fill>
    <fill>
      <patternFill patternType="solid">
        <fgColor indexed="9"/>
        <bgColor auto="1"/>
      </patternFill>
    </fill>
    <fill>
      <patternFill patternType="solid">
        <fgColor indexed="12"/>
        <bgColor auto="1"/>
      </patternFill>
    </fill>
    <fill>
      <patternFill patternType="solid">
        <fgColor indexed="8"/>
        <bgColor auto="1"/>
      </patternFill>
    </fill>
    <fill>
      <patternFill patternType="solid">
        <fgColor indexed="14"/>
        <bgColor auto="1"/>
      </patternFill>
    </fill>
    <fill>
      <patternFill patternType="solid">
        <fgColor indexed="15"/>
        <bgColor auto="1"/>
      </patternFill>
    </fill>
    <fill>
      <patternFill patternType="solid">
        <fgColor indexed="16"/>
        <bgColor auto="1"/>
      </patternFill>
    </fill>
    <fill>
      <patternFill patternType="solid">
        <fgColor indexed="17"/>
        <bgColor auto="1"/>
      </patternFill>
    </fill>
    <fill>
      <patternFill patternType="solid">
        <fgColor indexed="18"/>
        <bgColor auto="1"/>
      </patternFill>
    </fill>
    <fill>
      <patternFill patternType="solid">
        <fgColor indexed="19"/>
        <bgColor auto="1"/>
      </patternFill>
    </fill>
    <fill>
      <patternFill patternType="solid">
        <fgColor theme="0"/>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rgb="FFD3DAE9"/>
        <bgColor indexed="64"/>
      </patternFill>
    </fill>
    <fill>
      <patternFill patternType="solid">
        <fgColor theme="1"/>
        <bgColor indexed="64"/>
      </patternFill>
    </fill>
  </fills>
  <borders count="105">
    <border>
      <left/>
      <right/>
      <top/>
      <bottom/>
      <diagonal/>
    </border>
    <border>
      <left style="thin">
        <color indexed="10"/>
      </left>
      <right/>
      <top style="thin">
        <color indexed="10"/>
      </top>
      <bottom/>
      <diagonal/>
    </border>
    <border>
      <left/>
      <right/>
      <top style="thin">
        <color indexed="10"/>
      </top>
      <bottom/>
      <diagonal/>
    </border>
    <border>
      <left/>
      <right style="thin">
        <color indexed="10"/>
      </right>
      <top style="thin">
        <color indexed="10"/>
      </top>
      <bottom/>
      <diagonal/>
    </border>
    <border>
      <left style="thin">
        <color indexed="10"/>
      </left>
      <right/>
      <top/>
      <bottom/>
      <diagonal/>
    </border>
    <border>
      <left/>
      <right/>
      <top/>
      <bottom style="medium">
        <color indexed="8"/>
      </bottom>
      <diagonal/>
    </border>
    <border>
      <left/>
      <right style="thin">
        <color indexed="10"/>
      </right>
      <top/>
      <bottom style="medium">
        <color indexed="8"/>
      </bottom>
      <diagonal/>
    </border>
    <border>
      <left style="thin">
        <color indexed="10"/>
      </left>
      <right style="medium">
        <color indexed="8"/>
      </right>
      <top/>
      <bottom/>
      <diagonal/>
    </border>
    <border>
      <left style="medium">
        <color indexed="8"/>
      </left>
      <right/>
      <top style="medium">
        <color indexed="8"/>
      </top>
      <bottom/>
      <diagonal/>
    </border>
    <border>
      <left/>
      <right/>
      <top style="medium">
        <color indexed="8"/>
      </top>
      <bottom/>
      <diagonal/>
    </border>
    <border>
      <left/>
      <right style="medium">
        <color indexed="8"/>
      </right>
      <top style="medium">
        <color indexed="8"/>
      </top>
      <bottom/>
      <diagonal/>
    </border>
    <border>
      <left style="medium">
        <color indexed="8"/>
      </left>
      <right/>
      <top/>
      <bottom/>
      <diagonal/>
    </border>
    <border>
      <left/>
      <right/>
      <top/>
      <bottom style="thin">
        <color indexed="8"/>
      </bottom>
      <diagonal/>
    </border>
    <border>
      <left/>
      <right/>
      <top/>
      <bottom/>
      <diagonal/>
    </border>
    <border>
      <left/>
      <right style="medium">
        <color indexed="8"/>
      </right>
      <top/>
      <bottom/>
      <diagonal/>
    </border>
    <border>
      <left/>
      <right/>
      <top style="thin">
        <color indexed="8"/>
      </top>
      <bottom/>
      <diagonal/>
    </border>
    <border>
      <left style="medium">
        <color indexed="8"/>
      </left>
      <right style="medium">
        <color indexed="8"/>
      </right>
      <top/>
      <bottom/>
      <diagonal/>
    </border>
    <border>
      <left style="medium">
        <color indexed="8"/>
      </left>
      <right/>
      <top/>
      <bottom style="medium">
        <color indexed="8"/>
      </bottom>
      <diagonal/>
    </border>
    <border>
      <left/>
      <right style="medium">
        <color indexed="8"/>
      </right>
      <top/>
      <bottom style="medium">
        <color indexed="8"/>
      </bottom>
      <diagonal/>
    </border>
    <border>
      <left style="thin">
        <color indexed="10"/>
      </left>
      <right style="medium">
        <color indexed="8"/>
      </right>
      <top/>
      <bottom style="thin">
        <color indexed="10"/>
      </bottom>
      <diagonal/>
    </border>
    <border>
      <left/>
      <right style="thin">
        <color indexed="10"/>
      </right>
      <top/>
      <bottom/>
      <diagonal/>
    </border>
    <border>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diagonal/>
    </border>
    <border>
      <left style="thin">
        <color indexed="8"/>
      </left>
      <right/>
      <top/>
      <bottom/>
      <diagonal/>
    </border>
    <border>
      <left style="thin">
        <color indexed="10"/>
      </left>
      <right style="thin">
        <color indexed="8"/>
      </right>
      <top/>
      <bottom/>
      <diagonal/>
    </border>
    <border>
      <left/>
      <right style="thin">
        <color indexed="8"/>
      </right>
      <top style="thin">
        <color indexed="8"/>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right/>
      <top style="thin">
        <color indexed="8"/>
      </top>
      <bottom style="medium">
        <color indexed="8"/>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right/>
      <top style="medium">
        <color indexed="8"/>
      </top>
      <bottom style="thin">
        <color indexed="8"/>
      </bottom>
      <diagonal/>
    </border>
    <border>
      <left style="thin">
        <color indexed="10"/>
      </left>
      <right/>
      <top/>
      <bottom style="thin">
        <color indexed="10"/>
      </bottom>
      <diagonal/>
    </border>
    <border>
      <left/>
      <right/>
      <top/>
      <bottom style="thin">
        <color indexed="10"/>
      </bottom>
      <diagonal/>
    </border>
    <border>
      <left/>
      <right style="thin">
        <color indexed="10"/>
      </right>
      <top/>
      <bottom style="thin">
        <color indexed="10"/>
      </bottom>
      <diagonal/>
    </border>
    <border>
      <left/>
      <right style="thin">
        <color indexed="8"/>
      </right>
      <top/>
      <bottom style="thin">
        <color indexed="10"/>
      </bottom>
      <diagonal/>
    </border>
    <border>
      <left style="thin">
        <color indexed="8"/>
      </left>
      <right/>
      <top/>
      <bottom style="thin">
        <color indexed="10"/>
      </bottom>
      <diagonal/>
    </border>
    <border>
      <left/>
      <right style="thin">
        <color indexed="10"/>
      </right>
      <top/>
      <bottom style="thin">
        <color indexed="8"/>
      </bottom>
      <diagonal/>
    </border>
    <border>
      <left/>
      <right style="thin">
        <color indexed="10"/>
      </right>
      <top style="thin">
        <color indexed="8"/>
      </top>
      <bottom/>
      <diagonal/>
    </border>
    <border>
      <left/>
      <right style="medium">
        <color indexed="8"/>
      </right>
      <top style="medium">
        <color indexed="8"/>
      </top>
      <bottom style="medium">
        <color indexed="8"/>
      </bottom>
      <diagonal/>
    </border>
    <border>
      <left style="medium">
        <color indexed="8"/>
      </left>
      <right style="thin">
        <color indexed="10"/>
      </right>
      <top/>
      <bottom/>
      <diagonal/>
    </border>
    <border>
      <left style="medium">
        <color indexed="8"/>
      </left>
      <right style="thin">
        <color indexed="8"/>
      </right>
      <top style="medium">
        <color indexed="8"/>
      </top>
      <bottom style="medium">
        <color indexed="8"/>
      </bottom>
      <diagonal/>
    </border>
    <border>
      <left style="thin">
        <color indexed="8"/>
      </left>
      <right style="medium">
        <color indexed="8"/>
      </right>
      <top style="medium">
        <color indexed="8"/>
      </top>
      <bottom style="medium">
        <color indexed="8"/>
      </bottom>
      <diagonal/>
    </border>
    <border>
      <left style="medium">
        <color indexed="8"/>
      </left>
      <right style="medium">
        <color indexed="8"/>
      </right>
      <top style="medium">
        <color indexed="8"/>
      </top>
      <bottom style="medium">
        <color indexed="8"/>
      </bottom>
      <diagonal/>
    </border>
    <border>
      <left style="medium">
        <color indexed="8"/>
      </left>
      <right/>
      <top style="medium">
        <color indexed="8"/>
      </top>
      <bottom style="thin">
        <color indexed="8"/>
      </bottom>
      <diagonal/>
    </border>
    <border>
      <left/>
      <right style="medium">
        <color indexed="8"/>
      </right>
      <top style="medium">
        <color indexed="8"/>
      </top>
      <bottom style="thin">
        <color indexed="8"/>
      </bottom>
      <diagonal/>
    </border>
    <border>
      <left style="medium">
        <color indexed="8"/>
      </left>
      <right/>
      <top style="thin">
        <color indexed="8"/>
      </top>
      <bottom/>
      <diagonal/>
    </border>
    <border>
      <left/>
      <right style="medium">
        <color indexed="8"/>
      </right>
      <top style="thin">
        <color indexed="8"/>
      </top>
      <bottom/>
      <diagonal/>
    </border>
    <border>
      <left style="medium">
        <color indexed="8"/>
      </left>
      <right/>
      <top/>
      <bottom style="thin">
        <color indexed="8"/>
      </bottom>
      <diagonal/>
    </border>
    <border>
      <left/>
      <right style="medium">
        <color indexed="8"/>
      </right>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right style="medium">
        <color indexed="8"/>
      </right>
      <top style="thin">
        <color indexed="8"/>
      </top>
      <bottom style="medium">
        <color indexed="8"/>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medium">
        <color indexed="8"/>
      </left>
      <right style="thin">
        <color indexed="8"/>
      </right>
      <top style="thin">
        <color indexed="8"/>
      </top>
      <bottom style="medium">
        <color indexed="8"/>
      </bottom>
      <diagonal/>
    </border>
    <border>
      <left style="thin">
        <color indexed="8"/>
      </left>
      <right style="thin">
        <color indexed="8"/>
      </right>
      <top style="thin">
        <color indexed="8"/>
      </top>
      <bottom style="medium">
        <color indexed="8"/>
      </bottom>
      <diagonal/>
    </border>
    <border>
      <left style="thin">
        <color indexed="8"/>
      </left>
      <right style="medium">
        <color indexed="8"/>
      </right>
      <top style="thin">
        <color indexed="8"/>
      </top>
      <bottom style="medium">
        <color indexed="8"/>
      </bottom>
      <diagonal/>
    </border>
    <border>
      <left style="thin">
        <color indexed="10"/>
      </left>
      <right/>
      <top/>
      <bottom style="medium">
        <color indexed="8"/>
      </bottom>
      <diagonal/>
    </border>
    <border>
      <left/>
      <right style="thin">
        <color indexed="10"/>
      </right>
      <top style="medium">
        <color indexed="8"/>
      </top>
      <bottom style="medium">
        <color indexed="8"/>
      </bottom>
      <diagonal/>
    </border>
    <border>
      <left style="medium">
        <color indexed="8"/>
      </left>
      <right style="medium">
        <color indexed="8"/>
      </right>
      <top style="medium">
        <color indexed="8"/>
      </top>
      <bottom/>
      <diagonal/>
    </border>
    <border>
      <left style="medium">
        <color indexed="8"/>
      </left>
      <right style="medium">
        <color indexed="8"/>
      </right>
      <top/>
      <bottom style="medium">
        <color indexed="8"/>
      </bottom>
      <diagonal/>
    </border>
    <border>
      <left/>
      <right style="thin">
        <color indexed="10"/>
      </right>
      <top style="medium">
        <color indexed="8"/>
      </top>
      <bottom/>
      <diagonal/>
    </border>
    <border>
      <left style="thin">
        <color indexed="10"/>
      </left>
      <right/>
      <top/>
      <bottom style="thin">
        <color indexed="8"/>
      </bottom>
      <diagonal/>
    </border>
    <border>
      <left style="thin">
        <color indexed="10"/>
      </left>
      <right/>
      <top style="thin">
        <color indexed="8"/>
      </top>
      <bottom/>
      <diagonal/>
    </border>
    <border>
      <left/>
      <right style="thin">
        <color indexed="8"/>
      </right>
      <top/>
      <bottom style="medium">
        <color indexed="8"/>
      </bottom>
      <diagonal/>
    </border>
    <border>
      <left/>
      <right style="thin">
        <color indexed="10"/>
      </right>
      <top style="thin">
        <color indexed="8"/>
      </top>
      <bottom style="thin">
        <color indexed="8"/>
      </bottom>
      <diagonal/>
    </border>
    <border>
      <left style="medium">
        <color indexed="8"/>
      </left>
      <right style="thin">
        <color indexed="10"/>
      </right>
      <top style="medium">
        <color indexed="8"/>
      </top>
      <bottom style="thin">
        <color indexed="8"/>
      </bottom>
      <diagonal/>
    </border>
    <border>
      <left/>
      <right style="thin">
        <color indexed="8"/>
      </right>
      <top style="medium">
        <color indexed="8"/>
      </top>
      <bottom/>
      <diagonal/>
    </border>
    <border>
      <left style="thin">
        <color indexed="8"/>
      </left>
      <right style="thin">
        <color indexed="8"/>
      </right>
      <top/>
      <bottom style="thin">
        <color indexed="10"/>
      </bottom>
      <diagonal/>
    </border>
    <border>
      <left style="thin">
        <color indexed="8"/>
      </left>
      <right style="thin">
        <color indexed="8"/>
      </right>
      <top style="medium">
        <color indexed="8"/>
      </top>
      <bottom/>
      <diagonal/>
    </border>
    <border>
      <left style="medium">
        <color indexed="8"/>
      </left>
      <right style="medium">
        <color indexed="8"/>
      </right>
      <top style="medium">
        <color indexed="8"/>
      </top>
      <bottom style="thin">
        <color indexed="8"/>
      </bottom>
      <diagonal/>
    </border>
    <border>
      <left style="medium">
        <color indexed="8"/>
      </left>
      <right style="medium">
        <color indexed="8"/>
      </right>
      <top style="thin">
        <color indexed="8"/>
      </top>
      <bottom style="thin">
        <color indexed="8"/>
      </bottom>
      <diagonal/>
    </border>
    <border>
      <left style="thin">
        <color indexed="8"/>
      </left>
      <right style="thin">
        <color indexed="8"/>
      </right>
      <top/>
      <bottom style="medium">
        <color indexed="8"/>
      </bottom>
      <diagonal/>
    </border>
    <border>
      <left style="medium">
        <color indexed="8"/>
      </left>
      <right style="medium">
        <color indexed="8"/>
      </right>
      <top style="thin">
        <color indexed="8"/>
      </top>
      <bottom style="medium">
        <color indexed="8"/>
      </bottom>
      <diagonal/>
    </border>
    <border>
      <left style="medium">
        <color indexed="8"/>
      </left>
      <right style="thin">
        <color indexed="8"/>
      </right>
      <top style="medium">
        <color indexed="8"/>
      </top>
      <bottom/>
      <diagonal/>
    </border>
    <border>
      <left style="thin">
        <color indexed="8"/>
      </left>
      <right/>
      <top style="medium">
        <color indexed="8"/>
      </top>
      <bottom/>
      <diagonal/>
    </border>
    <border>
      <left style="thin">
        <color indexed="8"/>
      </left>
      <right/>
      <top style="medium">
        <color indexed="8"/>
      </top>
      <bottom style="thin">
        <color indexed="8"/>
      </bottom>
      <diagonal/>
    </border>
    <border>
      <left/>
      <right style="thin">
        <color indexed="8"/>
      </right>
      <top style="medium">
        <color indexed="8"/>
      </top>
      <bottom style="thin">
        <color indexed="8"/>
      </bottom>
      <diagonal/>
    </border>
    <border>
      <left style="medium">
        <color indexed="8"/>
      </left>
      <right style="thin">
        <color indexed="8"/>
      </right>
      <top/>
      <bottom/>
      <diagonal/>
    </border>
    <border>
      <left style="medium">
        <color indexed="8"/>
      </left>
      <right style="thin">
        <color indexed="8"/>
      </right>
      <top/>
      <bottom style="medium">
        <color indexed="8"/>
      </bottom>
      <diagonal/>
    </border>
    <border>
      <left style="thin">
        <color indexed="8"/>
      </left>
      <right/>
      <top/>
      <bottom style="medium">
        <color indexed="8"/>
      </bottom>
      <diagonal/>
    </border>
    <border>
      <left style="thin">
        <color indexed="8"/>
      </left>
      <right/>
      <top style="thin">
        <color indexed="8"/>
      </top>
      <bottom style="medium">
        <color indexed="8"/>
      </bottom>
      <diagonal/>
    </border>
    <border>
      <left/>
      <right style="thin">
        <color indexed="8"/>
      </right>
      <top style="thin">
        <color indexed="8"/>
      </top>
      <bottom style="medium">
        <color indexed="8"/>
      </bottom>
      <diagonal/>
    </border>
    <border>
      <left style="thin">
        <color indexed="8"/>
      </left>
      <right/>
      <top style="medium">
        <color indexed="8"/>
      </top>
      <bottom style="medium">
        <color indexed="8"/>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diagonal/>
    </border>
    <border>
      <left style="thin">
        <color indexed="8"/>
      </left>
      <right style="medium">
        <color indexed="8"/>
      </right>
      <top style="thin">
        <color indexed="8"/>
      </top>
      <bottom/>
      <diagonal/>
    </border>
    <border>
      <left style="medium">
        <color indexed="8"/>
      </left>
      <right style="thin">
        <color indexed="8"/>
      </right>
      <top style="thin">
        <color indexed="8"/>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8"/>
      </left>
      <right style="thin">
        <color indexed="8"/>
      </right>
      <top/>
      <bottom style="thin">
        <color indexed="8"/>
      </bottom>
      <diagonal/>
    </border>
    <border>
      <left style="thin">
        <color indexed="8"/>
      </left>
      <right/>
      <top/>
      <bottom style="thin">
        <color indexed="8"/>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s>
  <cellStyleXfs count="8">
    <xf numFmtId="0" fontId="0" fillId="0" borderId="0" applyNumberFormat="0" applyFill="0" applyBorder="0" applyProtection="0"/>
    <xf numFmtId="0" fontId="16" fillId="0" borderId="13"/>
    <xf numFmtId="0" fontId="16" fillId="0" borderId="13"/>
    <xf numFmtId="0" fontId="33" fillId="0" borderId="13" applyNumberFormat="0" applyFill="0" applyBorder="0" applyProtection="0"/>
    <xf numFmtId="0" fontId="33" fillId="0" borderId="13" applyNumberFormat="0" applyFill="0" applyBorder="0" applyProtection="0"/>
    <xf numFmtId="0" fontId="33" fillId="0" borderId="13" applyNumberFormat="0" applyFill="0" applyBorder="0" applyProtection="0"/>
    <xf numFmtId="0" fontId="33" fillId="0" borderId="13" applyNumberFormat="0" applyFill="0" applyBorder="0" applyProtection="0"/>
    <xf numFmtId="0" fontId="34" fillId="0" borderId="13" applyNumberFormat="0" applyFill="0" applyBorder="0" applyProtection="0"/>
  </cellStyleXfs>
  <cellXfs count="752">
    <xf numFmtId="0" fontId="0" fillId="0" borderId="0" xfId="0"/>
    <xf numFmtId="0" fontId="0" fillId="0" borderId="0" xfId="0" applyNumberFormat="1"/>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0" fillId="2" borderId="5" xfId="0" applyFill="1" applyBorder="1"/>
    <xf numFmtId="0" fontId="0" fillId="2" borderId="6" xfId="0" applyFill="1" applyBorder="1"/>
    <xf numFmtId="0" fontId="0" fillId="2" borderId="7" xfId="0" applyFill="1" applyBorder="1"/>
    <xf numFmtId="0" fontId="0" fillId="2" borderId="9" xfId="0" applyFill="1" applyBorder="1"/>
    <xf numFmtId="0" fontId="0" fillId="2" borderId="11" xfId="0" applyFill="1" applyBorder="1"/>
    <xf numFmtId="0" fontId="0" fillId="2" borderId="12" xfId="0" applyFill="1" applyBorder="1"/>
    <xf numFmtId="0" fontId="0" fillId="2" borderId="13" xfId="0" applyFill="1" applyBorder="1"/>
    <xf numFmtId="0" fontId="0" fillId="2" borderId="15" xfId="0" applyFill="1" applyBorder="1"/>
    <xf numFmtId="0" fontId="0" fillId="2" borderId="17" xfId="0" applyFill="1" applyBorder="1"/>
    <xf numFmtId="0" fontId="0" fillId="2" borderId="20" xfId="0" applyFill="1" applyBorder="1"/>
    <xf numFmtId="0" fontId="2" fillId="2" borderId="13" xfId="0" applyFont="1" applyFill="1" applyBorder="1"/>
    <xf numFmtId="0" fontId="3" fillId="2" borderId="13" xfId="0" applyFont="1" applyFill="1" applyBorder="1"/>
    <xf numFmtId="0" fontId="4" fillId="2" borderId="13" xfId="0" applyFont="1" applyFill="1" applyBorder="1"/>
    <xf numFmtId="0" fontId="1" fillId="2" borderId="13" xfId="0" applyFont="1" applyFill="1" applyBorder="1"/>
    <xf numFmtId="0" fontId="2" fillId="2" borderId="12" xfId="0" applyFont="1" applyFill="1" applyBorder="1"/>
    <xf numFmtId="0" fontId="1" fillId="2" borderId="12" xfId="0" applyFont="1" applyFill="1" applyBorder="1"/>
    <xf numFmtId="0" fontId="4" fillId="2" borderId="12" xfId="0" applyFont="1" applyFill="1" applyBorder="1"/>
    <xf numFmtId="164" fontId="0" fillId="2" borderId="12" xfId="0" applyNumberFormat="1" applyFill="1" applyBorder="1"/>
    <xf numFmtId="0" fontId="0" fillId="2" borderId="21" xfId="0" applyFill="1" applyBorder="1"/>
    <xf numFmtId="49" fontId="4" fillId="3" borderId="22" xfId="0" applyNumberFormat="1" applyFont="1" applyFill="1" applyBorder="1" applyAlignment="1">
      <alignment horizontal="center"/>
    </xf>
    <xf numFmtId="0" fontId="0" fillId="2" borderId="23" xfId="0" applyFill="1" applyBorder="1"/>
    <xf numFmtId="0" fontId="0" fillId="2" borderId="24" xfId="0" applyFill="1" applyBorder="1"/>
    <xf numFmtId="0" fontId="0" fillId="2" borderId="25" xfId="0" applyFill="1" applyBorder="1"/>
    <xf numFmtId="0" fontId="0" fillId="2" borderId="23" xfId="0" applyFill="1" applyBorder="1" applyAlignment="1">
      <alignment vertical="center"/>
    </xf>
    <xf numFmtId="49" fontId="3" fillId="3" borderId="22" xfId="0" applyNumberFormat="1" applyFont="1" applyFill="1" applyBorder="1" applyAlignment="1">
      <alignment horizontal="center" vertical="center" wrapText="1"/>
    </xf>
    <xf numFmtId="49" fontId="5" fillId="4" borderId="22" xfId="0" applyNumberFormat="1" applyFont="1" applyFill="1" applyBorder="1"/>
    <xf numFmtId="0" fontId="5" fillId="4" borderId="22" xfId="0" applyFont="1" applyFill="1" applyBorder="1"/>
    <xf numFmtId="165" fontId="6" fillId="4" borderId="22" xfId="0" applyNumberFormat="1" applyFont="1" applyFill="1" applyBorder="1"/>
    <xf numFmtId="0" fontId="0" fillId="2" borderId="26" xfId="0" applyFill="1" applyBorder="1"/>
    <xf numFmtId="165" fontId="3" fillId="6" borderId="27" xfId="0" applyNumberFormat="1" applyFont="1" applyFill="1" applyBorder="1" applyAlignment="1">
      <alignment horizontal="center"/>
    </xf>
    <xf numFmtId="49" fontId="8" fillId="5" borderId="22" xfId="0" applyNumberFormat="1" applyFont="1" applyFill="1" applyBorder="1" applyAlignment="1">
      <alignment horizontal="left"/>
    </xf>
    <xf numFmtId="164" fontId="0" fillId="5" borderId="22" xfId="0" applyNumberFormat="1" applyFill="1" applyBorder="1"/>
    <xf numFmtId="0" fontId="0" fillId="2" borderId="28" xfId="0" applyFill="1" applyBorder="1"/>
    <xf numFmtId="0" fontId="0" fillId="2" borderId="32" xfId="0" applyFill="1" applyBorder="1"/>
    <xf numFmtId="49" fontId="8" fillId="2" borderId="22" xfId="0" applyNumberFormat="1" applyFont="1" applyFill="1" applyBorder="1" applyAlignment="1">
      <alignment horizontal="left"/>
    </xf>
    <xf numFmtId="0" fontId="0" fillId="2" borderId="36" xfId="0" applyFill="1" applyBorder="1"/>
    <xf numFmtId="0" fontId="0" fillId="2" borderId="37" xfId="0" applyFill="1" applyBorder="1"/>
    <xf numFmtId="0" fontId="0" fillId="2" borderId="38" xfId="0" applyFill="1" applyBorder="1"/>
    <xf numFmtId="168" fontId="0" fillId="5" borderId="22" xfId="0" applyNumberFormat="1" applyFill="1" applyBorder="1"/>
    <xf numFmtId="1" fontId="0" fillId="2" borderId="5" xfId="0" applyNumberFormat="1" applyFill="1" applyBorder="1"/>
    <xf numFmtId="1" fontId="0" fillId="2" borderId="18" xfId="0" applyNumberFormat="1" applyFill="1" applyBorder="1"/>
    <xf numFmtId="49" fontId="3" fillId="2" borderId="45" xfId="0" applyNumberFormat="1" applyFont="1" applyFill="1" applyBorder="1" applyAlignment="1">
      <alignment horizontal="center" vertical="center" wrapText="1"/>
    </xf>
    <xf numFmtId="49" fontId="3" fillId="2" borderId="34" xfId="0" applyNumberFormat="1" applyFont="1" applyFill="1" applyBorder="1" applyAlignment="1">
      <alignment horizontal="center" vertical="center" wrapText="1"/>
    </xf>
    <xf numFmtId="49" fontId="3" fillId="2" borderId="46" xfId="0" applyNumberFormat="1" applyFont="1" applyFill="1" applyBorder="1" applyAlignment="1">
      <alignment horizontal="center" vertical="center" wrapText="1"/>
    </xf>
    <xf numFmtId="49" fontId="10" fillId="2" borderId="4" xfId="0" applyNumberFormat="1" applyFont="1" applyFill="1" applyBorder="1"/>
    <xf numFmtId="49" fontId="11" fillId="2" borderId="4" xfId="0" applyNumberFormat="1" applyFont="1" applyFill="1" applyBorder="1"/>
    <xf numFmtId="49" fontId="12" fillId="8" borderId="60" xfId="0" applyNumberFormat="1" applyFont="1" applyFill="1" applyBorder="1" applyAlignment="1">
      <alignment horizontal="center" wrapText="1"/>
    </xf>
    <xf numFmtId="49" fontId="12" fillId="8" borderId="61" xfId="0" applyNumberFormat="1" applyFont="1" applyFill="1" applyBorder="1" applyAlignment="1">
      <alignment horizontal="center" wrapText="1"/>
    </xf>
    <xf numFmtId="49" fontId="12" fillId="8" borderId="62" xfId="0" applyNumberFormat="1" applyFont="1" applyFill="1" applyBorder="1" applyAlignment="1">
      <alignment horizontal="center" wrapText="1"/>
    </xf>
    <xf numFmtId="0" fontId="0" fillId="2" borderId="63" xfId="0" applyFill="1" applyBorder="1"/>
    <xf numFmtId="0" fontId="11" fillId="2" borderId="32" xfId="0" applyFont="1" applyFill="1" applyBorder="1" applyAlignment="1">
      <alignment horizontal="center"/>
    </xf>
    <xf numFmtId="0" fontId="0" fillId="2" borderId="64" xfId="0" applyFill="1" applyBorder="1"/>
    <xf numFmtId="0" fontId="0" fillId="9" borderId="65" xfId="0" applyFill="1" applyBorder="1"/>
    <xf numFmtId="0" fontId="11" fillId="9" borderId="65" xfId="0" applyFont="1" applyFill="1" applyBorder="1" applyAlignment="1">
      <alignment horizontal="center"/>
    </xf>
    <xf numFmtId="170" fontId="11" fillId="9" borderId="16" xfId="0" applyNumberFormat="1" applyFont="1" applyFill="1" applyBorder="1" applyAlignment="1">
      <alignment horizontal="center"/>
    </xf>
    <xf numFmtId="0" fontId="0" fillId="2" borderId="67" xfId="0" applyFill="1" applyBorder="1"/>
    <xf numFmtId="49" fontId="11" fillId="10" borderId="13" xfId="0" applyNumberFormat="1" applyFont="1" applyFill="1" applyBorder="1" applyAlignment="1">
      <alignment horizontal="center"/>
    </xf>
    <xf numFmtId="49" fontId="14" fillId="2" borderId="68" xfId="0" applyNumberFormat="1" applyFont="1" applyFill="1" applyBorder="1"/>
    <xf numFmtId="0" fontId="3" fillId="2" borderId="13" xfId="0" applyFont="1" applyFill="1" applyBorder="1" applyAlignment="1">
      <alignment horizontal="center"/>
    </xf>
    <xf numFmtId="0" fontId="1" fillId="2" borderId="20" xfId="0" applyFont="1" applyFill="1" applyBorder="1" applyAlignment="1">
      <alignment horizontal="center"/>
    </xf>
    <xf numFmtId="49" fontId="4" fillId="3" borderId="31" xfId="0" applyNumberFormat="1" applyFont="1" applyFill="1" applyBorder="1" applyAlignment="1">
      <alignment horizontal="center" wrapText="1"/>
    </xf>
    <xf numFmtId="49" fontId="4" fillId="3" borderId="32" xfId="0" applyNumberFormat="1" applyFont="1" applyFill="1" applyBorder="1" applyAlignment="1">
      <alignment horizontal="center" wrapText="1"/>
    </xf>
    <xf numFmtId="49" fontId="4" fillId="3" borderId="43" xfId="0" applyNumberFormat="1" applyFont="1" applyFill="1" applyBorder="1" applyAlignment="1">
      <alignment horizontal="center" wrapText="1"/>
    </xf>
    <xf numFmtId="0" fontId="3" fillId="2" borderId="5" xfId="0" applyFont="1" applyFill="1" applyBorder="1" applyAlignment="1">
      <alignment horizontal="left"/>
    </xf>
    <xf numFmtId="0" fontId="3" fillId="2" borderId="5" xfId="0" applyFont="1" applyFill="1" applyBorder="1" applyAlignment="1">
      <alignment horizontal="center"/>
    </xf>
    <xf numFmtId="0" fontId="3" fillId="2" borderId="18" xfId="0" applyFont="1" applyFill="1" applyBorder="1" applyAlignment="1">
      <alignment horizontal="center"/>
    </xf>
    <xf numFmtId="49" fontId="3" fillId="3" borderId="45" xfId="0" applyNumberFormat="1" applyFont="1" applyFill="1" applyBorder="1" applyAlignment="1">
      <alignment horizontal="center" vertical="center" wrapText="1"/>
    </xf>
    <xf numFmtId="49" fontId="3" fillId="3" borderId="34" xfId="0" applyNumberFormat="1" applyFont="1" applyFill="1" applyBorder="1" applyAlignment="1">
      <alignment horizontal="center" vertical="center" wrapText="1"/>
    </xf>
    <xf numFmtId="49" fontId="3" fillId="3" borderId="46" xfId="0" applyNumberFormat="1" applyFont="1" applyFill="1" applyBorder="1" applyAlignment="1">
      <alignment horizontal="center" vertical="center" wrapText="1"/>
    </xf>
    <xf numFmtId="49" fontId="3" fillId="6" borderId="8" xfId="0" applyNumberFormat="1" applyFont="1" applyFill="1" applyBorder="1"/>
    <xf numFmtId="0" fontId="3" fillId="6" borderId="9" xfId="0" applyFont="1" applyFill="1" applyBorder="1"/>
    <xf numFmtId="0" fontId="0" fillId="6" borderId="9" xfId="0" applyFill="1" applyBorder="1"/>
    <xf numFmtId="0" fontId="0" fillId="6" borderId="10" xfId="0" applyFill="1" applyBorder="1"/>
    <xf numFmtId="0" fontId="0" fillId="6" borderId="8" xfId="0" applyFill="1" applyBorder="1"/>
    <xf numFmtId="0" fontId="3" fillId="2" borderId="12" xfId="0" applyFont="1" applyFill="1" applyBorder="1"/>
    <xf numFmtId="0" fontId="0" fillId="2" borderId="53" xfId="0" applyFill="1" applyBorder="1"/>
    <xf numFmtId="0" fontId="0" fillId="2" borderId="52" xfId="0" applyFill="1" applyBorder="1"/>
    <xf numFmtId="0" fontId="3" fillId="2" borderId="21" xfId="0" applyFont="1" applyFill="1" applyBorder="1"/>
    <xf numFmtId="164" fontId="0" fillId="5" borderId="55" xfId="0" applyNumberFormat="1" applyFill="1" applyBorder="1"/>
    <xf numFmtId="164" fontId="0" fillId="5" borderId="54" xfId="0" applyNumberFormat="1" applyFill="1" applyBorder="1"/>
    <xf numFmtId="0" fontId="0" fillId="2" borderId="70" xfId="0" applyFill="1" applyBorder="1"/>
    <xf numFmtId="49" fontId="3" fillId="2" borderId="61" xfId="0" applyNumberFormat="1" applyFont="1" applyFill="1" applyBorder="1"/>
    <xf numFmtId="164" fontId="3" fillId="2" borderId="61" xfId="0" applyNumberFormat="1" applyFont="1" applyFill="1" applyBorder="1"/>
    <xf numFmtId="164" fontId="3" fillId="2" borderId="62" xfId="0" applyNumberFormat="1" applyFont="1" applyFill="1" applyBorder="1"/>
    <xf numFmtId="164" fontId="3" fillId="2" borderId="60" xfId="0" applyNumberFormat="1" applyFont="1" applyFill="1" applyBorder="1"/>
    <xf numFmtId="0" fontId="2" fillId="2" borderId="9" xfId="0" applyFont="1" applyFill="1" applyBorder="1"/>
    <xf numFmtId="0" fontId="0" fillId="0" borderId="1" xfId="0" applyBorder="1"/>
    <xf numFmtId="0" fontId="0" fillId="0" borderId="2" xfId="0" applyBorder="1"/>
    <xf numFmtId="0" fontId="0" fillId="0" borderId="3" xfId="0" applyBorder="1"/>
    <xf numFmtId="0" fontId="0" fillId="0" borderId="4" xfId="0" applyBorder="1"/>
    <xf numFmtId="0" fontId="0" fillId="0" borderId="13" xfId="0" applyBorder="1"/>
    <xf numFmtId="0" fontId="0" fillId="0" borderId="20" xfId="0" applyBorder="1"/>
    <xf numFmtId="0" fontId="0" fillId="0" borderId="5" xfId="0" applyBorder="1"/>
    <xf numFmtId="0" fontId="2" fillId="0" borderId="5" xfId="0" applyFont="1" applyBorder="1"/>
    <xf numFmtId="0" fontId="1" fillId="0" borderId="5" xfId="0" applyFont="1" applyBorder="1"/>
    <xf numFmtId="0" fontId="4" fillId="0" borderId="5" xfId="0" applyFont="1" applyBorder="1" applyAlignment="1">
      <alignment horizontal="center"/>
    </xf>
    <xf numFmtId="164" fontId="8" fillId="0" borderId="5" xfId="0" applyNumberFormat="1" applyFont="1" applyBorder="1"/>
    <xf numFmtId="0" fontId="0" fillId="0" borderId="18" xfId="0" applyBorder="1"/>
    <xf numFmtId="49" fontId="3" fillId="7" borderId="47" xfId="0" applyNumberFormat="1" applyFont="1" applyFill="1" applyBorder="1" applyAlignment="1">
      <alignment horizontal="center" vertical="center" wrapText="1"/>
    </xf>
    <xf numFmtId="0" fontId="3" fillId="0" borderId="11" xfId="0" applyFont="1" applyBorder="1"/>
    <xf numFmtId="0" fontId="3" fillId="0" borderId="13" xfId="0" applyFont="1" applyBorder="1"/>
    <xf numFmtId="0" fontId="0" fillId="0" borderId="7" xfId="0" applyBorder="1"/>
    <xf numFmtId="49" fontId="3" fillId="2" borderId="45" xfId="0" applyNumberFormat="1" applyFont="1" applyFill="1" applyBorder="1" applyAlignment="1">
      <alignment horizontal="center" wrapText="1"/>
    </xf>
    <xf numFmtId="49" fontId="3" fillId="2" borderId="34" xfId="0" applyNumberFormat="1" applyFont="1" applyFill="1" applyBorder="1" applyAlignment="1">
      <alignment horizontal="center" wrapText="1"/>
    </xf>
    <xf numFmtId="0" fontId="8" fillId="4" borderId="34" xfId="0" applyFont="1" applyFill="1" applyBorder="1"/>
    <xf numFmtId="0" fontId="3" fillId="2" borderId="11" xfId="0" applyFont="1" applyFill="1" applyBorder="1" applyAlignment="1">
      <alignment horizontal="center" vertical="center" wrapText="1"/>
    </xf>
    <xf numFmtId="0" fontId="3" fillId="2" borderId="13" xfId="0" applyFont="1" applyFill="1" applyBorder="1" applyAlignment="1">
      <alignment horizontal="center" vertical="center" wrapText="1"/>
    </xf>
    <xf numFmtId="49" fontId="15" fillId="5" borderId="57" xfId="0" applyNumberFormat="1" applyFont="1" applyFill="1" applyBorder="1"/>
    <xf numFmtId="49" fontId="8" fillId="0" borderId="58" xfId="0" applyNumberFormat="1" applyFont="1" applyBorder="1" applyAlignment="1">
      <alignment horizontal="center"/>
    </xf>
    <xf numFmtId="168" fontId="8" fillId="0" borderId="58" xfId="0" applyNumberFormat="1" applyFont="1" applyBorder="1"/>
    <xf numFmtId="0" fontId="8" fillId="4" borderId="75" xfId="0" applyFont="1" applyFill="1" applyBorder="1"/>
    <xf numFmtId="171" fontId="8" fillId="5" borderId="58" xfId="0" applyNumberFormat="1" applyFont="1" applyFill="1" applyBorder="1"/>
    <xf numFmtId="171" fontId="8" fillId="5" borderId="59" xfId="0" applyNumberFormat="1" applyFont="1" applyFill="1" applyBorder="1"/>
    <xf numFmtId="171" fontId="8" fillId="5" borderId="76" xfId="0" applyNumberFormat="1" applyFont="1" applyFill="1" applyBorder="1"/>
    <xf numFmtId="164" fontId="8" fillId="0" borderId="11" xfId="0" applyNumberFormat="1" applyFont="1" applyBorder="1"/>
    <xf numFmtId="164" fontId="8" fillId="0" borderId="13" xfId="0" applyNumberFormat="1" applyFont="1" applyBorder="1"/>
    <xf numFmtId="49" fontId="15" fillId="5" borderId="54" xfId="0" applyNumberFormat="1" applyFont="1" applyFill="1" applyBorder="1"/>
    <xf numFmtId="49" fontId="8" fillId="0" borderId="22" xfId="0" applyNumberFormat="1" applyFont="1" applyBorder="1" applyAlignment="1">
      <alignment horizontal="center"/>
    </xf>
    <xf numFmtId="168" fontId="8" fillId="0" borderId="22" xfId="0" applyNumberFormat="1" applyFont="1" applyBorder="1"/>
    <xf numFmtId="0" fontId="8" fillId="4" borderId="23" xfId="0" applyFont="1" applyFill="1" applyBorder="1"/>
    <xf numFmtId="171" fontId="8" fillId="5" borderId="22" xfId="0" applyNumberFormat="1" applyFont="1" applyFill="1" applyBorder="1"/>
    <xf numFmtId="171" fontId="8" fillId="5" borderId="55" xfId="0" applyNumberFormat="1" applyFont="1" applyFill="1" applyBorder="1"/>
    <xf numFmtId="171" fontId="8" fillId="5" borderId="77" xfId="0" applyNumberFormat="1" applyFont="1" applyFill="1" applyBorder="1"/>
    <xf numFmtId="49" fontId="15" fillId="5" borderId="60" xfId="0" applyNumberFormat="1" applyFont="1" applyFill="1" applyBorder="1"/>
    <xf numFmtId="49" fontId="8" fillId="0" borderId="61" xfId="0" applyNumberFormat="1" applyFont="1" applyBorder="1" applyAlignment="1">
      <alignment horizontal="center"/>
    </xf>
    <xf numFmtId="168" fontId="8" fillId="0" borderId="61" xfId="0" applyNumberFormat="1" applyFont="1" applyBorder="1"/>
    <xf numFmtId="0" fontId="8" fillId="4" borderId="78" xfId="0" applyFont="1" applyFill="1" applyBorder="1"/>
    <xf numFmtId="171" fontId="8" fillId="5" borderId="61" xfId="0" applyNumberFormat="1" applyFont="1" applyFill="1" applyBorder="1"/>
    <xf numFmtId="171" fontId="8" fillId="5" borderId="62" xfId="0" applyNumberFormat="1" applyFont="1" applyFill="1" applyBorder="1"/>
    <xf numFmtId="171" fontId="8" fillId="5" borderId="79" xfId="0" applyNumberFormat="1" applyFont="1" applyFill="1" applyBorder="1"/>
    <xf numFmtId="0" fontId="0" fillId="0" borderId="9" xfId="0" applyBorder="1"/>
    <xf numFmtId="0" fontId="0" fillId="0" borderId="12" xfId="0" applyBorder="1"/>
    <xf numFmtId="0" fontId="3" fillId="4" borderId="34" xfId="0" applyFont="1" applyFill="1" applyBorder="1" applyAlignment="1">
      <alignment horizontal="center" vertical="center" wrapText="1"/>
    </xf>
    <xf numFmtId="0" fontId="0" fillId="0" borderId="24" xfId="0" applyBorder="1"/>
    <xf numFmtId="0" fontId="3" fillId="2" borderId="13" xfId="0" applyFont="1" applyFill="1" applyBorder="1" applyAlignment="1">
      <alignment horizontal="center" wrapText="1"/>
    </xf>
    <xf numFmtId="0" fontId="3" fillId="2" borderId="20" xfId="0" applyFont="1" applyFill="1" applyBorder="1" applyAlignment="1">
      <alignment horizontal="center" wrapText="1"/>
    </xf>
    <xf numFmtId="0" fontId="0" fillId="0" borderId="32" xfId="0" applyBorder="1"/>
    <xf numFmtId="0" fontId="0" fillId="0" borderId="30" xfId="0" applyBorder="1"/>
    <xf numFmtId="49" fontId="8" fillId="2" borderId="58" xfId="0" applyNumberFormat="1" applyFont="1" applyFill="1" applyBorder="1" applyAlignment="1">
      <alignment vertical="top"/>
    </xf>
    <xf numFmtId="49" fontId="8" fillId="2" borderId="22" xfId="0" applyNumberFormat="1" applyFont="1" applyFill="1" applyBorder="1" applyAlignment="1">
      <alignment vertical="top"/>
    </xf>
    <xf numFmtId="49" fontId="8" fillId="2" borderId="61" xfId="0" applyNumberFormat="1" applyFont="1" applyFill="1" applyBorder="1" applyAlignment="1">
      <alignment vertical="top"/>
    </xf>
    <xf numFmtId="0" fontId="0" fillId="0" borderId="19" xfId="0" applyBorder="1"/>
    <xf numFmtId="0" fontId="0" fillId="0" borderId="40" xfId="0" applyBorder="1"/>
    <xf numFmtId="0" fontId="0" fillId="0" borderId="37" xfId="0" applyBorder="1"/>
    <xf numFmtId="0" fontId="0" fillId="0" borderId="38" xfId="0" applyBorder="1"/>
    <xf numFmtId="0" fontId="0" fillId="11" borderId="13" xfId="0" applyFill="1" applyBorder="1"/>
    <xf numFmtId="49" fontId="17" fillId="2" borderId="12" xfId="0" applyNumberFormat="1" applyFont="1" applyFill="1" applyBorder="1"/>
    <xf numFmtId="0" fontId="16" fillId="2" borderId="12" xfId="0" applyFont="1" applyFill="1" applyBorder="1"/>
    <xf numFmtId="49" fontId="21" fillId="5" borderId="22" xfId="0" applyNumberFormat="1" applyFont="1" applyFill="1" applyBorder="1" applyAlignment="1">
      <alignment horizontal="left"/>
    </xf>
    <xf numFmtId="164" fontId="16" fillId="5" borderId="22" xfId="0" applyNumberFormat="1" applyFont="1" applyFill="1" applyBorder="1"/>
    <xf numFmtId="164" fontId="16" fillId="2" borderId="22" xfId="0" applyNumberFormat="1" applyFont="1" applyFill="1" applyBorder="1"/>
    <xf numFmtId="0" fontId="16" fillId="2" borderId="23" xfId="0" applyFont="1" applyFill="1" applyBorder="1"/>
    <xf numFmtId="49" fontId="23" fillId="11" borderId="22" xfId="0" applyNumberFormat="1" applyFont="1" applyFill="1" applyBorder="1" applyAlignment="1">
      <alignment horizontal="center" vertical="center" wrapText="1"/>
    </xf>
    <xf numFmtId="49" fontId="24" fillId="4" borderId="22" xfId="0" applyNumberFormat="1" applyFont="1" applyFill="1" applyBorder="1"/>
    <xf numFmtId="0" fontId="24" fillId="4" borderId="22" xfId="0" applyFont="1" applyFill="1" applyBorder="1"/>
    <xf numFmtId="167" fontId="23" fillId="4" borderId="22" xfId="0" applyNumberFormat="1" applyFont="1" applyFill="1" applyBorder="1"/>
    <xf numFmtId="0" fontId="16" fillId="2" borderId="26" xfId="0" applyFont="1" applyFill="1" applyBorder="1"/>
    <xf numFmtId="0" fontId="16" fillId="2" borderId="13" xfId="0" applyFont="1" applyFill="1" applyBorder="1"/>
    <xf numFmtId="167" fontId="16" fillId="5" borderId="22" xfId="0" applyNumberFormat="1" applyFont="1" applyFill="1" applyBorder="1"/>
    <xf numFmtId="0" fontId="16" fillId="2" borderId="21" xfId="0" applyFont="1" applyFill="1" applyBorder="1"/>
    <xf numFmtId="49" fontId="21" fillId="5" borderId="28" xfId="0" applyNumberFormat="1" applyFont="1" applyFill="1" applyBorder="1" applyAlignment="1">
      <alignment horizontal="left"/>
    </xf>
    <xf numFmtId="167" fontId="16" fillId="5" borderId="28" xfId="0" applyNumberFormat="1" applyFont="1" applyFill="1" applyBorder="1"/>
    <xf numFmtId="0" fontId="16" fillId="2" borderId="28" xfId="0" applyFont="1" applyFill="1" applyBorder="1"/>
    <xf numFmtId="0" fontId="23" fillId="2" borderId="13" xfId="0" applyFont="1" applyFill="1" applyBorder="1"/>
    <xf numFmtId="167" fontId="16" fillId="2" borderId="12" xfId="0" applyNumberFormat="1" applyFont="1" applyFill="1" applyBorder="1"/>
    <xf numFmtId="167" fontId="16" fillId="2" borderId="28" xfId="0" applyNumberFormat="1" applyFont="1" applyFill="1" applyBorder="1"/>
    <xf numFmtId="0" fontId="16" fillId="0" borderId="0" xfId="0" applyNumberFormat="1" applyFont="1"/>
    <xf numFmtId="0" fontId="16" fillId="2" borderId="15" xfId="0" applyFont="1" applyFill="1" applyBorder="1"/>
    <xf numFmtId="167" fontId="16" fillId="2" borderId="24" xfId="0" applyNumberFormat="1" applyFont="1" applyFill="1" applyBorder="1"/>
    <xf numFmtId="167" fontId="16" fillId="2" borderId="13" xfId="0" applyNumberFormat="1" applyFont="1" applyFill="1" applyBorder="1"/>
    <xf numFmtId="0" fontId="16" fillId="2" borderId="37" xfId="0" applyFont="1" applyFill="1" applyBorder="1"/>
    <xf numFmtId="0" fontId="16" fillId="2" borderId="39" xfId="0" applyFont="1" applyFill="1" applyBorder="1"/>
    <xf numFmtId="168" fontId="16" fillId="5" borderId="22" xfId="0" applyNumberFormat="1" applyFont="1" applyFill="1" applyBorder="1"/>
    <xf numFmtId="0" fontId="0" fillId="11" borderId="4" xfId="0" applyFill="1" applyBorder="1"/>
    <xf numFmtId="0" fontId="2" fillId="11" borderId="13" xfId="0" applyFont="1" applyFill="1" applyBorder="1"/>
    <xf numFmtId="0" fontId="1" fillId="11" borderId="13" xfId="0" applyFont="1" applyFill="1" applyBorder="1"/>
    <xf numFmtId="0" fontId="4" fillId="11" borderId="13" xfId="0" applyFont="1" applyFill="1" applyBorder="1"/>
    <xf numFmtId="0" fontId="0" fillId="11" borderId="0" xfId="0" applyNumberFormat="1" applyFill="1"/>
    <xf numFmtId="0" fontId="0" fillId="11" borderId="12" xfId="0" applyFill="1" applyBorder="1"/>
    <xf numFmtId="49" fontId="26" fillId="9" borderId="16" xfId="0" applyNumberFormat="1" applyFont="1" applyFill="1" applyBorder="1" applyAlignment="1">
      <alignment horizontal="left"/>
    </xf>
    <xf numFmtId="170" fontId="26" fillId="9" borderId="16" xfId="0" applyNumberFormat="1" applyFont="1" applyFill="1" applyBorder="1" applyAlignment="1">
      <alignment horizontal="center"/>
    </xf>
    <xf numFmtId="0" fontId="16" fillId="9" borderId="66" xfId="0" applyFont="1" applyFill="1" applyBorder="1"/>
    <xf numFmtId="0" fontId="27" fillId="9" borderId="66" xfId="0" applyFont="1" applyFill="1" applyBorder="1" applyAlignment="1">
      <alignment horizontal="center"/>
    </xf>
    <xf numFmtId="0" fontId="16" fillId="2" borderId="9" xfId="0" applyFont="1" applyFill="1" applyBorder="1"/>
    <xf numFmtId="49" fontId="16" fillId="2" borderId="22" xfId="0" applyNumberFormat="1" applyFont="1" applyFill="1" applyBorder="1"/>
    <xf numFmtId="168" fontId="16" fillId="2" borderId="22" xfId="0" applyNumberFormat="1" applyFont="1" applyFill="1" applyBorder="1"/>
    <xf numFmtId="0" fontId="16" fillId="2" borderId="69" xfId="0" applyFont="1" applyFill="1" applyBorder="1"/>
    <xf numFmtId="49" fontId="28" fillId="2" borderId="68" xfId="0" applyNumberFormat="1" applyFont="1" applyFill="1" applyBorder="1"/>
    <xf numFmtId="9" fontId="16" fillId="5" borderId="22" xfId="0" applyNumberFormat="1" applyFont="1" applyFill="1" applyBorder="1"/>
    <xf numFmtId="0" fontId="16" fillId="11" borderId="23" xfId="0" applyFont="1" applyFill="1" applyBorder="1"/>
    <xf numFmtId="0" fontId="16" fillId="0" borderId="13" xfId="0" applyFont="1" applyFill="1" applyBorder="1"/>
    <xf numFmtId="49" fontId="21" fillId="0" borderId="13" xfId="0" applyNumberFormat="1" applyFont="1" applyFill="1" applyBorder="1" applyAlignment="1">
      <alignment horizontal="left"/>
    </xf>
    <xf numFmtId="167" fontId="16" fillId="0" borderId="13" xfId="0" applyNumberFormat="1" applyFont="1" applyFill="1" applyBorder="1"/>
    <xf numFmtId="0" fontId="16" fillId="2" borderId="1" xfId="0" applyFont="1" applyFill="1" applyBorder="1"/>
    <xf numFmtId="0" fontId="16" fillId="2" borderId="2" xfId="0" applyFont="1" applyFill="1" applyBorder="1"/>
    <xf numFmtId="0" fontId="16" fillId="2" borderId="3" xfId="0" applyFont="1" applyFill="1" applyBorder="1"/>
    <xf numFmtId="0" fontId="16" fillId="2" borderId="4" xfId="0" applyFont="1" applyFill="1" applyBorder="1"/>
    <xf numFmtId="0" fontId="16" fillId="2" borderId="20" xfId="0" applyFont="1" applyFill="1" applyBorder="1"/>
    <xf numFmtId="0" fontId="30" fillId="2" borderId="13" xfId="0" applyFont="1" applyFill="1" applyBorder="1"/>
    <xf numFmtId="0" fontId="29" fillId="2" borderId="13" xfId="0" applyFont="1" applyFill="1" applyBorder="1"/>
    <xf numFmtId="0" fontId="23" fillId="2" borderId="12" xfId="0" applyFont="1" applyFill="1" applyBorder="1"/>
    <xf numFmtId="0" fontId="29" fillId="2" borderId="12" xfId="0" applyFont="1" applyFill="1" applyBorder="1"/>
    <xf numFmtId="0" fontId="30" fillId="2" borderId="12" xfId="0" applyFont="1" applyFill="1" applyBorder="1"/>
    <xf numFmtId="164" fontId="16" fillId="2" borderId="12" xfId="0" applyNumberFormat="1" applyFont="1" applyFill="1" applyBorder="1"/>
    <xf numFmtId="0" fontId="16" fillId="2" borderId="24" xfId="0" applyFont="1" applyFill="1" applyBorder="1"/>
    <xf numFmtId="0" fontId="16" fillId="2" borderId="25" xfId="0" applyFont="1" applyFill="1" applyBorder="1"/>
    <xf numFmtId="0" fontId="16" fillId="2" borderId="23" xfId="0" applyFont="1" applyFill="1" applyBorder="1" applyAlignment="1">
      <alignment vertical="center"/>
    </xf>
    <xf numFmtId="49" fontId="23" fillId="3" borderId="22" xfId="0" applyNumberFormat="1" applyFont="1" applyFill="1" applyBorder="1" applyAlignment="1">
      <alignment horizontal="center" vertical="center" wrapText="1"/>
    </xf>
    <xf numFmtId="165" fontId="23" fillId="4" borderId="22" xfId="0" applyNumberFormat="1" applyFont="1" applyFill="1" applyBorder="1"/>
    <xf numFmtId="9" fontId="16" fillId="2" borderId="24" xfId="0" applyNumberFormat="1" applyFont="1" applyFill="1" applyBorder="1"/>
    <xf numFmtId="0" fontId="16" fillId="11" borderId="13" xfId="0" applyFont="1" applyFill="1" applyBorder="1"/>
    <xf numFmtId="0" fontId="16" fillId="11" borderId="21" xfId="0" applyFont="1" applyFill="1" applyBorder="1"/>
    <xf numFmtId="166" fontId="16" fillId="2" borderId="13" xfId="0" applyNumberFormat="1" applyFont="1" applyFill="1" applyBorder="1"/>
    <xf numFmtId="49" fontId="23" fillId="2" borderId="22" xfId="0" applyNumberFormat="1" applyFont="1" applyFill="1" applyBorder="1" applyAlignment="1">
      <alignment horizontal="left"/>
    </xf>
    <xf numFmtId="0" fontId="16" fillId="2" borderId="5" xfId="0" applyFont="1" applyFill="1" applyBorder="1"/>
    <xf numFmtId="0" fontId="16" fillId="2" borderId="30" xfId="0" applyFont="1" applyFill="1" applyBorder="1"/>
    <xf numFmtId="0" fontId="16" fillId="2" borderId="14" xfId="0" applyFont="1" applyFill="1" applyBorder="1"/>
    <xf numFmtId="49" fontId="23" fillId="2" borderId="31" xfId="0" applyNumberFormat="1" applyFont="1" applyFill="1" applyBorder="1"/>
    <xf numFmtId="3" fontId="23" fillId="2" borderId="32" xfId="0" applyNumberFormat="1" applyFont="1" applyFill="1" applyBorder="1" applyAlignment="1">
      <alignment horizontal="left"/>
    </xf>
    <xf numFmtId="0" fontId="23" fillId="2" borderId="9" xfId="0" applyFont="1" applyFill="1" applyBorder="1"/>
    <xf numFmtId="164" fontId="16" fillId="2" borderId="9" xfId="0" applyNumberFormat="1" applyFont="1" applyFill="1" applyBorder="1"/>
    <xf numFmtId="49" fontId="23" fillId="2" borderId="13" xfId="0" applyNumberFormat="1" applyFont="1" applyFill="1" applyBorder="1"/>
    <xf numFmtId="3" fontId="23" fillId="2" borderId="13" xfId="0" applyNumberFormat="1" applyFont="1" applyFill="1" applyBorder="1" applyAlignment="1">
      <alignment horizontal="left"/>
    </xf>
    <xf numFmtId="164" fontId="16" fillId="2" borderId="23" xfId="0" applyNumberFormat="1" applyFont="1" applyFill="1" applyBorder="1"/>
    <xf numFmtId="0" fontId="16" fillId="2" borderId="32" xfId="0" applyFont="1" applyFill="1" applyBorder="1"/>
    <xf numFmtId="0" fontId="16" fillId="2" borderId="7" xfId="0" applyFont="1" applyFill="1" applyBorder="1"/>
    <xf numFmtId="49" fontId="30" fillId="2" borderId="31" xfId="0" applyNumberFormat="1" applyFont="1" applyFill="1" applyBorder="1"/>
    <xf numFmtId="3" fontId="30" fillId="2" borderId="33" xfId="0" applyNumberFormat="1" applyFont="1" applyFill="1" applyBorder="1" applyAlignment="1">
      <alignment horizontal="left"/>
    </xf>
    <xf numFmtId="0" fontId="16" fillId="2" borderId="35" xfId="0" applyFont="1" applyFill="1" applyBorder="1"/>
    <xf numFmtId="0" fontId="31" fillId="11" borderId="4" xfId="0" applyFont="1" applyFill="1" applyBorder="1"/>
    <xf numFmtId="0" fontId="31" fillId="11" borderId="13" xfId="0" applyFont="1" applyFill="1" applyBorder="1"/>
    <xf numFmtId="0" fontId="31" fillId="11" borderId="21" xfId="0" applyFont="1" applyFill="1" applyBorder="1"/>
    <xf numFmtId="0" fontId="31" fillId="11" borderId="24" xfId="0" applyFont="1" applyFill="1" applyBorder="1"/>
    <xf numFmtId="0" fontId="31" fillId="11" borderId="20" xfId="0" applyFont="1" applyFill="1" applyBorder="1"/>
    <xf numFmtId="0" fontId="31" fillId="11" borderId="0" xfId="0" applyNumberFormat="1" applyFont="1" applyFill="1"/>
    <xf numFmtId="0" fontId="16" fillId="2" borderId="36" xfId="0" applyFont="1" applyFill="1" applyBorder="1"/>
    <xf numFmtId="0" fontId="16" fillId="2" borderId="38" xfId="0" applyFont="1" applyFill="1" applyBorder="1"/>
    <xf numFmtId="0" fontId="16" fillId="0" borderId="21" xfId="0" applyFont="1" applyFill="1" applyBorder="1"/>
    <xf numFmtId="165" fontId="6" fillId="4" borderId="27" xfId="0" applyNumberFormat="1" applyFont="1" applyFill="1" applyBorder="1"/>
    <xf numFmtId="49" fontId="8" fillId="5" borderId="27" xfId="0" applyNumberFormat="1" applyFont="1" applyFill="1" applyBorder="1" applyAlignment="1">
      <alignment horizontal="center"/>
    </xf>
    <xf numFmtId="49" fontId="21" fillId="5" borderId="27" xfId="0" applyNumberFormat="1" applyFont="1" applyFill="1" applyBorder="1" applyAlignment="1">
      <alignment horizontal="center"/>
    </xf>
    <xf numFmtId="167" fontId="16" fillId="2" borderId="21" xfId="0" applyNumberFormat="1" applyFont="1" applyFill="1" applyBorder="1"/>
    <xf numFmtId="49" fontId="30" fillId="3" borderId="22" xfId="0" applyNumberFormat="1" applyFont="1" applyFill="1" applyBorder="1" applyAlignment="1">
      <alignment horizontal="center"/>
    </xf>
    <xf numFmtId="167" fontId="16" fillId="2" borderId="23" xfId="0" applyNumberFormat="1" applyFont="1" applyFill="1" applyBorder="1" applyAlignment="1">
      <alignment vertical="center"/>
    </xf>
    <xf numFmtId="167" fontId="16" fillId="2" borderId="23" xfId="0" applyNumberFormat="1" applyFont="1" applyFill="1" applyBorder="1"/>
    <xf numFmtId="167" fontId="23" fillId="6" borderId="22" xfId="0" applyNumberFormat="1" applyFont="1" applyFill="1" applyBorder="1" applyAlignment="1">
      <alignment horizontal="center"/>
    </xf>
    <xf numFmtId="167" fontId="23" fillId="6" borderId="27" xfId="0" applyNumberFormat="1" applyFont="1" applyFill="1" applyBorder="1" applyAlignment="1">
      <alignment horizontal="center"/>
    </xf>
    <xf numFmtId="167" fontId="16" fillId="2" borderId="20" xfId="0" applyNumberFormat="1" applyFont="1" applyFill="1" applyBorder="1"/>
    <xf numFmtId="0" fontId="16" fillId="0" borderId="13" xfId="0" applyNumberFormat="1" applyFont="1" applyFill="1" applyBorder="1"/>
    <xf numFmtId="167" fontId="16" fillId="2" borderId="37" xfId="0" applyNumberFormat="1" applyFont="1" applyFill="1" applyBorder="1"/>
    <xf numFmtId="0" fontId="16" fillId="2" borderId="42" xfId="0" applyFont="1" applyFill="1" applyBorder="1"/>
    <xf numFmtId="0" fontId="16" fillId="0" borderId="1" xfId="0" applyFont="1" applyFill="1" applyBorder="1"/>
    <xf numFmtId="0" fontId="16" fillId="0" borderId="2" xfId="0" applyFont="1" applyFill="1" applyBorder="1"/>
    <xf numFmtId="0" fontId="16" fillId="0" borderId="3" xfId="0" applyFont="1" applyFill="1" applyBorder="1"/>
    <xf numFmtId="0" fontId="16" fillId="0" borderId="0" xfId="0" applyNumberFormat="1" applyFont="1" applyFill="1"/>
    <xf numFmtId="0" fontId="16" fillId="0" borderId="4" xfId="0" applyFont="1" applyFill="1" applyBorder="1"/>
    <xf numFmtId="0" fontId="16" fillId="0" borderId="20" xfId="0" applyFont="1" applyFill="1" applyBorder="1"/>
    <xf numFmtId="0" fontId="29" fillId="0" borderId="13" xfId="0" applyFont="1" applyFill="1" applyBorder="1"/>
    <xf numFmtId="0" fontId="23" fillId="0" borderId="13" xfId="0" applyFont="1" applyFill="1" applyBorder="1"/>
    <xf numFmtId="0" fontId="30" fillId="0" borderId="13" xfId="0" applyFont="1" applyFill="1" applyBorder="1"/>
    <xf numFmtId="164" fontId="16" fillId="0" borderId="13" xfId="0" applyNumberFormat="1" applyFont="1" applyFill="1" applyBorder="1"/>
    <xf numFmtId="0" fontId="16" fillId="0" borderId="12" xfId="0" applyFont="1" applyFill="1" applyBorder="1"/>
    <xf numFmtId="0" fontId="16" fillId="0" borderId="41" xfId="0" applyFont="1" applyFill="1" applyBorder="1"/>
    <xf numFmtId="0" fontId="23" fillId="0" borderId="12" xfId="0" applyFont="1" applyFill="1" applyBorder="1"/>
    <xf numFmtId="0" fontId="29" fillId="0" borderId="12" xfId="0" applyFont="1" applyFill="1" applyBorder="1"/>
    <xf numFmtId="0" fontId="30" fillId="0" borderId="12" xfId="0" applyFont="1" applyFill="1" applyBorder="1"/>
    <xf numFmtId="164" fontId="16" fillId="0" borderId="12" xfId="0" applyNumberFormat="1" applyFont="1" applyFill="1" applyBorder="1"/>
    <xf numFmtId="0" fontId="16" fillId="0" borderId="23" xfId="0" applyFont="1" applyFill="1" applyBorder="1"/>
    <xf numFmtId="0" fontId="16" fillId="0" borderId="25" xfId="0" applyFont="1" applyFill="1" applyBorder="1"/>
    <xf numFmtId="0" fontId="16" fillId="0" borderId="23" xfId="0" applyFont="1" applyFill="1" applyBorder="1" applyAlignment="1">
      <alignment vertical="center"/>
    </xf>
    <xf numFmtId="165" fontId="23" fillId="0" borderId="22" xfId="0" applyNumberFormat="1" applyFont="1" applyFill="1" applyBorder="1"/>
    <xf numFmtId="0" fontId="16" fillId="0" borderId="26" xfId="0" applyFont="1" applyFill="1" applyBorder="1"/>
    <xf numFmtId="164" fontId="16" fillId="0" borderId="22" xfId="0" applyNumberFormat="1" applyFont="1" applyFill="1" applyBorder="1"/>
    <xf numFmtId="168" fontId="16" fillId="0" borderId="23" xfId="0" applyNumberFormat="1" applyFont="1" applyFill="1" applyBorder="1"/>
    <xf numFmtId="0" fontId="21" fillId="0" borderId="22" xfId="0" applyFont="1" applyFill="1" applyBorder="1" applyAlignment="1">
      <alignment horizontal="left"/>
    </xf>
    <xf numFmtId="0" fontId="16" fillId="0" borderId="22" xfId="0" applyFont="1" applyFill="1" applyBorder="1"/>
    <xf numFmtId="0" fontId="16" fillId="0" borderId="15" xfId="0" applyFont="1" applyFill="1" applyBorder="1"/>
    <xf numFmtId="0" fontId="21" fillId="0" borderId="15" xfId="0" applyFont="1" applyFill="1" applyBorder="1"/>
    <xf numFmtId="0" fontId="16" fillId="0" borderId="42" xfId="0" applyFont="1" applyFill="1" applyBorder="1"/>
    <xf numFmtId="0" fontId="16" fillId="0" borderId="13" xfId="0" applyFont="1" applyFill="1" applyBorder="1" applyAlignment="1">
      <alignment wrapText="1"/>
    </xf>
    <xf numFmtId="168" fontId="16" fillId="0" borderId="13" xfId="0" applyNumberFormat="1" applyFont="1" applyFill="1" applyBorder="1"/>
    <xf numFmtId="0" fontId="16" fillId="0" borderId="36" xfId="0" applyFont="1" applyFill="1" applyBorder="1"/>
    <xf numFmtId="0" fontId="16" fillId="0" borderId="37" xfId="0" applyFont="1" applyFill="1" applyBorder="1"/>
    <xf numFmtId="0" fontId="16" fillId="0" borderId="38" xfId="0" applyFont="1" applyFill="1" applyBorder="1"/>
    <xf numFmtId="1" fontId="16" fillId="0" borderId="4" xfId="0" applyNumberFormat="1" applyFont="1" applyFill="1" applyBorder="1"/>
    <xf numFmtId="1" fontId="23" fillId="0" borderId="13" xfId="0" applyNumberFormat="1" applyFont="1" applyFill="1" applyBorder="1"/>
    <xf numFmtId="1" fontId="16" fillId="0" borderId="13" xfId="0" applyNumberFormat="1" applyFont="1" applyFill="1" applyBorder="1"/>
    <xf numFmtId="14" fontId="16" fillId="0" borderId="13" xfId="0" applyNumberFormat="1" applyFont="1" applyFill="1" applyBorder="1"/>
    <xf numFmtId="1" fontId="16" fillId="0" borderId="20" xfId="0" applyNumberFormat="1" applyFont="1" applyFill="1" applyBorder="1"/>
    <xf numFmtId="1" fontId="16" fillId="0" borderId="5" xfId="0" applyNumberFormat="1" applyFont="1" applyFill="1" applyBorder="1"/>
    <xf numFmtId="14" fontId="16" fillId="0" borderId="5" xfId="0" applyNumberFormat="1" applyFont="1" applyFill="1" applyBorder="1"/>
    <xf numFmtId="1" fontId="16" fillId="0" borderId="18" xfId="0" applyNumberFormat="1" applyFont="1" applyFill="1" applyBorder="1"/>
    <xf numFmtId="0" fontId="23" fillId="0" borderId="31" xfId="0" applyFont="1" applyFill="1" applyBorder="1" applyAlignment="1">
      <alignment horizontal="center" vertical="center" wrapText="1"/>
    </xf>
    <xf numFmtId="1" fontId="16" fillId="0" borderId="44" xfId="0" applyNumberFormat="1" applyFont="1" applyFill="1" applyBorder="1"/>
    <xf numFmtId="1" fontId="16" fillId="0" borderId="14" xfId="0" applyNumberFormat="1" applyFont="1" applyFill="1" applyBorder="1"/>
    <xf numFmtId="49" fontId="23" fillId="0" borderId="45" xfId="0" applyNumberFormat="1" applyFont="1" applyFill="1" applyBorder="1" applyAlignment="1">
      <alignment horizontal="center" vertical="center" wrapText="1"/>
    </xf>
    <xf numFmtId="49" fontId="23" fillId="0" borderId="34" xfId="0" applyNumberFormat="1" applyFont="1" applyFill="1" applyBorder="1" applyAlignment="1">
      <alignment horizontal="center" vertical="center" wrapText="1"/>
    </xf>
    <xf numFmtId="49" fontId="23" fillId="0" borderId="46" xfId="0" applyNumberFormat="1" applyFont="1" applyFill="1" applyBorder="1" applyAlignment="1">
      <alignment horizontal="center" vertical="center" wrapText="1"/>
    </xf>
    <xf numFmtId="1" fontId="16" fillId="0" borderId="47" xfId="0" applyNumberFormat="1" applyFont="1" applyFill="1" applyBorder="1" applyAlignment="1">
      <alignment vertical="center"/>
    </xf>
    <xf numFmtId="0" fontId="23" fillId="0" borderId="45" xfId="0" applyFont="1" applyFill="1" applyBorder="1" applyAlignment="1">
      <alignment horizontal="center" vertical="center" wrapText="1"/>
    </xf>
    <xf numFmtId="1" fontId="16" fillId="0" borderId="48" xfId="0" applyNumberFormat="1" applyFont="1" applyFill="1" applyBorder="1"/>
    <xf numFmtId="1" fontId="16" fillId="0" borderId="35" xfId="0" applyNumberFormat="1" applyFont="1" applyFill="1" applyBorder="1"/>
    <xf numFmtId="14" fontId="16" fillId="0" borderId="35" xfId="0" applyNumberFormat="1" applyFont="1" applyFill="1" applyBorder="1"/>
    <xf numFmtId="1" fontId="16" fillId="0" borderId="49" xfId="0" applyNumberFormat="1" applyFont="1" applyFill="1" applyBorder="1"/>
    <xf numFmtId="1" fontId="16" fillId="0" borderId="50" xfId="0" applyNumberFormat="1" applyFont="1" applyFill="1" applyBorder="1"/>
    <xf numFmtId="1" fontId="16" fillId="0" borderId="15" xfId="0" applyNumberFormat="1" applyFont="1" applyFill="1" applyBorder="1"/>
    <xf numFmtId="14" fontId="21" fillId="0" borderId="15" xfId="0" applyNumberFormat="1" applyFont="1" applyFill="1" applyBorder="1" applyAlignment="1">
      <alignment horizontal="center"/>
    </xf>
    <xf numFmtId="164" fontId="16" fillId="0" borderId="15" xfId="0" applyNumberFormat="1" applyFont="1" applyFill="1" applyBorder="1"/>
    <xf numFmtId="164" fontId="16" fillId="0" borderId="51" xfId="0" applyNumberFormat="1" applyFont="1" applyFill="1" applyBorder="1"/>
    <xf numFmtId="49" fontId="24" fillId="0" borderId="52" xfId="0" applyNumberFormat="1" applyFont="1" applyFill="1" applyBorder="1"/>
    <xf numFmtId="1" fontId="16" fillId="0" borderId="12" xfId="0" applyNumberFormat="1" applyFont="1" applyFill="1" applyBorder="1"/>
    <xf numFmtId="14" fontId="21" fillId="0" borderId="12" xfId="0" applyNumberFormat="1" applyFont="1" applyFill="1" applyBorder="1" applyAlignment="1">
      <alignment horizontal="center"/>
    </xf>
    <xf numFmtId="164" fontId="16" fillId="0" borderId="53" xfId="0" applyNumberFormat="1" applyFont="1" applyFill="1" applyBorder="1"/>
    <xf numFmtId="49" fontId="16" fillId="0" borderId="54" xfId="0" applyNumberFormat="1" applyFont="1" applyFill="1" applyBorder="1" applyAlignment="1">
      <alignment vertical="center" wrapText="1"/>
    </xf>
    <xf numFmtId="49" fontId="16" fillId="0" borderId="22" xfId="0" applyNumberFormat="1" applyFont="1" applyFill="1" applyBorder="1" applyAlignment="1">
      <alignment vertical="center"/>
    </xf>
    <xf numFmtId="49" fontId="21" fillId="0" borderId="22" xfId="0" applyNumberFormat="1" applyFont="1" applyFill="1" applyBorder="1" applyAlignment="1">
      <alignment horizontal="center" vertical="center"/>
    </xf>
    <xf numFmtId="14" fontId="21" fillId="0" borderId="22" xfId="0" applyNumberFormat="1" applyFont="1" applyFill="1" applyBorder="1" applyAlignment="1">
      <alignment horizontal="center" vertical="center"/>
    </xf>
    <xf numFmtId="1" fontId="16" fillId="0" borderId="23" xfId="0" applyNumberFormat="1" applyFont="1" applyFill="1" applyBorder="1"/>
    <xf numFmtId="168" fontId="16" fillId="0" borderId="22" xfId="0" applyNumberFormat="1" applyFont="1" applyFill="1" applyBorder="1"/>
    <xf numFmtId="14" fontId="21" fillId="0" borderId="22" xfId="0" applyNumberFormat="1" applyFont="1" applyFill="1" applyBorder="1" applyAlignment="1">
      <alignment horizontal="center" vertical="center" wrapText="1"/>
    </xf>
    <xf numFmtId="49" fontId="23" fillId="0" borderId="54" xfId="0" applyNumberFormat="1" applyFont="1" applyFill="1" applyBorder="1"/>
    <xf numFmtId="164" fontId="23" fillId="0" borderId="22" xfId="0" applyNumberFormat="1" applyFont="1" applyFill="1" applyBorder="1"/>
    <xf numFmtId="49" fontId="23" fillId="0" borderId="11" xfId="0" applyNumberFormat="1" applyFont="1" applyFill="1" applyBorder="1"/>
    <xf numFmtId="14" fontId="21" fillId="0" borderId="13" xfId="0" applyNumberFormat="1" applyFont="1" applyFill="1" applyBorder="1" applyAlignment="1">
      <alignment horizontal="center"/>
    </xf>
    <xf numFmtId="1" fontId="16" fillId="0" borderId="21" xfId="0" applyNumberFormat="1" applyFont="1" applyFill="1" applyBorder="1"/>
    <xf numFmtId="1" fontId="16" fillId="0" borderId="17" xfId="0" applyNumberFormat="1" applyFont="1" applyFill="1" applyBorder="1"/>
    <xf numFmtId="1" fontId="16" fillId="0" borderId="30" xfId="0" applyNumberFormat="1" applyFont="1" applyFill="1" applyBorder="1"/>
    <xf numFmtId="1" fontId="16" fillId="0" borderId="56" xfId="0" applyNumberFormat="1" applyFont="1" applyFill="1" applyBorder="1"/>
    <xf numFmtId="1" fontId="16" fillId="0" borderId="9" xfId="0" applyNumberFormat="1" applyFont="1" applyFill="1" applyBorder="1"/>
    <xf numFmtId="14" fontId="16" fillId="0" borderId="9" xfId="0" applyNumberFormat="1" applyFont="1" applyFill="1" applyBorder="1"/>
    <xf numFmtId="1" fontId="16" fillId="0" borderId="36" xfId="0" applyNumberFormat="1" applyFont="1" applyFill="1" applyBorder="1"/>
    <xf numFmtId="1" fontId="16" fillId="0" borderId="37" xfId="0" applyNumberFormat="1" applyFont="1" applyFill="1" applyBorder="1"/>
    <xf numFmtId="14" fontId="16" fillId="0" borderId="37" xfId="0" applyNumberFormat="1" applyFont="1" applyFill="1" applyBorder="1"/>
    <xf numFmtId="1" fontId="16" fillId="0" borderId="38" xfId="0" applyNumberFormat="1" applyFont="1" applyFill="1" applyBorder="1"/>
    <xf numFmtId="0" fontId="16" fillId="11" borderId="4" xfId="0" applyFont="1" applyFill="1" applyBorder="1"/>
    <xf numFmtId="49" fontId="29" fillId="11" borderId="13" xfId="0" applyNumberFormat="1" applyFont="1" applyFill="1" applyBorder="1" applyAlignment="1">
      <alignment horizontal="center"/>
    </xf>
    <xf numFmtId="0" fontId="29" fillId="11" borderId="13" xfId="0" applyFont="1" applyFill="1" applyBorder="1" applyAlignment="1">
      <alignment horizontal="center"/>
    </xf>
    <xf numFmtId="0" fontId="16" fillId="11" borderId="20" xfId="0" applyFont="1" applyFill="1" applyBorder="1"/>
    <xf numFmtId="0" fontId="16" fillId="11" borderId="0" xfId="0" applyNumberFormat="1" applyFont="1" applyFill="1"/>
    <xf numFmtId="0" fontId="23" fillId="11" borderId="13" xfId="0" applyFont="1" applyFill="1" applyBorder="1"/>
    <xf numFmtId="0" fontId="29" fillId="11" borderId="13" xfId="0" applyFont="1" applyFill="1" applyBorder="1"/>
    <xf numFmtId="0" fontId="30" fillId="11" borderId="13" xfId="0" applyFont="1" applyFill="1" applyBorder="1"/>
    <xf numFmtId="0" fontId="16" fillId="11" borderId="12" xfId="0" applyFont="1" applyFill="1" applyBorder="1"/>
    <xf numFmtId="0" fontId="16" fillId="11" borderId="41" xfId="0" applyFont="1" applyFill="1" applyBorder="1"/>
    <xf numFmtId="49" fontId="30" fillId="3" borderId="22" xfId="0" applyNumberFormat="1" applyFont="1" applyFill="1" applyBorder="1" applyAlignment="1">
      <alignment horizontal="center" wrapText="1"/>
    </xf>
    <xf numFmtId="165" fontId="23" fillId="6" borderId="22" xfId="0" applyNumberFormat="1" applyFont="1" applyFill="1" applyBorder="1" applyAlignment="1">
      <alignment horizontal="center"/>
    </xf>
    <xf numFmtId="9" fontId="16" fillId="2" borderId="23" xfId="0" applyNumberFormat="1" applyFont="1" applyFill="1" applyBorder="1"/>
    <xf numFmtId="0" fontId="16" fillId="2" borderId="71" xfId="0" applyFont="1" applyFill="1" applyBorder="1"/>
    <xf numFmtId="0" fontId="16" fillId="2" borderId="6" xfId="0" applyFont="1" applyFill="1" applyBorder="1"/>
    <xf numFmtId="49" fontId="24" fillId="4" borderId="47" xfId="0" applyNumberFormat="1" applyFont="1" applyFill="1" applyBorder="1"/>
    <xf numFmtId="0" fontId="24" fillId="4" borderId="48" xfId="0" applyFont="1" applyFill="1" applyBorder="1"/>
    <xf numFmtId="0" fontId="24" fillId="4" borderId="35" xfId="0" applyFont="1" applyFill="1" applyBorder="1"/>
    <xf numFmtId="165" fontId="23" fillId="4" borderId="35" xfId="0" applyNumberFormat="1" applyFont="1" applyFill="1" applyBorder="1"/>
    <xf numFmtId="165" fontId="23" fillId="4" borderId="48" xfId="0" applyNumberFormat="1" applyFont="1" applyFill="1" applyBorder="1"/>
    <xf numFmtId="165" fontId="23" fillId="4" borderId="72" xfId="0" applyNumberFormat="1" applyFont="1" applyFill="1" applyBorder="1"/>
    <xf numFmtId="0" fontId="16" fillId="2" borderId="73" xfId="0" applyFont="1" applyFill="1" applyBorder="1"/>
    <xf numFmtId="9" fontId="16" fillId="2" borderId="74" xfId="0" applyNumberFormat="1" applyFont="1" applyFill="1" applyBorder="1"/>
    <xf numFmtId="0" fontId="16" fillId="2" borderId="74" xfId="0" applyFont="1" applyFill="1" applyBorder="1"/>
    <xf numFmtId="167" fontId="19" fillId="5" borderId="22" xfId="0" applyNumberFormat="1" applyFont="1" applyFill="1" applyBorder="1"/>
    <xf numFmtId="167" fontId="19" fillId="2" borderId="23" xfId="0" applyNumberFormat="1" applyFont="1" applyFill="1" applyBorder="1"/>
    <xf numFmtId="49" fontId="21" fillId="11" borderId="22" xfId="0" applyNumberFormat="1" applyFont="1" applyFill="1" applyBorder="1" applyAlignment="1">
      <alignment horizontal="left"/>
    </xf>
    <xf numFmtId="164" fontId="16" fillId="11" borderId="22" xfId="0" applyNumberFormat="1" applyFont="1" applyFill="1" applyBorder="1"/>
    <xf numFmtId="0" fontId="19" fillId="2" borderId="24" xfId="0" applyFont="1" applyFill="1" applyBorder="1"/>
    <xf numFmtId="167" fontId="19" fillId="2" borderId="13" xfId="0" applyNumberFormat="1" applyFont="1" applyFill="1" applyBorder="1"/>
    <xf numFmtId="49" fontId="19" fillId="5" borderId="22" xfId="0" applyNumberFormat="1" applyFont="1" applyFill="1" applyBorder="1" applyAlignment="1">
      <alignment horizontal="left"/>
    </xf>
    <xf numFmtId="0" fontId="19" fillId="2" borderId="23" xfId="0" applyFont="1" applyFill="1" applyBorder="1"/>
    <xf numFmtId="49" fontId="19" fillId="5" borderId="27" xfId="0" applyNumberFormat="1" applyFont="1" applyFill="1" applyBorder="1" applyAlignment="1">
      <alignment horizontal="center"/>
    </xf>
    <xf numFmtId="2" fontId="19" fillId="12" borderId="23" xfId="0" applyNumberFormat="1" applyFont="1" applyFill="1" applyBorder="1"/>
    <xf numFmtId="2" fontId="19" fillId="2" borderId="23" xfId="0" applyNumberFormat="1" applyFont="1" applyFill="1" applyBorder="1"/>
    <xf numFmtId="164" fontId="19" fillId="5" borderId="22" xfId="0" applyNumberFormat="1" applyFont="1" applyFill="1" applyBorder="1"/>
    <xf numFmtId="164" fontId="19" fillId="2" borderId="22" xfId="0" applyNumberFormat="1" applyFont="1" applyFill="1" applyBorder="1"/>
    <xf numFmtId="49" fontId="19" fillId="2" borderId="22" xfId="0" applyNumberFormat="1" applyFont="1" applyFill="1" applyBorder="1"/>
    <xf numFmtId="9" fontId="19" fillId="5" borderId="22" xfId="0" applyNumberFormat="1" applyFont="1" applyFill="1" applyBorder="1"/>
    <xf numFmtId="9" fontId="19" fillId="2" borderId="23" xfId="0" applyNumberFormat="1" applyFont="1" applyFill="1" applyBorder="1"/>
    <xf numFmtId="170" fontId="0" fillId="0" borderId="0" xfId="0" applyNumberFormat="1"/>
    <xf numFmtId="49" fontId="21" fillId="0" borderId="22" xfId="0" applyNumberFormat="1" applyFont="1" applyFill="1" applyBorder="1"/>
    <xf numFmtId="169" fontId="21" fillId="5" borderId="27" xfId="0" applyNumberFormat="1" applyFont="1" applyFill="1" applyBorder="1" applyAlignment="1">
      <alignment horizontal="center"/>
    </xf>
    <xf numFmtId="0" fontId="16" fillId="12" borderId="23" xfId="0" applyFont="1" applyFill="1" applyBorder="1"/>
    <xf numFmtId="169" fontId="21" fillId="0" borderId="13" xfId="0" applyNumberFormat="1" applyFont="1" applyFill="1" applyBorder="1" applyAlignment="1">
      <alignment horizontal="center"/>
    </xf>
    <xf numFmtId="49" fontId="24" fillId="5" borderId="27" xfId="0" applyNumberFormat="1" applyFont="1" applyFill="1" applyBorder="1"/>
    <xf numFmtId="49" fontId="24" fillId="5" borderId="28" xfId="0" applyNumberFormat="1" applyFont="1" applyFill="1" applyBorder="1"/>
    <xf numFmtId="49" fontId="24" fillId="5" borderId="29" xfId="0" applyNumberFormat="1" applyFont="1" applyFill="1" applyBorder="1"/>
    <xf numFmtId="165" fontId="23" fillId="6" borderId="90" xfId="0" applyNumberFormat="1" applyFont="1" applyFill="1" applyBorder="1" applyAlignment="1">
      <alignment horizontal="center"/>
    </xf>
    <xf numFmtId="165" fontId="23" fillId="6" borderId="92" xfId="0" applyNumberFormat="1" applyFont="1" applyFill="1" applyBorder="1" applyAlignment="1">
      <alignment horizontal="center"/>
    </xf>
    <xf numFmtId="2" fontId="16" fillId="12" borderId="22" xfId="0" applyNumberFormat="1" applyFont="1" applyFill="1" applyBorder="1"/>
    <xf numFmtId="2" fontId="16" fillId="11" borderId="23" xfId="0" applyNumberFormat="1" applyFont="1" applyFill="1" applyBorder="1"/>
    <xf numFmtId="164" fontId="35" fillId="11" borderId="22" xfId="0" applyNumberFormat="1" applyFont="1" applyFill="1" applyBorder="1"/>
    <xf numFmtId="0" fontId="21" fillId="0" borderId="22" xfId="0" applyFont="1" applyFill="1" applyBorder="1" applyAlignment="1">
      <alignment horizontal="left" wrapText="1"/>
    </xf>
    <xf numFmtId="1" fontId="37" fillId="13" borderId="22" xfId="0" applyNumberFormat="1" applyFont="1" applyFill="1" applyBorder="1"/>
    <xf numFmtId="14" fontId="38" fillId="13" borderId="95" xfId="0" applyNumberFormat="1" applyFont="1" applyFill="1" applyBorder="1" applyAlignment="1">
      <alignment horizontal="center"/>
    </xf>
    <xf numFmtId="164" fontId="23" fillId="0" borderId="95" xfId="0" applyNumberFormat="1" applyFont="1" applyFill="1" applyBorder="1"/>
    <xf numFmtId="164" fontId="16" fillId="0" borderId="95" xfId="0" applyNumberFormat="1" applyFont="1" applyFill="1" applyBorder="1"/>
    <xf numFmtId="1" fontId="16" fillId="0" borderId="53" xfId="0" applyNumberFormat="1" applyFont="1" applyFill="1" applyBorder="1"/>
    <xf numFmtId="164" fontId="16" fillId="0" borderId="90" xfId="0" applyNumberFormat="1" applyFont="1" applyFill="1" applyBorder="1"/>
    <xf numFmtId="167" fontId="16" fillId="0" borderId="22" xfId="0" applyNumberFormat="1" applyFont="1" applyFill="1" applyBorder="1"/>
    <xf numFmtId="167" fontId="23" fillId="0" borderId="95" xfId="0" applyNumberFormat="1" applyFont="1" applyFill="1" applyBorder="1"/>
    <xf numFmtId="167" fontId="23" fillId="0" borderId="22" xfId="0" applyNumberFormat="1" applyFont="1" applyFill="1" applyBorder="1"/>
    <xf numFmtId="44" fontId="16" fillId="0" borderId="22" xfId="0" applyNumberFormat="1" applyFont="1" applyFill="1" applyBorder="1"/>
    <xf numFmtId="167" fontId="16" fillId="0" borderId="55" xfId="0" applyNumberFormat="1" applyFont="1" applyFill="1" applyBorder="1"/>
    <xf numFmtId="172" fontId="16" fillId="5" borderId="22" xfId="0" applyNumberFormat="1" applyFont="1" applyFill="1" applyBorder="1"/>
    <xf numFmtId="172" fontId="16" fillId="11" borderId="22" xfId="0" applyNumberFormat="1" applyFont="1" applyFill="1" applyBorder="1"/>
    <xf numFmtId="2" fontId="16" fillId="12" borderId="23" xfId="0" applyNumberFormat="1" applyFont="1" applyFill="1" applyBorder="1"/>
    <xf numFmtId="49" fontId="21" fillId="0" borderId="27" xfId="0" applyNumberFormat="1" applyFont="1" applyFill="1" applyBorder="1" applyAlignment="1">
      <alignment horizontal="center" vertical="center"/>
    </xf>
    <xf numFmtId="167" fontId="23" fillId="0" borderId="96" xfId="0" applyNumberFormat="1" applyFont="1" applyFill="1" applyBorder="1"/>
    <xf numFmtId="168" fontId="16" fillId="0" borderId="22" xfId="0" applyNumberFormat="1" applyFont="1" applyFill="1" applyBorder="1" applyAlignment="1">
      <alignment horizontal="center"/>
    </xf>
    <xf numFmtId="167" fontId="23" fillId="0" borderId="55" xfId="0" applyNumberFormat="1" applyFont="1" applyFill="1" applyBorder="1"/>
    <xf numFmtId="49" fontId="8" fillId="6" borderId="8" xfId="0" applyNumberFormat="1" applyFont="1" applyFill="1" applyBorder="1"/>
    <xf numFmtId="0" fontId="27" fillId="9" borderId="13" xfId="0" applyFont="1" applyFill="1" applyBorder="1" applyAlignment="1">
      <alignment horizontal="center"/>
    </xf>
    <xf numFmtId="0" fontId="13" fillId="9" borderId="13" xfId="0" applyFont="1" applyFill="1" applyBorder="1" applyAlignment="1">
      <alignment horizontal="center"/>
    </xf>
    <xf numFmtId="49" fontId="12" fillId="8" borderId="97" xfId="0" applyNumberFormat="1" applyFont="1" applyFill="1" applyBorder="1" applyAlignment="1">
      <alignment horizontal="center" wrapText="1"/>
    </xf>
    <xf numFmtId="49" fontId="12" fillId="8" borderId="95" xfId="0" applyNumberFormat="1" applyFont="1" applyFill="1" applyBorder="1" applyAlignment="1">
      <alignment horizontal="center" wrapText="1"/>
    </xf>
    <xf numFmtId="49" fontId="12" fillId="8" borderId="96" xfId="0" applyNumberFormat="1" applyFont="1" applyFill="1" applyBorder="1" applyAlignment="1">
      <alignment horizontal="center" wrapText="1"/>
    </xf>
    <xf numFmtId="0" fontId="26" fillId="0" borderId="98" xfId="0" applyFont="1" applyFill="1" applyBorder="1" applyAlignment="1">
      <alignment wrapText="1"/>
    </xf>
    <xf numFmtId="0" fontId="27" fillId="9" borderId="99" xfId="0" applyFont="1" applyFill="1" applyBorder="1" applyAlignment="1">
      <alignment horizontal="center"/>
    </xf>
    <xf numFmtId="168" fontId="16" fillId="2" borderId="27" xfId="0" applyNumberFormat="1" applyFont="1" applyFill="1" applyBorder="1"/>
    <xf numFmtId="168" fontId="16" fillId="2" borderId="95" xfId="0" applyNumberFormat="1" applyFont="1" applyFill="1" applyBorder="1"/>
    <xf numFmtId="168" fontId="16" fillId="2" borderId="100" xfId="0" applyNumberFormat="1" applyFont="1" applyFill="1" applyBorder="1"/>
    <xf numFmtId="168" fontId="16" fillId="2" borderId="90" xfId="0" applyNumberFormat="1" applyFont="1" applyFill="1" applyBorder="1"/>
    <xf numFmtId="170" fontId="26" fillId="9" borderId="99" xfId="0" applyNumberFormat="1" applyFont="1" applyFill="1" applyBorder="1" applyAlignment="1">
      <alignment horizontal="center"/>
    </xf>
    <xf numFmtId="0" fontId="16" fillId="2" borderId="8" xfId="0" applyFont="1" applyFill="1" applyBorder="1"/>
    <xf numFmtId="0" fontId="16" fillId="2" borderId="10" xfId="0" applyFont="1" applyFill="1" applyBorder="1"/>
    <xf numFmtId="0" fontId="16" fillId="2" borderId="11" xfId="0" applyFont="1" applyFill="1" applyBorder="1"/>
    <xf numFmtId="49" fontId="17" fillId="2" borderId="12" xfId="0" applyNumberFormat="1" applyFont="1" applyFill="1" applyBorder="1" applyAlignment="1">
      <alignment horizontal="right"/>
    </xf>
    <xf numFmtId="0" fontId="16" fillId="2" borderId="16" xfId="0" applyFont="1" applyFill="1" applyBorder="1"/>
    <xf numFmtId="0" fontId="16" fillId="2" borderId="19" xfId="0" applyFont="1" applyFill="1" applyBorder="1"/>
    <xf numFmtId="0" fontId="16" fillId="2" borderId="17" xfId="0" applyFont="1" applyFill="1" applyBorder="1"/>
    <xf numFmtId="0" fontId="16" fillId="2" borderId="18" xfId="0" applyFont="1" applyFill="1" applyBorder="1"/>
    <xf numFmtId="0" fontId="36" fillId="2" borderId="23" xfId="0" applyFont="1" applyFill="1" applyBorder="1"/>
    <xf numFmtId="164" fontId="44" fillId="2" borderId="22" xfId="0" applyNumberFormat="1" applyFont="1" applyFill="1" applyBorder="1"/>
    <xf numFmtId="167" fontId="16" fillId="11" borderId="23" xfId="0" applyNumberFormat="1" applyFont="1" applyFill="1" applyBorder="1"/>
    <xf numFmtId="0" fontId="16" fillId="11" borderId="24" xfId="0" applyFont="1" applyFill="1" applyBorder="1"/>
    <xf numFmtId="167" fontId="16" fillId="11" borderId="13" xfId="0" applyNumberFormat="1" applyFont="1" applyFill="1" applyBorder="1"/>
    <xf numFmtId="167" fontId="16" fillId="14" borderId="22" xfId="0" applyNumberFormat="1" applyFont="1" applyFill="1" applyBorder="1"/>
    <xf numFmtId="49" fontId="21" fillId="14" borderId="22" xfId="0" applyNumberFormat="1" applyFont="1" applyFill="1" applyBorder="1" applyAlignment="1">
      <alignment horizontal="left"/>
    </xf>
    <xf numFmtId="0" fontId="16" fillId="11" borderId="26" xfId="0" applyFont="1" applyFill="1" applyBorder="1"/>
    <xf numFmtId="167" fontId="16" fillId="11" borderId="20" xfId="0" applyNumberFormat="1" applyFont="1" applyFill="1" applyBorder="1"/>
    <xf numFmtId="168" fontId="19" fillId="5" borderId="22" xfId="0" applyNumberFormat="1" applyFont="1" applyFill="1" applyBorder="1"/>
    <xf numFmtId="2" fontId="16" fillId="14" borderId="22" xfId="0" applyNumberFormat="1" applyFont="1" applyFill="1" applyBorder="1"/>
    <xf numFmtId="168" fontId="16" fillId="14" borderId="22" xfId="0" applyNumberFormat="1" applyFont="1" applyFill="1" applyBorder="1"/>
    <xf numFmtId="168" fontId="33" fillId="5" borderId="22" xfId="0" applyNumberFormat="1" applyFont="1" applyFill="1" applyBorder="1"/>
    <xf numFmtId="8" fontId="27" fillId="9" borderId="66" xfId="0" applyNumberFormat="1" applyFont="1" applyFill="1" applyBorder="1" applyAlignment="1">
      <alignment horizontal="center"/>
    </xf>
    <xf numFmtId="49" fontId="16" fillId="2" borderId="15" xfId="0" applyNumberFormat="1" applyFont="1" applyFill="1" applyBorder="1"/>
    <xf numFmtId="49" fontId="16" fillId="2" borderId="90" xfId="0" applyNumberFormat="1" applyFont="1" applyFill="1" applyBorder="1"/>
    <xf numFmtId="0" fontId="16" fillId="0" borderId="90" xfId="0" applyNumberFormat="1" applyFont="1" applyBorder="1" applyAlignment="1">
      <alignment horizontal="center"/>
    </xf>
    <xf numFmtId="0" fontId="32" fillId="0" borderId="90" xfId="0" applyFont="1" applyFill="1" applyBorder="1" applyAlignment="1">
      <alignment wrapText="1"/>
    </xf>
    <xf numFmtId="49" fontId="16" fillId="2" borderId="90" xfId="0" applyNumberFormat="1" applyFont="1" applyFill="1" applyBorder="1" applyAlignment="1">
      <alignment horizontal="left" vertical="top" wrapText="1"/>
    </xf>
    <xf numFmtId="0" fontId="0" fillId="2" borderId="90" xfId="0" applyFill="1" applyBorder="1" applyAlignment="1">
      <alignment wrapText="1"/>
    </xf>
    <xf numFmtId="0" fontId="16" fillId="2" borderId="90" xfId="0" applyFont="1" applyFill="1" applyBorder="1" applyAlignment="1">
      <alignment wrapText="1"/>
    </xf>
    <xf numFmtId="49" fontId="16" fillId="2" borderId="90" xfId="0" applyNumberFormat="1" applyFont="1" applyFill="1" applyBorder="1" applyAlignment="1">
      <alignment wrapText="1"/>
    </xf>
    <xf numFmtId="49" fontId="16" fillId="2" borderId="90" xfId="0" applyNumberFormat="1" applyFont="1" applyFill="1" applyBorder="1" applyAlignment="1">
      <alignment vertical="top" wrapText="1"/>
    </xf>
    <xf numFmtId="0" fontId="19" fillId="2" borderId="4" xfId="0" applyFont="1" applyFill="1" applyBorder="1"/>
    <xf numFmtId="0" fontId="19" fillId="2" borderId="13" xfId="0" applyFont="1" applyFill="1" applyBorder="1"/>
    <xf numFmtId="0" fontId="19" fillId="2" borderId="21" xfId="0" applyFont="1" applyFill="1" applyBorder="1"/>
    <xf numFmtId="0" fontId="19" fillId="2" borderId="20" xfId="0" applyFont="1" applyFill="1" applyBorder="1"/>
    <xf numFmtId="0" fontId="19" fillId="0" borderId="0" xfId="0" applyNumberFormat="1" applyFont="1"/>
    <xf numFmtId="0" fontId="26" fillId="0" borderId="90" xfId="0" applyFont="1" applyFill="1" applyBorder="1" applyAlignment="1">
      <alignment wrapText="1"/>
    </xf>
    <xf numFmtId="0" fontId="27" fillId="9" borderId="90" xfId="0" applyFont="1" applyFill="1" applyBorder="1" applyAlignment="1">
      <alignment horizontal="center"/>
    </xf>
    <xf numFmtId="1" fontId="45" fillId="0" borderId="37" xfId="0" applyNumberFormat="1" applyFont="1" applyFill="1" applyBorder="1"/>
    <xf numFmtId="168" fontId="19" fillId="14" borderId="22" xfId="0" applyNumberFormat="1" applyFont="1" applyFill="1" applyBorder="1"/>
    <xf numFmtId="0" fontId="19" fillId="12" borderId="23" xfId="0" applyFont="1" applyFill="1" applyBorder="1"/>
    <xf numFmtId="0" fontId="19" fillId="11" borderId="23" xfId="0" applyFont="1" applyFill="1" applyBorder="1"/>
    <xf numFmtId="164" fontId="23" fillId="2" borderId="22" xfId="0" applyNumberFormat="1" applyFont="1" applyFill="1" applyBorder="1"/>
    <xf numFmtId="164" fontId="23" fillId="2" borderId="34" xfId="0" applyNumberFormat="1" applyFont="1" applyFill="1" applyBorder="1"/>
    <xf numFmtId="164" fontId="21" fillId="5" borderId="22" xfId="0" applyNumberFormat="1" applyFont="1" applyFill="1" applyBorder="1"/>
    <xf numFmtId="164" fontId="21" fillId="2" borderId="22" xfId="0" applyNumberFormat="1" applyFont="1" applyFill="1" applyBorder="1"/>
    <xf numFmtId="0" fontId="48" fillId="2" borderId="23" xfId="0" applyFont="1" applyFill="1" applyBorder="1"/>
    <xf numFmtId="0" fontId="21" fillId="2" borderId="23" xfId="0" applyFont="1" applyFill="1" applyBorder="1"/>
    <xf numFmtId="164" fontId="35" fillId="5" borderId="22" xfId="0" applyNumberFormat="1" applyFont="1" applyFill="1" applyBorder="1"/>
    <xf numFmtId="164" fontId="16" fillId="14" borderId="22" xfId="0" applyNumberFormat="1" applyFont="1" applyFill="1" applyBorder="1"/>
    <xf numFmtId="164" fontId="19" fillId="14" borderId="22" xfId="0" applyNumberFormat="1" applyFont="1" applyFill="1" applyBorder="1"/>
    <xf numFmtId="164" fontId="49" fillId="2" borderId="34" xfId="0" applyNumberFormat="1" applyFont="1" applyFill="1" applyBorder="1"/>
    <xf numFmtId="167" fontId="35" fillId="5" borderId="22" xfId="0" applyNumberFormat="1" applyFont="1" applyFill="1" applyBorder="1"/>
    <xf numFmtId="168" fontId="35" fillId="5" borderId="22" xfId="0" applyNumberFormat="1" applyFont="1" applyFill="1" applyBorder="1"/>
    <xf numFmtId="49" fontId="16" fillId="0" borderId="50" xfId="0" applyNumberFormat="1" applyFont="1" applyFill="1" applyBorder="1"/>
    <xf numFmtId="14" fontId="21" fillId="0" borderId="90" xfId="0" applyNumberFormat="1" applyFont="1" applyFill="1" applyBorder="1" applyAlignment="1">
      <alignment horizontal="center"/>
    </xf>
    <xf numFmtId="167" fontId="16" fillId="0" borderId="90" xfId="0" applyNumberFormat="1" applyFont="1" applyFill="1" applyBorder="1"/>
    <xf numFmtId="49" fontId="31" fillId="5" borderId="22" xfId="0" applyNumberFormat="1" applyFont="1" applyFill="1" applyBorder="1" applyAlignment="1">
      <alignment horizontal="left"/>
    </xf>
    <xf numFmtId="49" fontId="31" fillId="2" borderId="22" xfId="0" applyNumberFormat="1" applyFont="1" applyFill="1" applyBorder="1"/>
    <xf numFmtId="9" fontId="31" fillId="5" borderId="22" xfId="0" applyNumberFormat="1" applyFont="1" applyFill="1" applyBorder="1"/>
    <xf numFmtId="9" fontId="31" fillId="2" borderId="23" xfId="0" applyNumberFormat="1" applyFont="1" applyFill="1" applyBorder="1"/>
    <xf numFmtId="0" fontId="31" fillId="2" borderId="23" xfId="0" applyFont="1" applyFill="1" applyBorder="1"/>
    <xf numFmtId="49" fontId="16" fillId="11" borderId="22" xfId="0" applyNumberFormat="1" applyFont="1" applyFill="1" applyBorder="1"/>
    <xf numFmtId="9" fontId="16" fillId="11" borderId="23" xfId="0" applyNumberFormat="1" applyFont="1" applyFill="1" applyBorder="1"/>
    <xf numFmtId="0" fontId="36" fillId="2" borderId="4" xfId="0" applyFont="1" applyFill="1" applyBorder="1"/>
    <xf numFmtId="0" fontId="36" fillId="2" borderId="13" xfId="0" applyFont="1" applyFill="1" applyBorder="1"/>
    <xf numFmtId="0" fontId="36" fillId="2" borderId="21" xfId="0" applyFont="1" applyFill="1" applyBorder="1"/>
    <xf numFmtId="0" fontId="36" fillId="2" borderId="24" xfId="0" applyFont="1" applyFill="1" applyBorder="1"/>
    <xf numFmtId="0" fontId="36" fillId="2" borderId="20" xfId="0" applyFont="1" applyFill="1" applyBorder="1"/>
    <xf numFmtId="0" fontId="36" fillId="0" borderId="0" xfId="0" applyNumberFormat="1" applyFont="1"/>
    <xf numFmtId="167" fontId="23" fillId="2" borderId="13" xfId="0" applyNumberFormat="1" applyFont="1" applyFill="1" applyBorder="1"/>
    <xf numFmtId="49" fontId="21" fillId="5" borderId="95" xfId="0" applyNumberFormat="1" applyFont="1" applyFill="1" applyBorder="1" applyAlignment="1">
      <alignment horizontal="left"/>
    </xf>
    <xf numFmtId="167" fontId="16" fillId="5" borderId="95" xfId="0" applyNumberFormat="1" applyFont="1" applyFill="1" applyBorder="1"/>
    <xf numFmtId="168" fontId="16" fillId="5" borderId="95" xfId="0" applyNumberFormat="1" applyFont="1" applyFill="1" applyBorder="1"/>
    <xf numFmtId="168" fontId="16" fillId="5" borderId="90" xfId="0" applyNumberFormat="1" applyFont="1" applyFill="1" applyBorder="1"/>
    <xf numFmtId="168" fontId="19" fillId="5" borderId="95" xfId="0" applyNumberFormat="1" applyFont="1" applyFill="1" applyBorder="1"/>
    <xf numFmtId="169" fontId="21" fillId="5" borderId="91" xfId="0" applyNumberFormat="1" applyFont="1" applyFill="1" applyBorder="1" applyAlignment="1">
      <alignment horizontal="center"/>
    </xf>
    <xf numFmtId="49" fontId="21" fillId="5" borderId="27" xfId="0" applyNumberFormat="1" applyFont="1" applyFill="1" applyBorder="1" applyAlignment="1">
      <alignment horizontal="left"/>
    </xf>
    <xf numFmtId="49" fontId="21" fillId="5" borderId="90" xfId="0" applyNumberFormat="1" applyFont="1" applyFill="1" applyBorder="1" applyAlignment="1">
      <alignment horizontal="left"/>
    </xf>
    <xf numFmtId="167" fontId="16" fillId="5" borderId="90" xfId="0" applyNumberFormat="1" applyFont="1" applyFill="1" applyBorder="1"/>
    <xf numFmtId="167" fontId="16" fillId="2" borderId="90" xfId="0" applyNumberFormat="1" applyFont="1" applyFill="1" applyBorder="1"/>
    <xf numFmtId="49" fontId="21" fillId="5" borderId="101" xfId="0" applyNumberFormat="1" applyFont="1" applyFill="1" applyBorder="1" applyAlignment="1">
      <alignment horizontal="center"/>
    </xf>
    <xf numFmtId="9" fontId="16" fillId="2" borderId="13" xfId="0" applyNumberFormat="1" applyFont="1" applyFill="1" applyBorder="1"/>
    <xf numFmtId="0" fontId="51" fillId="0" borderId="1" xfId="0" applyFont="1" applyFill="1" applyBorder="1"/>
    <xf numFmtId="0" fontId="51" fillId="0" borderId="2" xfId="0" applyFont="1" applyFill="1" applyBorder="1"/>
    <xf numFmtId="0" fontId="51" fillId="0" borderId="3" xfId="0" applyFont="1" applyFill="1" applyBorder="1"/>
    <xf numFmtId="0" fontId="51" fillId="0" borderId="0" xfId="0" applyNumberFormat="1" applyFont="1" applyFill="1"/>
    <xf numFmtId="0" fontId="51" fillId="0" borderId="4" xfId="0" applyFont="1" applyFill="1" applyBorder="1"/>
    <xf numFmtId="0" fontId="51" fillId="0" borderId="13" xfId="0" applyFont="1" applyFill="1" applyBorder="1"/>
    <xf numFmtId="0" fontId="51" fillId="0" borderId="20" xfId="0" applyFont="1" applyFill="1" applyBorder="1"/>
    <xf numFmtId="0" fontId="52" fillId="0" borderId="13" xfId="0" applyFont="1" applyFill="1" applyBorder="1"/>
    <xf numFmtId="0" fontId="53" fillId="0" borderId="13" xfId="0" applyFont="1" applyFill="1" applyBorder="1"/>
    <xf numFmtId="0" fontId="54" fillId="0" borderId="13" xfId="0" applyFont="1" applyFill="1" applyBorder="1"/>
    <xf numFmtId="164" fontId="51" fillId="0" borderId="13" xfId="0" applyNumberFormat="1" applyFont="1" applyFill="1" applyBorder="1"/>
    <xf numFmtId="0" fontId="51" fillId="0" borderId="12" xfId="0" applyFont="1" applyFill="1" applyBorder="1"/>
    <xf numFmtId="0" fontId="51" fillId="0" borderId="41" xfId="0" applyFont="1" applyFill="1" applyBorder="1"/>
    <xf numFmtId="0" fontId="53" fillId="0" borderId="12" xfId="0" applyFont="1" applyFill="1" applyBorder="1"/>
    <xf numFmtId="0" fontId="52" fillId="0" borderId="12" xfId="0" applyFont="1" applyFill="1" applyBorder="1"/>
    <xf numFmtId="0" fontId="54" fillId="0" borderId="12" xfId="0" applyFont="1" applyFill="1" applyBorder="1"/>
    <xf numFmtId="164" fontId="51" fillId="0" borderId="12" xfId="0" applyNumberFormat="1" applyFont="1" applyFill="1" applyBorder="1"/>
    <xf numFmtId="0" fontId="51" fillId="0" borderId="21" xfId="0" applyFont="1" applyFill="1" applyBorder="1"/>
    <xf numFmtId="0" fontId="51" fillId="0" borderId="23" xfId="0" applyFont="1" applyFill="1" applyBorder="1"/>
    <xf numFmtId="0" fontId="51" fillId="0" borderId="25" xfId="0" applyFont="1" applyFill="1" applyBorder="1"/>
    <xf numFmtId="0" fontId="51" fillId="0" borderId="23" xfId="0" applyFont="1" applyFill="1" applyBorder="1" applyAlignment="1">
      <alignment vertical="center"/>
    </xf>
    <xf numFmtId="165" fontId="53" fillId="0" borderId="22" xfId="0" applyNumberFormat="1" applyFont="1" applyFill="1" applyBorder="1"/>
    <xf numFmtId="0" fontId="51" fillId="0" borderId="26" xfId="0" applyFont="1" applyFill="1" applyBorder="1"/>
    <xf numFmtId="49" fontId="56" fillId="11" borderId="22" xfId="0" applyNumberFormat="1" applyFont="1" applyFill="1" applyBorder="1" applyAlignment="1">
      <alignment horizontal="left" wrapText="1"/>
    </xf>
    <xf numFmtId="49" fontId="56" fillId="11" borderId="22" xfId="0" applyNumberFormat="1" applyFont="1" applyFill="1" applyBorder="1" applyAlignment="1">
      <alignment horizontal="left"/>
    </xf>
    <xf numFmtId="164" fontId="51" fillId="11" borderId="22" xfId="0" applyNumberFormat="1" applyFont="1" applyFill="1" applyBorder="1" applyAlignment="1">
      <alignment horizontal="center"/>
    </xf>
    <xf numFmtId="7" fontId="51" fillId="11" borderId="22" xfId="0" applyNumberFormat="1" applyFont="1" applyFill="1" applyBorder="1"/>
    <xf numFmtId="164" fontId="51" fillId="0" borderId="22" xfId="0" applyNumberFormat="1" applyFont="1" applyFill="1" applyBorder="1" applyAlignment="1">
      <alignment horizontal="center"/>
    </xf>
    <xf numFmtId="168" fontId="51" fillId="0" borderId="23" xfId="0" applyNumberFormat="1" applyFont="1" applyFill="1" applyBorder="1"/>
    <xf numFmtId="164" fontId="51" fillId="0" borderId="27" xfId="0" applyNumberFormat="1" applyFont="1" applyFill="1" applyBorder="1" applyAlignment="1">
      <alignment horizontal="center"/>
    </xf>
    <xf numFmtId="164" fontId="51" fillId="0" borderId="90" xfId="0" applyNumberFormat="1" applyFont="1" applyFill="1" applyBorder="1" applyAlignment="1">
      <alignment horizontal="center"/>
    </xf>
    <xf numFmtId="164" fontId="51" fillId="0" borderId="13" xfId="0" applyNumberFormat="1" applyFont="1" applyFill="1" applyBorder="1" applyAlignment="1">
      <alignment horizontal="center"/>
    </xf>
    <xf numFmtId="0" fontId="56" fillId="0" borderId="22" xfId="0" applyFont="1" applyFill="1" applyBorder="1" applyAlignment="1">
      <alignment horizontal="left" wrapText="1"/>
    </xf>
    <xf numFmtId="7" fontId="51" fillId="0" borderId="22" xfId="0" applyNumberFormat="1" applyFont="1" applyFill="1" applyBorder="1"/>
    <xf numFmtId="0" fontId="51" fillId="0" borderId="15" xfId="0" applyFont="1" applyFill="1" applyBorder="1"/>
    <xf numFmtId="0" fontId="56" fillId="0" borderId="15" xfId="0" applyFont="1" applyFill="1" applyBorder="1"/>
    <xf numFmtId="0" fontId="56" fillId="0" borderId="13" xfId="0" applyFont="1" applyFill="1" applyBorder="1"/>
    <xf numFmtId="0" fontId="51" fillId="0" borderId="42" xfId="0" applyFont="1" applyFill="1" applyBorder="1"/>
    <xf numFmtId="0" fontId="51" fillId="0" borderId="13" xfId="0" applyFont="1" applyFill="1" applyBorder="1" applyAlignment="1">
      <alignment wrapText="1"/>
    </xf>
    <xf numFmtId="168" fontId="51" fillId="0" borderId="13" xfId="0" applyNumberFormat="1" applyFont="1" applyFill="1" applyBorder="1"/>
    <xf numFmtId="0" fontId="51" fillId="0" borderId="36" xfId="0" applyFont="1" applyFill="1" applyBorder="1"/>
    <xf numFmtId="0" fontId="51" fillId="0" borderId="37" xfId="0" applyFont="1" applyFill="1" applyBorder="1"/>
    <xf numFmtId="0" fontId="51" fillId="0" borderId="38" xfId="0" applyFont="1" applyFill="1" applyBorder="1"/>
    <xf numFmtId="164" fontId="44" fillId="2" borderId="34" xfId="0" applyNumberFormat="1" applyFont="1" applyFill="1" applyBorder="1"/>
    <xf numFmtId="0" fontId="60" fillId="0" borderId="104" xfId="0" applyFont="1" applyFill="1" applyBorder="1" applyAlignment="1">
      <alignment wrapText="1"/>
    </xf>
    <xf numFmtId="0" fontId="61" fillId="9" borderId="90" xfId="0" applyFont="1" applyFill="1" applyBorder="1" applyAlignment="1">
      <alignment horizontal="center"/>
    </xf>
    <xf numFmtId="0" fontId="27" fillId="9" borderId="104" xfId="0" applyFont="1" applyFill="1" applyBorder="1" applyAlignment="1">
      <alignment horizontal="center"/>
    </xf>
    <xf numFmtId="49" fontId="21" fillId="5" borderId="91" xfId="0" applyNumberFormat="1" applyFont="1" applyFill="1" applyBorder="1" applyAlignment="1">
      <alignment horizontal="left"/>
    </xf>
    <xf numFmtId="167" fontId="16" fillId="5" borderId="102" xfId="0" applyNumberFormat="1" applyFont="1" applyFill="1" applyBorder="1"/>
    <xf numFmtId="168" fontId="16" fillId="14" borderId="90" xfId="0" applyNumberFormat="1" applyFont="1" applyFill="1" applyBorder="1" applyAlignment="1">
      <alignment horizontal="right"/>
    </xf>
    <xf numFmtId="0" fontId="26" fillId="15" borderId="104" xfId="0" applyFont="1" applyFill="1" applyBorder="1" applyAlignment="1">
      <alignment wrapText="1"/>
    </xf>
    <xf numFmtId="170" fontId="27" fillId="9" borderId="90" xfId="0" applyNumberFormat="1" applyFont="1" applyFill="1" applyBorder="1" applyAlignment="1">
      <alignment horizontal="center"/>
    </xf>
    <xf numFmtId="49" fontId="23" fillId="0" borderId="27" xfId="0" applyNumberFormat="1" applyFont="1" applyFill="1" applyBorder="1" applyAlignment="1">
      <alignment horizontal="left"/>
    </xf>
    <xf numFmtId="49" fontId="24" fillId="11" borderId="13" xfId="0" applyNumberFormat="1" applyFont="1" applyFill="1" applyBorder="1"/>
    <xf numFmtId="0" fontId="27" fillId="0" borderId="90" xfId="0" applyFont="1" applyFill="1" applyBorder="1" applyAlignment="1">
      <alignment wrapText="1"/>
    </xf>
    <xf numFmtId="49" fontId="21" fillId="0" borderId="27" xfId="0" applyNumberFormat="1" applyFont="1" applyFill="1" applyBorder="1" applyAlignment="1">
      <alignment horizontal="left"/>
    </xf>
    <xf numFmtId="49" fontId="21" fillId="5" borderId="102" xfId="0" applyNumberFormat="1" applyFont="1" applyFill="1" applyBorder="1" applyAlignment="1">
      <alignment horizontal="left"/>
    </xf>
    <xf numFmtId="49" fontId="21" fillId="5" borderId="15" xfId="0" applyNumberFormat="1" applyFont="1" applyFill="1" applyBorder="1" applyAlignment="1">
      <alignment horizontal="left"/>
    </xf>
    <xf numFmtId="49" fontId="19" fillId="5" borderId="91" xfId="0" applyNumberFormat="1" applyFont="1" applyFill="1" applyBorder="1" applyAlignment="1">
      <alignment horizontal="center"/>
    </xf>
    <xf numFmtId="49" fontId="63" fillId="5" borderId="90" xfId="0" applyNumberFormat="1" applyFont="1" applyFill="1" applyBorder="1" applyAlignment="1">
      <alignment horizontal="left"/>
    </xf>
    <xf numFmtId="168" fontId="36" fillId="5" borderId="13" xfId="0" applyNumberFormat="1" applyFont="1" applyFill="1" applyBorder="1"/>
    <xf numFmtId="168" fontId="36" fillId="5" borderId="90" xfId="0" applyNumberFormat="1" applyFont="1" applyFill="1" applyBorder="1"/>
    <xf numFmtId="168" fontId="36" fillId="14" borderId="90" xfId="0" applyNumberFormat="1" applyFont="1" applyFill="1" applyBorder="1" applyAlignment="1">
      <alignment horizontal="right"/>
    </xf>
    <xf numFmtId="49" fontId="63" fillId="5" borderId="27" xfId="0" applyNumberFormat="1" applyFont="1" applyFill="1" applyBorder="1" applyAlignment="1">
      <alignment horizontal="center"/>
    </xf>
    <xf numFmtId="167" fontId="36" fillId="5" borderId="90" xfId="0" applyNumberFormat="1" applyFont="1" applyFill="1" applyBorder="1"/>
    <xf numFmtId="167" fontId="36" fillId="2" borderId="13" xfId="0" applyNumberFormat="1" applyFont="1" applyFill="1" applyBorder="1"/>
    <xf numFmtId="164" fontId="36" fillId="5" borderId="22" xfId="0" applyNumberFormat="1" applyFont="1" applyFill="1" applyBorder="1"/>
    <xf numFmtId="164" fontId="36" fillId="2" borderId="22" xfId="0" applyNumberFormat="1" applyFont="1" applyFill="1" applyBorder="1"/>
    <xf numFmtId="0" fontId="26" fillId="0" borderId="104" xfId="0" applyFont="1" applyFill="1" applyBorder="1" applyAlignment="1">
      <alignment wrapText="1"/>
    </xf>
    <xf numFmtId="0" fontId="27" fillId="9" borderId="102" xfId="0" applyFont="1" applyFill="1" applyBorder="1" applyAlignment="1">
      <alignment horizontal="center"/>
    </xf>
    <xf numFmtId="170" fontId="60" fillId="9" borderId="90" xfId="0" applyNumberFormat="1" applyFont="1" applyFill="1" applyBorder="1" applyAlignment="1">
      <alignment horizontal="center"/>
    </xf>
    <xf numFmtId="170" fontId="61" fillId="9" borderId="90" xfId="0" applyNumberFormat="1" applyFont="1" applyFill="1" applyBorder="1" applyAlignment="1">
      <alignment horizontal="center"/>
    </xf>
    <xf numFmtId="49" fontId="29" fillId="2" borderId="13" xfId="0" applyNumberFormat="1" applyFont="1" applyFill="1" applyBorder="1" applyAlignment="1">
      <alignment horizontal="center"/>
    </xf>
    <xf numFmtId="0" fontId="29" fillId="2" borderId="13" xfId="0" applyFont="1" applyFill="1" applyBorder="1" applyAlignment="1">
      <alignment horizontal="center"/>
    </xf>
    <xf numFmtId="49" fontId="23" fillId="2" borderId="22" xfId="0" applyNumberFormat="1" applyFont="1" applyFill="1" applyBorder="1" applyAlignment="1">
      <alignment horizontal="center" vertical="center" wrapText="1"/>
    </xf>
    <xf numFmtId="0" fontId="1" fillId="2" borderId="13" xfId="0" applyFont="1" applyFill="1" applyBorder="1" applyAlignment="1">
      <alignment horizontal="center"/>
    </xf>
    <xf numFmtId="49" fontId="3" fillId="2" borderId="22" xfId="0" applyNumberFormat="1" applyFont="1" applyFill="1" applyBorder="1" applyAlignment="1">
      <alignment horizontal="center" vertical="center" wrapText="1"/>
    </xf>
    <xf numFmtId="49" fontId="23" fillId="0" borderId="22" xfId="0" applyNumberFormat="1" applyFont="1" applyFill="1" applyBorder="1" applyAlignment="1">
      <alignment horizontal="center" vertical="center" wrapText="1"/>
    </xf>
    <xf numFmtId="49" fontId="3" fillId="2" borderId="27" xfId="0" applyNumberFormat="1" applyFont="1" applyFill="1" applyBorder="1" applyAlignment="1">
      <alignment horizontal="center" vertical="center" wrapText="1"/>
    </xf>
    <xf numFmtId="49" fontId="53" fillId="0" borderId="22" xfId="0" applyNumberFormat="1" applyFont="1" applyFill="1" applyBorder="1" applyAlignment="1">
      <alignment horizontal="center" vertical="center" wrapText="1"/>
    </xf>
    <xf numFmtId="49" fontId="18" fillId="2" borderId="8" xfId="0" applyNumberFormat="1" applyFont="1" applyFill="1" applyBorder="1" applyAlignment="1">
      <alignment horizontal="center" vertical="center" wrapText="1"/>
    </xf>
    <xf numFmtId="0" fontId="18" fillId="2" borderId="9" xfId="0" applyFont="1" applyFill="1" applyBorder="1" applyAlignment="1">
      <alignment horizontal="center" vertical="center" wrapText="1"/>
    </xf>
    <xf numFmtId="0" fontId="18" fillId="2" borderId="10" xfId="0" applyFont="1" applyFill="1" applyBorder="1" applyAlignment="1">
      <alignment horizontal="center" vertical="center" wrapText="1"/>
    </xf>
    <xf numFmtId="0" fontId="18" fillId="2" borderId="11" xfId="0" applyFont="1" applyFill="1" applyBorder="1" applyAlignment="1">
      <alignment horizontal="center" vertical="center" wrapText="1"/>
    </xf>
    <xf numFmtId="0" fontId="18" fillId="2" borderId="13" xfId="0" applyFont="1" applyFill="1" applyBorder="1" applyAlignment="1">
      <alignment horizontal="center" vertical="center" wrapText="1"/>
    </xf>
    <xf numFmtId="0" fontId="18" fillId="2" borderId="14" xfId="0" applyFont="1" applyFill="1" applyBorder="1" applyAlignment="1">
      <alignment horizontal="center" vertical="center" wrapText="1"/>
    </xf>
    <xf numFmtId="0" fontId="18" fillId="2" borderId="17" xfId="0" applyFont="1" applyFill="1" applyBorder="1" applyAlignment="1">
      <alignment horizontal="center" vertical="center" wrapText="1"/>
    </xf>
    <xf numFmtId="0" fontId="18" fillId="2" borderId="5" xfId="0" applyFont="1" applyFill="1" applyBorder="1" applyAlignment="1">
      <alignment horizontal="center" vertical="center" wrapText="1"/>
    </xf>
    <xf numFmtId="0" fontId="18" fillId="2" borderId="18" xfId="0" applyFont="1" applyFill="1" applyBorder="1" applyAlignment="1">
      <alignment horizontal="center" vertical="center" wrapText="1"/>
    </xf>
    <xf numFmtId="49" fontId="41" fillId="2" borderId="13" xfId="0" applyNumberFormat="1" applyFont="1" applyFill="1" applyBorder="1" applyAlignment="1">
      <alignment horizontal="center" vertical="center" wrapText="1"/>
    </xf>
    <xf numFmtId="0" fontId="42" fillId="2" borderId="13" xfId="0" applyFont="1" applyFill="1" applyBorder="1" applyAlignment="1">
      <alignment horizontal="center" vertical="center"/>
    </xf>
    <xf numFmtId="0" fontId="36" fillId="0" borderId="90" xfId="0" applyNumberFormat="1" applyFont="1" applyBorder="1" applyAlignment="1">
      <alignment horizontal="left" wrapText="1"/>
    </xf>
    <xf numFmtId="49" fontId="19" fillId="0" borderId="92" xfId="0" applyNumberFormat="1" applyFont="1" applyFill="1" applyBorder="1" applyAlignment="1">
      <alignment horizontal="left" vertical="center" wrapText="1"/>
    </xf>
    <xf numFmtId="49" fontId="19" fillId="0" borderId="93" xfId="0" applyNumberFormat="1" applyFont="1" applyFill="1" applyBorder="1" applyAlignment="1">
      <alignment horizontal="left" vertical="center" wrapText="1"/>
    </xf>
    <xf numFmtId="49" fontId="19" fillId="0" borderId="94" xfId="0" applyNumberFormat="1" applyFont="1" applyFill="1" applyBorder="1" applyAlignment="1">
      <alignment horizontal="left" vertical="center" wrapText="1"/>
    </xf>
    <xf numFmtId="165" fontId="23" fillId="6" borderId="27" xfId="0" applyNumberFormat="1" applyFont="1" applyFill="1" applyBorder="1" applyAlignment="1">
      <alignment horizontal="center"/>
    </xf>
    <xf numFmtId="165" fontId="23" fillId="6" borderId="29" xfId="0" applyNumberFormat="1" applyFont="1" applyFill="1" applyBorder="1" applyAlignment="1">
      <alignment horizontal="center"/>
    </xf>
    <xf numFmtId="49" fontId="24" fillId="5" borderId="27" xfId="0" applyNumberFormat="1" applyFont="1" applyFill="1" applyBorder="1" applyAlignment="1">
      <alignment horizontal="left"/>
    </xf>
    <xf numFmtId="49" fontId="24" fillId="5" borderId="28" xfId="0" applyNumberFormat="1" applyFont="1" applyFill="1" applyBorder="1" applyAlignment="1">
      <alignment horizontal="left"/>
    </xf>
    <xf numFmtId="49" fontId="24" fillId="5" borderId="29" xfId="0" applyNumberFormat="1" applyFont="1" applyFill="1" applyBorder="1" applyAlignment="1">
      <alignment horizontal="left"/>
    </xf>
    <xf numFmtId="49" fontId="30" fillId="3" borderId="27" xfId="0" applyNumberFormat="1" applyFont="1" applyFill="1" applyBorder="1" applyAlignment="1">
      <alignment horizontal="center"/>
    </xf>
    <xf numFmtId="49" fontId="30" fillId="3" borderId="29" xfId="0" applyNumberFormat="1" applyFont="1" applyFill="1" applyBorder="1" applyAlignment="1">
      <alignment horizontal="center"/>
    </xf>
    <xf numFmtId="0" fontId="16" fillId="0" borderId="103" xfId="0" applyNumberFormat="1" applyFont="1" applyBorder="1" applyAlignment="1">
      <alignment horizontal="left" vertical="top"/>
    </xf>
    <xf numFmtId="49" fontId="29" fillId="2" borderId="13" xfId="0" applyNumberFormat="1" applyFont="1" applyFill="1" applyBorder="1" applyAlignment="1">
      <alignment horizontal="center"/>
    </xf>
    <xf numFmtId="49" fontId="23" fillId="2" borderId="27" xfId="0" applyNumberFormat="1" applyFont="1" applyFill="1" applyBorder="1" applyAlignment="1">
      <alignment horizontal="center" vertical="center" wrapText="1"/>
    </xf>
    <xf numFmtId="49" fontId="23" fillId="2" borderId="28" xfId="0" applyNumberFormat="1" applyFont="1" applyFill="1" applyBorder="1" applyAlignment="1">
      <alignment horizontal="center" vertical="center" wrapText="1"/>
    </xf>
    <xf numFmtId="49" fontId="23" fillId="2" borderId="29" xfId="0" applyNumberFormat="1" applyFont="1" applyFill="1" applyBorder="1" applyAlignment="1">
      <alignment horizontal="center" vertical="center" wrapText="1"/>
    </xf>
    <xf numFmtId="49" fontId="19" fillId="11" borderId="27" xfId="0" applyNumberFormat="1" applyFont="1" applyFill="1" applyBorder="1" applyAlignment="1">
      <alignment horizontal="left" vertical="center" wrapText="1"/>
    </xf>
    <xf numFmtId="49" fontId="19" fillId="11" borderId="28" xfId="0" applyNumberFormat="1" applyFont="1" applyFill="1" applyBorder="1" applyAlignment="1">
      <alignment horizontal="left" vertical="center" wrapText="1"/>
    </xf>
    <xf numFmtId="49" fontId="19" fillId="11" borderId="29" xfId="0" applyNumberFormat="1" applyFont="1" applyFill="1" applyBorder="1" applyAlignment="1">
      <alignment horizontal="left" vertical="center" wrapText="1"/>
    </xf>
    <xf numFmtId="49" fontId="21" fillId="2" borderId="27" xfId="0" applyNumberFormat="1" applyFont="1" applyFill="1" applyBorder="1" applyAlignment="1">
      <alignment horizontal="left"/>
    </xf>
    <xf numFmtId="49" fontId="21" fillId="2" borderId="28" xfId="0" applyNumberFormat="1" applyFont="1" applyFill="1" applyBorder="1" applyAlignment="1">
      <alignment horizontal="left"/>
    </xf>
    <xf numFmtId="49" fontId="21" fillId="2" borderId="29" xfId="0" applyNumberFormat="1" applyFont="1" applyFill="1" applyBorder="1" applyAlignment="1">
      <alignment horizontal="left"/>
    </xf>
    <xf numFmtId="49" fontId="23" fillId="2" borderId="27" xfId="0" applyNumberFormat="1" applyFont="1" applyFill="1" applyBorder="1" applyAlignment="1">
      <alignment horizontal="left" vertical="center" wrapText="1"/>
    </xf>
    <xf numFmtId="49" fontId="23" fillId="2" borderId="28" xfId="0" applyNumberFormat="1" applyFont="1" applyFill="1" applyBorder="1" applyAlignment="1">
      <alignment horizontal="left" vertical="center" wrapText="1"/>
    </xf>
    <xf numFmtId="49" fontId="23" fillId="2" borderId="29" xfId="0" applyNumberFormat="1" applyFont="1" applyFill="1" applyBorder="1" applyAlignment="1">
      <alignment horizontal="left" vertical="center" wrapText="1"/>
    </xf>
    <xf numFmtId="49" fontId="19" fillId="0" borderId="27" xfId="0" applyNumberFormat="1" applyFont="1" applyFill="1" applyBorder="1" applyAlignment="1">
      <alignment horizontal="left" vertical="center" wrapText="1"/>
    </xf>
    <xf numFmtId="49" fontId="19" fillId="0" borderId="28" xfId="0" applyNumberFormat="1" applyFont="1" applyFill="1" applyBorder="1" applyAlignment="1">
      <alignment horizontal="left" vertical="center" wrapText="1"/>
    </xf>
    <xf numFmtId="49" fontId="19" fillId="0" borderId="29" xfId="0" applyNumberFormat="1" applyFont="1" applyFill="1" applyBorder="1" applyAlignment="1">
      <alignment horizontal="left" vertical="center" wrapText="1"/>
    </xf>
    <xf numFmtId="0" fontId="16" fillId="0" borderId="90" xfId="0" applyNumberFormat="1" applyFont="1" applyBorder="1" applyAlignment="1">
      <alignment horizontal="left" vertical="top" wrapText="1"/>
    </xf>
    <xf numFmtId="0" fontId="29" fillId="2" borderId="13" xfId="0" applyFont="1" applyFill="1" applyBorder="1" applyAlignment="1">
      <alignment horizontal="center"/>
    </xf>
    <xf numFmtId="0" fontId="24" fillId="5" borderId="28" xfId="0" applyFont="1" applyFill="1" applyBorder="1" applyAlignment="1">
      <alignment horizontal="left"/>
    </xf>
    <xf numFmtId="49" fontId="23" fillId="2" borderId="22" xfId="0" applyNumberFormat="1" applyFont="1" applyFill="1" applyBorder="1" applyAlignment="1">
      <alignment horizontal="center" vertical="center" wrapText="1"/>
    </xf>
    <xf numFmtId="0" fontId="23" fillId="2" borderId="22" xfId="0" applyFont="1" applyFill="1" applyBorder="1" applyAlignment="1">
      <alignment horizontal="center" vertical="center" wrapText="1"/>
    </xf>
    <xf numFmtId="165" fontId="23" fillId="0" borderId="13" xfId="0" applyNumberFormat="1" applyFont="1" applyFill="1" applyBorder="1" applyAlignment="1">
      <alignment horizontal="center"/>
    </xf>
    <xf numFmtId="49" fontId="21" fillId="2" borderId="91" xfId="0" applyNumberFormat="1" applyFont="1" applyFill="1" applyBorder="1" applyAlignment="1">
      <alignment horizontal="left" wrapText="1"/>
    </xf>
    <xf numFmtId="49" fontId="21" fillId="2" borderId="15" xfId="0" applyNumberFormat="1" applyFont="1" applyFill="1" applyBorder="1" applyAlignment="1">
      <alignment horizontal="left" wrapText="1"/>
    </xf>
    <xf numFmtId="49" fontId="21" fillId="2" borderId="26" xfId="0" applyNumberFormat="1" applyFont="1" applyFill="1" applyBorder="1" applyAlignment="1">
      <alignment horizontal="left" wrapText="1"/>
    </xf>
    <xf numFmtId="49" fontId="21" fillId="2" borderId="27" xfId="0" applyNumberFormat="1" applyFont="1" applyFill="1" applyBorder="1" applyAlignment="1">
      <alignment horizontal="left" wrapText="1"/>
    </xf>
    <xf numFmtId="49" fontId="21" fillId="2" borderId="28" xfId="0" applyNumberFormat="1" applyFont="1" applyFill="1" applyBorder="1" applyAlignment="1">
      <alignment horizontal="left" wrapText="1"/>
    </xf>
    <xf numFmtId="49" fontId="21" fillId="2" borderId="29" xfId="0" applyNumberFormat="1" applyFont="1" applyFill="1" applyBorder="1" applyAlignment="1">
      <alignment horizontal="left" wrapText="1"/>
    </xf>
    <xf numFmtId="0" fontId="16" fillId="0" borderId="90" xfId="0" applyNumberFormat="1" applyFont="1" applyBorder="1" applyAlignment="1">
      <alignment horizontal="left" wrapText="1"/>
    </xf>
    <xf numFmtId="49" fontId="23" fillId="2" borderId="22" xfId="0" applyNumberFormat="1" applyFont="1" applyFill="1" applyBorder="1" applyAlignment="1">
      <alignment horizontal="left" wrapText="1"/>
    </xf>
    <xf numFmtId="0" fontId="23" fillId="2" borderId="22" xfId="0" applyFont="1" applyFill="1" applyBorder="1" applyAlignment="1">
      <alignment horizontal="left" wrapText="1"/>
    </xf>
    <xf numFmtId="49" fontId="1" fillId="2" borderId="13" xfId="0" applyNumberFormat="1" applyFont="1" applyFill="1" applyBorder="1" applyAlignment="1">
      <alignment horizontal="center"/>
    </xf>
    <xf numFmtId="0" fontId="1" fillId="2" borderId="13" xfId="0" applyFont="1" applyFill="1" applyBorder="1" applyAlignment="1">
      <alignment horizontal="center"/>
    </xf>
    <xf numFmtId="49" fontId="7" fillId="5" borderId="27" xfId="0" applyNumberFormat="1" applyFont="1" applyFill="1" applyBorder="1" applyAlignment="1">
      <alignment horizontal="left"/>
    </xf>
    <xf numFmtId="0" fontId="7" fillId="5" borderId="28" xfId="0" applyFont="1" applyFill="1" applyBorder="1" applyAlignment="1">
      <alignment horizontal="left"/>
    </xf>
    <xf numFmtId="49" fontId="21" fillId="2" borderId="22" xfId="0" applyNumberFormat="1" applyFont="1" applyFill="1" applyBorder="1" applyAlignment="1">
      <alignment horizontal="left" wrapText="1"/>
    </xf>
    <xf numFmtId="0" fontId="21" fillId="2" borderId="22" xfId="0" applyFont="1" applyFill="1" applyBorder="1" applyAlignment="1">
      <alignment horizontal="left" wrapText="1"/>
    </xf>
    <xf numFmtId="49" fontId="3" fillId="2" borderId="22" xfId="0" applyNumberFormat="1" applyFont="1" applyFill="1" applyBorder="1" applyAlignment="1">
      <alignment horizontal="center" vertical="center" wrapText="1"/>
    </xf>
    <xf numFmtId="0" fontId="3" fillId="2" borderId="22" xfId="0" applyFont="1" applyFill="1" applyBorder="1" applyAlignment="1">
      <alignment horizontal="center" vertical="center" wrapText="1"/>
    </xf>
    <xf numFmtId="0" fontId="45" fillId="0" borderId="90" xfId="0" applyFont="1" applyFill="1" applyBorder="1" applyAlignment="1">
      <alignment horizontal="left" vertical="top" wrapText="1"/>
    </xf>
    <xf numFmtId="0" fontId="45" fillId="0" borderId="90" xfId="0" applyFont="1" applyFill="1" applyBorder="1" applyAlignment="1">
      <alignment horizontal="left"/>
    </xf>
    <xf numFmtId="49" fontId="30" fillId="0" borderId="22" xfId="0" applyNumberFormat="1" applyFont="1" applyFill="1" applyBorder="1" applyAlignment="1">
      <alignment horizontal="center"/>
    </xf>
    <xf numFmtId="0" fontId="30" fillId="0" borderId="22" xfId="0" applyFont="1" applyFill="1" applyBorder="1" applyAlignment="1">
      <alignment horizontal="center"/>
    </xf>
    <xf numFmtId="165" fontId="23" fillId="0" borderId="27" xfId="0" applyNumberFormat="1" applyFont="1" applyFill="1" applyBorder="1" applyAlignment="1">
      <alignment horizontal="center"/>
    </xf>
    <xf numFmtId="165" fontId="23" fillId="0" borderId="29" xfId="0" applyNumberFormat="1" applyFont="1" applyFill="1" applyBorder="1" applyAlignment="1">
      <alignment horizontal="center"/>
    </xf>
    <xf numFmtId="49" fontId="29" fillId="0" borderId="13" xfId="0" applyNumberFormat="1" applyFont="1" applyFill="1" applyBorder="1" applyAlignment="1">
      <alignment horizontal="center"/>
    </xf>
    <xf numFmtId="0" fontId="29" fillId="0" borderId="13" xfId="0" applyFont="1" applyFill="1" applyBorder="1" applyAlignment="1">
      <alignment horizontal="center"/>
    </xf>
    <xf numFmtId="49" fontId="23" fillId="0" borderId="22" xfId="0" applyNumberFormat="1" applyFont="1" applyFill="1" applyBorder="1" applyAlignment="1">
      <alignment horizontal="center" vertical="center" wrapText="1"/>
    </xf>
    <xf numFmtId="0" fontId="23" fillId="0" borderId="22" xfId="0" applyFont="1" applyFill="1" applyBorder="1" applyAlignment="1">
      <alignment horizontal="center" vertical="center" wrapText="1"/>
    </xf>
    <xf numFmtId="49" fontId="24" fillId="0" borderId="27" xfId="0" applyNumberFormat="1" applyFont="1" applyFill="1" applyBorder="1" applyAlignment="1">
      <alignment horizontal="left"/>
    </xf>
    <xf numFmtId="0" fontId="24" fillId="0" borderId="28" xfId="0" applyFont="1" applyFill="1" applyBorder="1" applyAlignment="1">
      <alignment horizontal="left"/>
    </xf>
    <xf numFmtId="0" fontId="24" fillId="0" borderId="29" xfId="0" applyFont="1" applyFill="1" applyBorder="1" applyAlignment="1">
      <alignment horizontal="left"/>
    </xf>
    <xf numFmtId="1" fontId="16" fillId="0" borderId="90" xfId="0" applyNumberFormat="1" applyFont="1" applyFill="1" applyBorder="1" applyAlignment="1">
      <alignment horizontal="left" vertical="top" wrapText="1"/>
    </xf>
    <xf numFmtId="49" fontId="23" fillId="0" borderId="92" xfId="0" applyNumberFormat="1" applyFont="1" applyFill="1" applyBorder="1" applyAlignment="1">
      <alignment horizontal="left"/>
    </xf>
    <xf numFmtId="49" fontId="23" fillId="0" borderId="94" xfId="0" applyNumberFormat="1" applyFont="1" applyFill="1" applyBorder="1" applyAlignment="1">
      <alignment horizontal="left"/>
    </xf>
    <xf numFmtId="1" fontId="29" fillId="0" borderId="13" xfId="0" applyNumberFormat="1" applyFont="1" applyFill="1" applyBorder="1" applyAlignment="1">
      <alignment horizontal="center"/>
    </xf>
    <xf numFmtId="1" fontId="23" fillId="0" borderId="13" xfId="0" applyNumberFormat="1" applyFont="1" applyFill="1" applyBorder="1" applyAlignment="1">
      <alignment horizontal="center"/>
    </xf>
    <xf numFmtId="49" fontId="30" fillId="0" borderId="31" xfId="0" applyNumberFormat="1" applyFont="1" applyFill="1" applyBorder="1" applyAlignment="1">
      <alignment horizontal="center"/>
    </xf>
    <xf numFmtId="1" fontId="30" fillId="0" borderId="32" xfId="0" applyNumberFormat="1" applyFont="1" applyFill="1" applyBorder="1" applyAlignment="1">
      <alignment horizontal="center"/>
    </xf>
    <xf numFmtId="1" fontId="30" fillId="0" borderId="43" xfId="0" applyNumberFormat="1" applyFont="1" applyFill="1" applyBorder="1" applyAlignment="1">
      <alignment horizontal="center"/>
    </xf>
    <xf numFmtId="49" fontId="30" fillId="0" borderId="32" xfId="0" applyNumberFormat="1" applyFont="1" applyFill="1" applyBorder="1" applyAlignment="1">
      <alignment horizontal="center"/>
    </xf>
    <xf numFmtId="49" fontId="16" fillId="0" borderId="90" xfId="0" applyNumberFormat="1" applyFont="1" applyFill="1" applyBorder="1" applyAlignment="1">
      <alignment horizontal="left" vertical="top" wrapText="1"/>
    </xf>
    <xf numFmtId="49" fontId="12" fillId="8" borderId="57" xfId="0" applyNumberFormat="1" applyFont="1" applyFill="1" applyBorder="1" applyAlignment="1">
      <alignment horizontal="center"/>
    </xf>
    <xf numFmtId="0" fontId="12" fillId="8" borderId="58" xfId="0" applyFont="1" applyFill="1" applyBorder="1" applyAlignment="1">
      <alignment horizontal="center"/>
    </xf>
    <xf numFmtId="0" fontId="12" fillId="8" borderId="59" xfId="0" applyFont="1" applyFill="1" applyBorder="1" applyAlignment="1">
      <alignment horizontal="center"/>
    </xf>
    <xf numFmtId="49" fontId="24" fillId="5" borderId="22" xfId="0" applyNumberFormat="1" applyFont="1" applyFill="1" applyBorder="1" applyAlignment="1">
      <alignment horizontal="left"/>
    </xf>
    <xf numFmtId="0" fontId="24" fillId="5" borderId="22" xfId="0" applyFont="1" applyFill="1" applyBorder="1" applyAlignment="1">
      <alignment horizontal="left"/>
    </xf>
    <xf numFmtId="49" fontId="19" fillId="0" borderId="90" xfId="0" applyNumberFormat="1" applyFont="1" applyFill="1" applyBorder="1" applyAlignment="1">
      <alignment horizontal="left" vertical="center" wrapText="1"/>
    </xf>
    <xf numFmtId="49" fontId="8" fillId="5" borderId="81" xfId="0" applyNumberFormat="1" applyFont="1" applyFill="1" applyBorder="1" applyAlignment="1">
      <alignment horizontal="left" vertical="center" wrapText="1"/>
    </xf>
    <xf numFmtId="0" fontId="8" fillId="5" borderId="9" xfId="0" applyFont="1" applyFill="1" applyBorder="1" applyAlignment="1">
      <alignment horizontal="left" vertical="center" wrapText="1"/>
    </xf>
    <xf numFmtId="0" fontId="8" fillId="5" borderId="73" xfId="0" applyFont="1" applyFill="1" applyBorder="1" applyAlignment="1">
      <alignment horizontal="left" vertical="center" wrapText="1"/>
    </xf>
    <xf numFmtId="0" fontId="8" fillId="5" borderId="24" xfId="0" applyFont="1" applyFill="1" applyBorder="1" applyAlignment="1">
      <alignment horizontal="left" vertical="center" wrapText="1"/>
    </xf>
    <xf numFmtId="0" fontId="8" fillId="5" borderId="13" xfId="0" applyFont="1" applyFill="1" applyBorder="1" applyAlignment="1">
      <alignment horizontal="left" vertical="center" wrapText="1"/>
    </xf>
    <xf numFmtId="0" fontId="8" fillId="5" borderId="21" xfId="0" applyFont="1" applyFill="1" applyBorder="1" applyAlignment="1">
      <alignment horizontal="left" vertical="center" wrapText="1"/>
    </xf>
    <xf numFmtId="0" fontId="8" fillId="5" borderId="86" xfId="0" applyFont="1" applyFill="1" applyBorder="1" applyAlignment="1">
      <alignment horizontal="left" vertical="center" wrapText="1"/>
    </xf>
    <xf numFmtId="0" fontId="8" fillId="5" borderId="5" xfId="0" applyFont="1" applyFill="1" applyBorder="1" applyAlignment="1">
      <alignment horizontal="left" vertical="center" wrapText="1"/>
    </xf>
    <xf numFmtId="0" fontId="8" fillId="5" borderId="70" xfId="0" applyFont="1" applyFill="1" applyBorder="1" applyAlignment="1">
      <alignment horizontal="left" vertical="center" wrapText="1"/>
    </xf>
    <xf numFmtId="49" fontId="8" fillId="5" borderId="57" xfId="0" applyNumberFormat="1" applyFont="1" applyFill="1" applyBorder="1" applyAlignment="1">
      <alignment horizontal="left" vertical="center"/>
    </xf>
    <xf numFmtId="0" fontId="8" fillId="5" borderId="54" xfId="0" applyFont="1" applyFill="1" applyBorder="1" applyAlignment="1">
      <alignment horizontal="left" vertical="center"/>
    </xf>
    <xf numFmtId="0" fontId="8" fillId="5" borderId="60" xfId="0" applyFont="1" applyFill="1" applyBorder="1" applyAlignment="1">
      <alignment horizontal="left" vertical="center"/>
    </xf>
    <xf numFmtId="0" fontId="8" fillId="5" borderId="58" xfId="0" applyNumberFormat="1" applyFont="1" applyFill="1" applyBorder="1" applyAlignment="1">
      <alignment horizontal="center" vertical="center"/>
    </xf>
    <xf numFmtId="0" fontId="8" fillId="5" borderId="22" xfId="0" applyFont="1" applyFill="1" applyBorder="1" applyAlignment="1">
      <alignment horizontal="center" vertical="center"/>
    </xf>
    <xf numFmtId="0" fontId="8" fillId="5" borderId="61" xfId="0" applyFont="1" applyFill="1" applyBorder="1" applyAlignment="1">
      <alignment horizontal="center" vertical="center"/>
    </xf>
    <xf numFmtId="49" fontId="8" fillId="5" borderId="82" xfId="0" applyNumberFormat="1" applyFont="1" applyFill="1" applyBorder="1" applyAlignment="1">
      <alignment horizontal="left" wrapText="1"/>
    </xf>
    <xf numFmtId="0" fontId="8" fillId="5" borderId="35" xfId="0" applyFont="1" applyFill="1" applyBorder="1" applyAlignment="1">
      <alignment horizontal="left" wrapText="1"/>
    </xf>
    <xf numFmtId="0" fontId="8" fillId="5" borderId="83" xfId="0" applyFont="1" applyFill="1" applyBorder="1" applyAlignment="1">
      <alignment horizontal="left" wrapText="1"/>
    </xf>
    <xf numFmtId="49" fontId="8" fillId="5" borderId="27" xfId="0" applyNumberFormat="1" applyFont="1" applyFill="1" applyBorder="1" applyAlignment="1">
      <alignment horizontal="left" wrapText="1"/>
    </xf>
    <xf numFmtId="0" fontId="8" fillId="5" borderId="28" xfId="0" applyFont="1" applyFill="1" applyBorder="1" applyAlignment="1">
      <alignment horizontal="left" wrapText="1"/>
    </xf>
    <xf numFmtId="0" fontId="8" fillId="5" borderId="29" xfId="0" applyFont="1" applyFill="1" applyBorder="1" applyAlignment="1">
      <alignment horizontal="left" wrapText="1"/>
    </xf>
    <xf numFmtId="0" fontId="8" fillId="5" borderId="27" xfId="0" applyFont="1" applyFill="1" applyBorder="1" applyAlignment="1">
      <alignment horizontal="left" wrapText="1"/>
    </xf>
    <xf numFmtId="0" fontId="8" fillId="5" borderId="87" xfId="0" applyFont="1" applyFill="1" applyBorder="1" applyAlignment="1">
      <alignment horizontal="left" wrapText="1"/>
    </xf>
    <xf numFmtId="0" fontId="8" fillId="5" borderId="30" xfId="0" applyFont="1" applyFill="1" applyBorder="1" applyAlignment="1">
      <alignment horizontal="left" wrapText="1"/>
    </xf>
    <xf numFmtId="0" fontId="8" fillId="5" borderId="88" xfId="0" applyFont="1" applyFill="1" applyBorder="1" applyAlignment="1">
      <alignment horizontal="left" wrapText="1"/>
    </xf>
    <xf numFmtId="0" fontId="8" fillId="5" borderId="27" xfId="0" applyFont="1" applyFill="1" applyBorder="1" applyAlignment="1">
      <alignment horizontal="center" wrapText="1"/>
    </xf>
    <xf numFmtId="0" fontId="8" fillId="5" borderId="28" xfId="0" applyFont="1" applyFill="1" applyBorder="1" applyAlignment="1">
      <alignment horizontal="center" wrapText="1"/>
    </xf>
    <xf numFmtId="0" fontId="8" fillId="5" borderId="29" xfId="0" applyFont="1" applyFill="1" applyBorder="1" applyAlignment="1">
      <alignment horizontal="center" wrapText="1"/>
    </xf>
    <xf numFmtId="0" fontId="8" fillId="5" borderId="87" xfId="0" applyFont="1" applyFill="1" applyBorder="1" applyAlignment="1">
      <alignment horizontal="center" wrapText="1"/>
    </xf>
    <xf numFmtId="0" fontId="8" fillId="5" borderId="30" xfId="0" applyFont="1" applyFill="1" applyBorder="1" applyAlignment="1">
      <alignment horizontal="center" wrapText="1"/>
    </xf>
    <xf numFmtId="0" fontId="8" fillId="5" borderId="88" xfId="0" applyFont="1" applyFill="1" applyBorder="1" applyAlignment="1">
      <alignment horizontal="center" wrapText="1"/>
    </xf>
    <xf numFmtId="49" fontId="8" fillId="5" borderId="89" xfId="0" applyNumberFormat="1" applyFont="1" applyFill="1" applyBorder="1" applyAlignment="1">
      <alignment horizontal="left" wrapText="1"/>
    </xf>
    <xf numFmtId="0" fontId="8" fillId="5" borderId="32" xfId="0" applyFont="1" applyFill="1" applyBorder="1" applyAlignment="1">
      <alignment horizontal="left" wrapText="1"/>
    </xf>
    <xf numFmtId="0" fontId="8" fillId="5" borderId="33" xfId="0" applyFont="1" applyFill="1" applyBorder="1" applyAlignment="1">
      <alignment horizontal="left" wrapText="1"/>
    </xf>
    <xf numFmtId="49" fontId="8" fillId="5" borderId="87" xfId="0" applyNumberFormat="1" applyFont="1" applyFill="1" applyBorder="1" applyAlignment="1">
      <alignment horizontal="left" wrapText="1"/>
    </xf>
    <xf numFmtId="49" fontId="1" fillId="0" borderId="13" xfId="0" applyNumberFormat="1" applyFont="1" applyBorder="1" applyAlignment="1">
      <alignment horizontal="center"/>
    </xf>
    <xf numFmtId="0" fontId="1" fillId="0" borderId="13" xfId="0" applyFont="1" applyBorder="1" applyAlignment="1">
      <alignment horizontal="center"/>
    </xf>
    <xf numFmtId="0" fontId="3" fillId="0" borderId="13" xfId="0" applyFont="1" applyBorder="1" applyAlignment="1">
      <alignment horizontal="center"/>
    </xf>
    <xf numFmtId="49" fontId="8" fillId="5" borderId="80" xfId="0" applyNumberFormat="1" applyFont="1" applyFill="1" applyBorder="1" applyAlignment="1">
      <alignment horizontal="left" vertical="center"/>
    </xf>
    <xf numFmtId="0" fontId="8" fillId="5" borderId="84" xfId="0" applyFont="1" applyFill="1" applyBorder="1" applyAlignment="1">
      <alignment horizontal="left" vertical="center"/>
    </xf>
    <xf numFmtId="0" fontId="8" fillId="5" borderId="85" xfId="0" applyFont="1" applyFill="1" applyBorder="1" applyAlignment="1">
      <alignment horizontal="left" vertical="center"/>
    </xf>
    <xf numFmtId="0" fontId="8" fillId="5" borderId="75" xfId="0" applyNumberFormat="1" applyFont="1" applyFill="1" applyBorder="1" applyAlignment="1">
      <alignment horizontal="center" vertical="center"/>
    </xf>
    <xf numFmtId="0" fontId="8" fillId="5" borderId="23" xfId="0" applyFont="1" applyFill="1" applyBorder="1" applyAlignment="1">
      <alignment horizontal="center" vertical="center"/>
    </xf>
    <xf numFmtId="0" fontId="8" fillId="5" borderId="78" xfId="0" applyFont="1" applyFill="1" applyBorder="1" applyAlignment="1">
      <alignment horizontal="center" vertical="center"/>
    </xf>
    <xf numFmtId="49" fontId="3" fillId="2" borderId="27" xfId="0" applyNumberFormat="1" applyFont="1" applyFill="1" applyBorder="1" applyAlignment="1">
      <alignment horizontal="center" vertical="center" wrapText="1"/>
    </xf>
    <xf numFmtId="0" fontId="3" fillId="2" borderId="28" xfId="0" applyFont="1" applyFill="1" applyBorder="1" applyAlignment="1">
      <alignment horizontal="center" vertical="center" wrapText="1"/>
    </xf>
    <xf numFmtId="0" fontId="3" fillId="2" borderId="29" xfId="0" applyFont="1" applyFill="1" applyBorder="1" applyAlignment="1">
      <alignment horizontal="center" vertical="center" wrapText="1"/>
    </xf>
    <xf numFmtId="0" fontId="8" fillId="5" borderId="80" xfId="0" applyNumberFormat="1" applyFont="1" applyFill="1" applyBorder="1" applyAlignment="1">
      <alignment horizontal="left" vertical="center"/>
    </xf>
    <xf numFmtId="49" fontId="8" fillId="5" borderId="82" xfId="0" applyNumberFormat="1" applyFont="1" applyFill="1" applyBorder="1" applyAlignment="1">
      <alignment wrapText="1"/>
    </xf>
    <xf numFmtId="0" fontId="8" fillId="5" borderId="35" xfId="0" applyFont="1" applyFill="1" applyBorder="1" applyAlignment="1">
      <alignment wrapText="1"/>
    </xf>
    <xf numFmtId="0" fontId="8" fillId="5" borderId="83" xfId="0" applyFont="1" applyFill="1" applyBorder="1" applyAlignment="1">
      <alignment wrapText="1"/>
    </xf>
    <xf numFmtId="49" fontId="8" fillId="5" borderId="27" xfId="0" applyNumberFormat="1" applyFont="1" applyFill="1" applyBorder="1" applyAlignment="1">
      <alignment wrapText="1"/>
    </xf>
    <xf numFmtId="0" fontId="8" fillId="5" borderId="28" xfId="0" applyFont="1" applyFill="1" applyBorder="1" applyAlignment="1">
      <alignment wrapText="1"/>
    </xf>
    <xf numFmtId="0" fontId="8" fillId="5" borderId="29" xfId="0" applyFont="1" applyFill="1" applyBorder="1" applyAlignment="1">
      <alignment wrapText="1"/>
    </xf>
    <xf numFmtId="0" fontId="8" fillId="5" borderId="87" xfId="0" applyFont="1" applyFill="1" applyBorder="1" applyAlignment="1">
      <alignment wrapText="1"/>
    </xf>
    <xf numFmtId="0" fontId="8" fillId="5" borderId="30" xfId="0" applyFont="1" applyFill="1" applyBorder="1" applyAlignment="1">
      <alignment wrapText="1"/>
    </xf>
    <xf numFmtId="0" fontId="8" fillId="5" borderId="88" xfId="0" applyFont="1" applyFill="1" applyBorder="1" applyAlignment="1">
      <alignment wrapText="1"/>
    </xf>
    <xf numFmtId="0" fontId="8" fillId="5" borderId="27" xfId="0" applyFont="1" applyFill="1" applyBorder="1" applyAlignment="1">
      <alignment wrapText="1"/>
    </xf>
    <xf numFmtId="0" fontId="58" fillId="0" borderId="90" xfId="0" applyFont="1" applyFill="1" applyBorder="1" applyAlignment="1">
      <alignment horizontal="left" wrapText="1"/>
    </xf>
    <xf numFmtId="49" fontId="52" fillId="0" borderId="13" xfId="0" applyNumberFormat="1" applyFont="1" applyFill="1" applyBorder="1" applyAlignment="1">
      <alignment horizontal="center"/>
    </xf>
    <xf numFmtId="0" fontId="52" fillId="0" borderId="13" xfId="0" applyFont="1" applyFill="1" applyBorder="1" applyAlignment="1">
      <alignment horizontal="center"/>
    </xf>
    <xf numFmtId="49" fontId="54" fillId="0" borderId="22" xfId="0" applyNumberFormat="1" applyFont="1" applyFill="1" applyBorder="1" applyAlignment="1">
      <alignment horizontal="center"/>
    </xf>
    <xf numFmtId="0" fontId="54" fillId="0" borderId="22" xfId="0" applyFont="1" applyFill="1" applyBorder="1" applyAlignment="1">
      <alignment horizontal="center"/>
    </xf>
    <xf numFmtId="49" fontId="53" fillId="0" borderId="22" xfId="0" applyNumberFormat="1" applyFont="1" applyFill="1" applyBorder="1" applyAlignment="1">
      <alignment horizontal="center" vertical="center" wrapText="1"/>
    </xf>
    <xf numFmtId="0" fontId="53" fillId="0" borderId="22" xfId="0" applyFont="1" applyFill="1" applyBorder="1" applyAlignment="1">
      <alignment horizontal="center" vertical="center" wrapText="1"/>
    </xf>
    <xf numFmtId="49" fontId="55" fillId="0" borderId="27" xfId="0" applyNumberFormat="1" applyFont="1" applyFill="1" applyBorder="1" applyAlignment="1">
      <alignment horizontal="left"/>
    </xf>
    <xf numFmtId="0" fontId="55" fillId="0" borderId="28" xfId="0" applyFont="1" applyFill="1" applyBorder="1" applyAlignment="1">
      <alignment horizontal="left"/>
    </xf>
    <xf numFmtId="0" fontId="55" fillId="0" borderId="29" xfId="0" applyFont="1" applyFill="1" applyBorder="1" applyAlignment="1">
      <alignment horizontal="left"/>
    </xf>
    <xf numFmtId="165" fontId="53" fillId="0" borderId="27" xfId="0" applyNumberFormat="1" applyFont="1" applyFill="1" applyBorder="1" applyAlignment="1">
      <alignment horizontal="center"/>
    </xf>
    <xf numFmtId="165" fontId="53" fillId="0" borderId="29" xfId="0" applyNumberFormat="1" applyFont="1" applyFill="1" applyBorder="1" applyAlignment="1">
      <alignment horizontal="center"/>
    </xf>
    <xf numFmtId="165" fontId="53" fillId="0" borderId="26" xfId="0" applyNumberFormat="1" applyFont="1" applyFill="1" applyBorder="1" applyAlignment="1">
      <alignment horizontal="center"/>
    </xf>
    <xf numFmtId="165" fontId="53" fillId="0" borderId="91" xfId="0" applyNumberFormat="1" applyFont="1" applyFill="1" applyBorder="1" applyAlignment="1">
      <alignment horizontal="center"/>
    </xf>
    <xf numFmtId="0" fontId="58" fillId="0" borderId="90" xfId="0" applyFont="1" applyFill="1" applyBorder="1" applyAlignment="1">
      <alignment horizontal="left" vertical="top" wrapText="1"/>
    </xf>
  </cellXfs>
  <cellStyles count="8">
    <cellStyle name="%" xfId="1" xr:uid="{00000000-0005-0000-0000-000000000000}"/>
    <cellStyle name="% 2" xfId="2" xr:uid="{00000000-0005-0000-0000-000001000000}"/>
    <cellStyle name="Normal" xfId="0" builtinId="0"/>
    <cellStyle name="Normal 2" xfId="3" xr:uid="{00000000-0005-0000-0000-000003000000}"/>
    <cellStyle name="Normal 3" xfId="4" xr:uid="{00000000-0005-0000-0000-000004000000}"/>
    <cellStyle name="Normal 4" xfId="5" xr:uid="{00000000-0005-0000-0000-000005000000}"/>
    <cellStyle name="Normal 5" xfId="6" xr:uid="{00000000-0005-0000-0000-000006000000}"/>
    <cellStyle name="Normal 6" xfId="7" xr:uid="{00000000-0005-0000-0000-000007000000}"/>
  </cellStyles>
  <dxfs count="0"/>
  <tableStyles count="0"/>
  <colors>
    <indexedColors>
      <rgbColor rgb="FF000000"/>
      <rgbColor rgb="FFFFFFFF"/>
      <rgbColor rgb="FFFF0000"/>
      <rgbColor rgb="FF00FF00"/>
      <rgbColor rgb="FF0000FF"/>
      <rgbColor rgb="FFFFFF00"/>
      <rgbColor rgb="FFFF00FF"/>
      <rgbColor rgb="FF00FFFF"/>
      <rgbColor rgb="FF000000"/>
      <rgbColor rgb="FFFFFFFF"/>
      <rgbColor rgb="FFAAAAAA"/>
      <rgbColor rgb="FFFF0000"/>
      <rgbColor rgb="FFC0C0C0"/>
      <rgbColor rgb="FFFFFF00"/>
      <rgbColor rgb="FFD2DAE4"/>
      <rgbColor rgb="FFC2D69B"/>
      <rgbColor rgb="FFD8D8D8"/>
      <rgbColor rgb="FF4F81BD"/>
      <rgbColor rgb="FFEEECE1"/>
      <rgbColor rgb="FF4BACC6"/>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D3DAE9"/>
      <color rgb="FFB9C4DB"/>
      <color rgb="FFE2E6F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54428</xdr:colOff>
      <xdr:row>5</xdr:row>
      <xdr:rowOff>76200</xdr:rowOff>
    </xdr:from>
    <xdr:to>
      <xdr:col>6</xdr:col>
      <xdr:colOff>161743</xdr:colOff>
      <xdr:row>10</xdr:row>
      <xdr:rowOff>47625</xdr:rowOff>
    </xdr:to>
    <xdr:pic>
      <xdr:nvPicPr>
        <xdr:cNvPr id="2" name="Picture 3" descr="Picture 3">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1248228" y="927100"/>
          <a:ext cx="1898016" cy="796925"/>
        </a:xfrm>
        <a:prstGeom prst="rect">
          <a:avLst/>
        </a:prstGeom>
        <a:ln w="12700" cap="flat">
          <a:noFill/>
          <a:miter lim="400000"/>
        </a:ln>
        <a:effectLst/>
      </xdr:spPr>
    </xdr:pic>
    <xdr:clientData/>
  </xdr:twoCellAnchor>
  <xdr:twoCellAnchor>
    <xdr:from>
      <xdr:col>8</xdr:col>
      <xdr:colOff>469900</xdr:colOff>
      <xdr:row>5</xdr:row>
      <xdr:rowOff>85725</xdr:rowOff>
    </xdr:from>
    <xdr:to>
      <xdr:col>11</xdr:col>
      <xdr:colOff>428625</xdr:colOff>
      <xdr:row>11</xdr:row>
      <xdr:rowOff>31115</xdr:rowOff>
    </xdr:to>
    <xdr:pic>
      <xdr:nvPicPr>
        <xdr:cNvPr id="3" name="Picture 4" descr="Picture 4">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srcRect l="65413" b="29362"/>
        <a:stretch>
          <a:fillRect/>
        </a:stretch>
      </xdr:blipFill>
      <xdr:spPr>
        <a:xfrm rot="5400000">
          <a:off x="5054917" y="529908"/>
          <a:ext cx="935991" cy="1749426"/>
        </a:xfrm>
        <a:prstGeom prst="rect">
          <a:avLst/>
        </a:prstGeom>
        <a:ln w="12700" cap="flat">
          <a:noFill/>
          <a:miter lim="400000"/>
        </a:ln>
        <a:effectLst/>
      </xdr:spPr>
    </xdr:pic>
    <xdr:clientData/>
  </xdr:twoCellAnchor>
  <xdr:oneCellAnchor>
    <xdr:from>
      <xdr:col>2</xdr:col>
      <xdr:colOff>561109</xdr:colOff>
      <xdr:row>5</xdr:row>
      <xdr:rowOff>124690</xdr:rowOff>
    </xdr:from>
    <xdr:ext cx="5971310" cy="955964"/>
    <xdr:sp macro="" textlink="">
      <xdr:nvSpPr>
        <xdr:cNvPr id="4" name="TextBox 3">
          <a:extLst>
            <a:ext uri="{FF2B5EF4-FFF2-40B4-BE49-F238E27FC236}">
              <a16:creationId xmlns:a16="http://schemas.microsoft.com/office/drawing/2014/main" id="{6F21E16A-977B-F24E-8EDD-07D7053E0643}"/>
            </a:ext>
          </a:extLst>
        </xdr:cNvPr>
        <xdr:cNvSpPr txBox="1"/>
      </xdr:nvSpPr>
      <xdr:spPr>
        <a:xfrm>
          <a:off x="1205345" y="976745"/>
          <a:ext cx="5971310" cy="955964"/>
        </a:xfrm>
        <a:prstGeom prst="rect">
          <a:avLst/>
        </a:prstGeom>
        <a:noFill/>
        <a:ln w="19050" cap="flat">
          <a:solidFill>
            <a:sysClr val="windowText" lastClr="000000"/>
          </a:solidFill>
          <a:miter lim="400000"/>
        </a:ln>
        <a:effectLst/>
        <a:sp3d/>
      </xdr:spPr>
      <xdr:style>
        <a:lnRef idx="0">
          <a:scrgbClr r="0" g="0" b="0"/>
        </a:lnRef>
        <a:fillRef idx="0">
          <a:scrgbClr r="0" g="0" b="0"/>
        </a:fillRef>
        <a:effectRef idx="0">
          <a:scrgbClr r="0" g="0" b="0"/>
        </a:effectRef>
        <a:fontRef idx="none"/>
      </xdr:style>
      <xdr:txBody>
        <a:bodyPr rot="0" spcFirstLastPara="1" vertOverflow="clip" horzOverflow="clip" vert="horz" wrap="square" lIns="45719" tIns="45719" rIns="45719" bIns="45719" numCol="1" spcCol="38100" rtlCol="0" anchor="t">
          <a:noAutofit/>
        </a:bodyPr>
        <a:lstStyle/>
        <a:p>
          <a:pPr marL="0" marR="0" indent="0" algn="l" defTabSz="914400" rtl="0" fontAlgn="auto" latinLnBrk="0" hangingPunct="0">
            <a:lnSpc>
              <a:spcPct val="100000"/>
            </a:lnSpc>
            <a:spcBef>
              <a:spcPts val="0"/>
            </a:spcBef>
            <a:spcAft>
              <a:spcPts val="0"/>
            </a:spcAft>
            <a:buClrTx/>
            <a:buSzTx/>
            <a:buFontTx/>
            <a:buNone/>
            <a:tabLst/>
          </a:pPr>
          <a:endParaRPr kumimoji="0" lang="en-US" sz="1100" b="0" i="0" u="none" strike="noStrike" cap="none" spc="0" normalizeH="0" baseline="0">
            <a:ln>
              <a:noFill/>
            </a:ln>
            <a:solidFill>
              <a:srgbClr val="000000"/>
            </a:solidFill>
            <a:effectLst/>
            <a:uFillTx/>
            <a:latin typeface="Calibri"/>
            <a:ea typeface="Calibri"/>
            <a:cs typeface="Calibri"/>
            <a:sym typeface="Calibri"/>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3</xdr:col>
      <xdr:colOff>1381125</xdr:colOff>
      <xdr:row>5</xdr:row>
      <xdr:rowOff>335597</xdr:rowOff>
    </xdr:from>
    <xdr:to>
      <xdr:col>4</xdr:col>
      <xdr:colOff>19050</xdr:colOff>
      <xdr:row>6</xdr:row>
      <xdr:rowOff>13652</xdr:rowOff>
    </xdr:to>
    <xdr:sp macro="" textlink="">
      <xdr:nvSpPr>
        <xdr:cNvPr id="5" name="Text Box 1">
          <a:extLst>
            <a:ext uri="{FF2B5EF4-FFF2-40B4-BE49-F238E27FC236}">
              <a16:creationId xmlns:a16="http://schemas.microsoft.com/office/drawing/2014/main" id="{00000000-0008-0000-0700-000005000000}"/>
            </a:ext>
          </a:extLst>
        </xdr:cNvPr>
        <xdr:cNvSpPr txBox="1"/>
      </xdr:nvSpPr>
      <xdr:spPr>
        <a:xfrm>
          <a:off x="1724025" y="1523047"/>
          <a:ext cx="3730625" cy="14606"/>
        </a:xfrm>
        <a:prstGeom prst="rect">
          <a:avLst/>
        </a:prstGeom>
        <a:solidFill>
          <a:srgbClr val="FFFFFF"/>
        </a:solidFill>
        <a:ln w="9525" cap="flat">
          <a:solidFill>
            <a:srgbClr val="000000"/>
          </a:solidFill>
          <a:prstDash val="solid"/>
          <a:miter lim="800000"/>
        </a:ln>
        <a:effectLst/>
        <a:extLst>
          <a:ext uri="{C572A759-6A51-4108-AA02-DFA0A04FC94B}">
            <ma14:wrappingTextBoxFlag xmlns="" xmlns:r="http://schemas.openxmlformats.org/officeDocument/2006/relationships" xmlns:m="http://schemas.openxmlformats.org/officeDocument/2006/math" xmlns:a14="http://schemas.microsoft.com/office/drawing/2010/main" xmlns:ma14="http://schemas.microsoft.com/office/mac/drawingml/2011/main" val="1"/>
          </a:ext>
        </a:extLst>
      </xdr:spPr>
      <xdr:txBody>
        <a:bodyPr wrap="square" lIns="0" tIns="0" rIns="0" bIns="0" numCol="1" anchor="t">
          <a:noAutofit/>
        </a:bodyPr>
        <a:lstStyle/>
        <a:p>
          <a:pPr marL="0" marR="0" indent="0" algn="l" defTabSz="914400" latinLnBrk="0">
            <a:lnSpc>
              <a:spcPct val="100000"/>
            </a:lnSpc>
            <a:spcBef>
              <a:spcPts val="0"/>
            </a:spcBef>
            <a:spcAft>
              <a:spcPts val="0"/>
            </a:spcAft>
            <a:buClrTx/>
            <a:buSzTx/>
            <a:buFontTx/>
            <a:buNone/>
            <a:tabLst/>
            <a:defRPr sz="1000" b="0" i="0" u="none" strike="noStrike" cap="none" spc="0" baseline="0">
              <a:solidFill>
                <a:srgbClr val="000000"/>
              </a:solidFill>
              <a:uFillTx/>
              <a:latin typeface="Times New Roman"/>
              <a:ea typeface="Times New Roman"/>
              <a:cs typeface="Times New Roman"/>
              <a:sym typeface="Times New Roman"/>
            </a:defRPr>
          </a:pPr>
          <a:r>
            <a:rPr sz="1000" b="0" i="0" u="none" strike="noStrike" cap="none" spc="0" baseline="0">
              <a:solidFill>
                <a:srgbClr val="000000"/>
              </a:solidFill>
              <a:uFillTx/>
              <a:latin typeface="Times New Roman"/>
              <a:ea typeface="Times New Roman"/>
              <a:cs typeface="Times New Roman"/>
              <a:sym typeface="Times New Roman"/>
            </a:rPr>
            <a:t>RF: Project Term Not Needed</a:t>
          </a:r>
        </a:p>
      </xdr:txBody>
    </xdr:sp>
    <xdr:clientData/>
  </xdr:twoCellAnchor>
  <xdr:twoCellAnchor>
    <xdr:from>
      <xdr:col>3</xdr:col>
      <xdr:colOff>1381125</xdr:colOff>
      <xdr:row>6</xdr:row>
      <xdr:rowOff>317</xdr:rowOff>
    </xdr:from>
    <xdr:to>
      <xdr:col>4</xdr:col>
      <xdr:colOff>19050</xdr:colOff>
      <xdr:row>6</xdr:row>
      <xdr:rowOff>13652</xdr:rowOff>
    </xdr:to>
    <xdr:sp macro="" textlink="">
      <xdr:nvSpPr>
        <xdr:cNvPr id="6" name="Text Box 2">
          <a:extLst>
            <a:ext uri="{FF2B5EF4-FFF2-40B4-BE49-F238E27FC236}">
              <a16:creationId xmlns:a16="http://schemas.microsoft.com/office/drawing/2014/main" id="{00000000-0008-0000-0700-000006000000}"/>
            </a:ext>
          </a:extLst>
        </xdr:cNvPr>
        <xdr:cNvSpPr txBox="1"/>
      </xdr:nvSpPr>
      <xdr:spPr>
        <a:xfrm>
          <a:off x="1724025" y="1516697"/>
          <a:ext cx="3766185" cy="13335"/>
        </a:xfrm>
        <a:prstGeom prst="rect">
          <a:avLst/>
        </a:prstGeom>
        <a:solidFill>
          <a:srgbClr val="FFFFFF"/>
        </a:solidFill>
        <a:ln w="9525" cap="flat">
          <a:solidFill>
            <a:srgbClr val="000000"/>
          </a:solidFill>
          <a:prstDash val="solid"/>
          <a:miter lim="800000"/>
        </a:ln>
        <a:effectLst/>
        <a:extLst>
          <a:ext uri="{C572A759-6A51-4108-AA02-DFA0A04FC94B}">
            <ma14:wrappingTextBoxFlag xmlns="" xmlns:r="http://schemas.openxmlformats.org/officeDocument/2006/relationships" xmlns:m="http://schemas.openxmlformats.org/officeDocument/2006/math" xmlns:a14="http://schemas.microsoft.com/office/drawing/2010/main" xmlns:ma14="http://schemas.microsoft.com/office/mac/drawingml/2011/main" val="1"/>
          </a:ext>
        </a:extLst>
      </xdr:spPr>
      <xdr:txBody>
        <a:bodyPr wrap="square" lIns="0" tIns="0" rIns="0" bIns="0" numCol="1" anchor="t">
          <a:noAutofit/>
        </a:bodyPr>
        <a:lstStyle/>
        <a:p>
          <a:pPr marL="0" marR="0" indent="0" algn="l" defTabSz="914400" latinLnBrk="0">
            <a:lnSpc>
              <a:spcPct val="100000"/>
            </a:lnSpc>
            <a:spcBef>
              <a:spcPts val="0"/>
            </a:spcBef>
            <a:spcAft>
              <a:spcPts val="0"/>
            </a:spcAft>
            <a:buClrTx/>
            <a:buSzTx/>
            <a:buFontTx/>
            <a:buNone/>
            <a:tabLst/>
            <a:defRPr sz="1000" b="0" i="0" u="none" strike="noStrike" cap="none" spc="0" baseline="0">
              <a:solidFill>
                <a:srgbClr val="000000"/>
              </a:solidFill>
              <a:uFillTx/>
              <a:latin typeface="Times New Roman"/>
              <a:ea typeface="Times New Roman"/>
              <a:cs typeface="Times New Roman"/>
              <a:sym typeface="Times New Roman"/>
            </a:defRPr>
          </a:pPr>
          <a:r>
            <a:rPr sz="1000" b="0" i="0" u="none" strike="noStrike" cap="none" spc="0" baseline="0">
              <a:solidFill>
                <a:srgbClr val="000000"/>
              </a:solidFill>
              <a:uFillTx/>
              <a:latin typeface="Times New Roman"/>
              <a:ea typeface="Times New Roman"/>
              <a:cs typeface="Times New Roman"/>
              <a:sym typeface="Times New Roman"/>
            </a:rPr>
            <a:t>RF: Project Term Not Needed</a:t>
          </a:r>
        </a:p>
      </xdr:txBody>
    </xdr:sp>
    <xdr:clientData/>
  </xdr:twoCellAnchor>
  <xdr:twoCellAnchor>
    <xdr:from>
      <xdr:col>3</xdr:col>
      <xdr:colOff>1381125</xdr:colOff>
      <xdr:row>17</xdr:row>
      <xdr:rowOff>335597</xdr:rowOff>
    </xdr:from>
    <xdr:to>
      <xdr:col>4</xdr:col>
      <xdr:colOff>19050</xdr:colOff>
      <xdr:row>18</xdr:row>
      <xdr:rowOff>13652</xdr:rowOff>
    </xdr:to>
    <xdr:sp macro="" textlink="">
      <xdr:nvSpPr>
        <xdr:cNvPr id="7" name="Text Box 1">
          <a:extLst>
            <a:ext uri="{FF2B5EF4-FFF2-40B4-BE49-F238E27FC236}">
              <a16:creationId xmlns:a16="http://schemas.microsoft.com/office/drawing/2014/main" id="{00000000-0008-0000-0700-000007000000}"/>
            </a:ext>
          </a:extLst>
        </xdr:cNvPr>
        <xdr:cNvSpPr txBox="1"/>
      </xdr:nvSpPr>
      <xdr:spPr>
        <a:xfrm>
          <a:off x="1724025" y="3904297"/>
          <a:ext cx="3730625" cy="14606"/>
        </a:xfrm>
        <a:prstGeom prst="rect">
          <a:avLst/>
        </a:prstGeom>
        <a:solidFill>
          <a:srgbClr val="FFFFFF"/>
        </a:solidFill>
        <a:ln w="9525" cap="flat">
          <a:solidFill>
            <a:srgbClr val="000000"/>
          </a:solidFill>
          <a:prstDash val="solid"/>
          <a:miter lim="800000"/>
        </a:ln>
        <a:effectLst/>
        <a:extLst>
          <a:ext uri="{C572A759-6A51-4108-AA02-DFA0A04FC94B}">
            <ma14:wrappingTextBoxFlag xmlns="" xmlns:r="http://schemas.openxmlformats.org/officeDocument/2006/relationships" xmlns:m="http://schemas.openxmlformats.org/officeDocument/2006/math" xmlns:a14="http://schemas.microsoft.com/office/drawing/2010/main" xmlns:ma14="http://schemas.microsoft.com/office/mac/drawingml/2011/main" val="1"/>
          </a:ext>
        </a:extLst>
      </xdr:spPr>
      <xdr:txBody>
        <a:bodyPr wrap="square" lIns="0" tIns="0" rIns="0" bIns="0" numCol="1" anchor="t">
          <a:noAutofit/>
        </a:bodyPr>
        <a:lstStyle/>
        <a:p>
          <a:pPr marL="0" marR="0" indent="0" algn="l" defTabSz="914400" latinLnBrk="0">
            <a:lnSpc>
              <a:spcPct val="100000"/>
            </a:lnSpc>
            <a:spcBef>
              <a:spcPts val="0"/>
            </a:spcBef>
            <a:spcAft>
              <a:spcPts val="0"/>
            </a:spcAft>
            <a:buClrTx/>
            <a:buSzTx/>
            <a:buFontTx/>
            <a:buNone/>
            <a:tabLst/>
            <a:defRPr sz="1000" b="0" i="0" u="none" strike="noStrike" cap="none" spc="0" baseline="0">
              <a:solidFill>
                <a:srgbClr val="000000"/>
              </a:solidFill>
              <a:uFillTx/>
              <a:latin typeface="Times New Roman"/>
              <a:ea typeface="Times New Roman"/>
              <a:cs typeface="Times New Roman"/>
              <a:sym typeface="Times New Roman"/>
            </a:defRPr>
          </a:pPr>
          <a:r>
            <a:rPr sz="1000" b="0" i="0" u="none" strike="noStrike" cap="none" spc="0" baseline="0">
              <a:solidFill>
                <a:srgbClr val="000000"/>
              </a:solidFill>
              <a:uFillTx/>
              <a:latin typeface="Times New Roman"/>
              <a:ea typeface="Times New Roman"/>
              <a:cs typeface="Times New Roman"/>
              <a:sym typeface="Times New Roman"/>
            </a:rPr>
            <a:t>RF: Project Term Not Needed</a:t>
          </a:r>
        </a:p>
      </xdr:txBody>
    </xdr:sp>
    <xdr:clientData/>
  </xdr:twoCellAnchor>
  <xdr:twoCellAnchor>
    <xdr:from>
      <xdr:col>3</xdr:col>
      <xdr:colOff>1381125</xdr:colOff>
      <xdr:row>17</xdr:row>
      <xdr:rowOff>335597</xdr:rowOff>
    </xdr:from>
    <xdr:to>
      <xdr:col>4</xdr:col>
      <xdr:colOff>19050</xdr:colOff>
      <xdr:row>18</xdr:row>
      <xdr:rowOff>13652</xdr:rowOff>
    </xdr:to>
    <xdr:sp macro="" textlink="">
      <xdr:nvSpPr>
        <xdr:cNvPr id="8" name="Text Box 2">
          <a:extLst>
            <a:ext uri="{FF2B5EF4-FFF2-40B4-BE49-F238E27FC236}">
              <a16:creationId xmlns:a16="http://schemas.microsoft.com/office/drawing/2014/main" id="{00000000-0008-0000-0700-000008000000}"/>
            </a:ext>
          </a:extLst>
        </xdr:cNvPr>
        <xdr:cNvSpPr txBox="1"/>
      </xdr:nvSpPr>
      <xdr:spPr>
        <a:xfrm>
          <a:off x="1724025" y="3904297"/>
          <a:ext cx="3730625" cy="14606"/>
        </a:xfrm>
        <a:prstGeom prst="rect">
          <a:avLst/>
        </a:prstGeom>
        <a:solidFill>
          <a:srgbClr val="FFFFFF"/>
        </a:solidFill>
        <a:ln w="9525" cap="flat">
          <a:solidFill>
            <a:srgbClr val="000000"/>
          </a:solidFill>
          <a:prstDash val="solid"/>
          <a:miter lim="800000"/>
        </a:ln>
        <a:effectLst/>
        <a:extLst>
          <a:ext uri="{C572A759-6A51-4108-AA02-DFA0A04FC94B}">
            <ma14:wrappingTextBoxFlag xmlns="" xmlns:r="http://schemas.openxmlformats.org/officeDocument/2006/relationships" xmlns:m="http://schemas.openxmlformats.org/officeDocument/2006/math" xmlns:a14="http://schemas.microsoft.com/office/drawing/2010/main" xmlns:ma14="http://schemas.microsoft.com/office/mac/drawingml/2011/main" val="1"/>
          </a:ext>
        </a:extLst>
      </xdr:spPr>
      <xdr:txBody>
        <a:bodyPr wrap="square" lIns="0" tIns="0" rIns="0" bIns="0" numCol="1" anchor="t">
          <a:noAutofit/>
        </a:bodyPr>
        <a:lstStyle/>
        <a:p>
          <a:pPr marL="0" marR="0" indent="0" algn="l" defTabSz="914400" latinLnBrk="0">
            <a:lnSpc>
              <a:spcPct val="100000"/>
            </a:lnSpc>
            <a:spcBef>
              <a:spcPts val="0"/>
            </a:spcBef>
            <a:spcAft>
              <a:spcPts val="0"/>
            </a:spcAft>
            <a:buClrTx/>
            <a:buSzTx/>
            <a:buFontTx/>
            <a:buNone/>
            <a:tabLst/>
            <a:defRPr sz="1000" b="0" i="0" u="none" strike="noStrike" cap="none" spc="0" baseline="0">
              <a:solidFill>
                <a:srgbClr val="000000"/>
              </a:solidFill>
              <a:uFillTx/>
              <a:latin typeface="Times New Roman"/>
              <a:ea typeface="Times New Roman"/>
              <a:cs typeface="Times New Roman"/>
              <a:sym typeface="Times New Roman"/>
            </a:defRPr>
          </a:pPr>
          <a:r>
            <a:rPr sz="1000" b="0" i="0" u="none" strike="noStrike" cap="none" spc="0" baseline="0">
              <a:solidFill>
                <a:srgbClr val="000000"/>
              </a:solidFill>
              <a:uFillTx/>
              <a:latin typeface="Times New Roman"/>
              <a:ea typeface="Times New Roman"/>
              <a:cs typeface="Times New Roman"/>
              <a:sym typeface="Times New Roman"/>
            </a:rPr>
            <a:t>RF: Project Term Not Needed</a:t>
          </a:r>
        </a:p>
      </xdr:txBody>
    </xdr:sp>
    <xdr:clientData/>
  </xdr:twoCellAnchor>
  <xdr:twoCellAnchor>
    <xdr:from>
      <xdr:col>3</xdr:col>
      <xdr:colOff>1381125</xdr:colOff>
      <xdr:row>29</xdr:row>
      <xdr:rowOff>335597</xdr:rowOff>
    </xdr:from>
    <xdr:to>
      <xdr:col>4</xdr:col>
      <xdr:colOff>19050</xdr:colOff>
      <xdr:row>30</xdr:row>
      <xdr:rowOff>13652</xdr:rowOff>
    </xdr:to>
    <xdr:sp macro="" textlink="">
      <xdr:nvSpPr>
        <xdr:cNvPr id="9" name="Text Box 1">
          <a:extLst>
            <a:ext uri="{FF2B5EF4-FFF2-40B4-BE49-F238E27FC236}">
              <a16:creationId xmlns:a16="http://schemas.microsoft.com/office/drawing/2014/main" id="{00000000-0008-0000-0700-000009000000}"/>
            </a:ext>
          </a:extLst>
        </xdr:cNvPr>
        <xdr:cNvSpPr txBox="1"/>
      </xdr:nvSpPr>
      <xdr:spPr>
        <a:xfrm>
          <a:off x="1724025" y="6285547"/>
          <a:ext cx="3730625" cy="14606"/>
        </a:xfrm>
        <a:prstGeom prst="rect">
          <a:avLst/>
        </a:prstGeom>
        <a:solidFill>
          <a:srgbClr val="FFFFFF"/>
        </a:solidFill>
        <a:ln w="9525" cap="flat">
          <a:solidFill>
            <a:srgbClr val="000000"/>
          </a:solidFill>
          <a:prstDash val="solid"/>
          <a:miter lim="800000"/>
        </a:ln>
        <a:effectLst/>
        <a:extLst>
          <a:ext uri="{C572A759-6A51-4108-AA02-DFA0A04FC94B}">
            <ma14:wrappingTextBoxFlag xmlns="" xmlns:r="http://schemas.openxmlformats.org/officeDocument/2006/relationships" xmlns:m="http://schemas.openxmlformats.org/officeDocument/2006/math" xmlns:a14="http://schemas.microsoft.com/office/drawing/2010/main" xmlns:ma14="http://schemas.microsoft.com/office/mac/drawingml/2011/main" val="1"/>
          </a:ext>
        </a:extLst>
      </xdr:spPr>
      <xdr:txBody>
        <a:bodyPr wrap="square" lIns="0" tIns="0" rIns="0" bIns="0" numCol="1" anchor="t">
          <a:noAutofit/>
        </a:bodyPr>
        <a:lstStyle/>
        <a:p>
          <a:pPr marL="0" marR="0" indent="0" algn="l" defTabSz="914400" latinLnBrk="0">
            <a:lnSpc>
              <a:spcPct val="100000"/>
            </a:lnSpc>
            <a:spcBef>
              <a:spcPts val="0"/>
            </a:spcBef>
            <a:spcAft>
              <a:spcPts val="0"/>
            </a:spcAft>
            <a:buClrTx/>
            <a:buSzTx/>
            <a:buFontTx/>
            <a:buNone/>
            <a:tabLst/>
            <a:defRPr sz="1000" b="0" i="0" u="none" strike="noStrike" cap="none" spc="0" baseline="0">
              <a:solidFill>
                <a:srgbClr val="000000"/>
              </a:solidFill>
              <a:uFillTx/>
              <a:latin typeface="Times New Roman"/>
              <a:ea typeface="Times New Roman"/>
              <a:cs typeface="Times New Roman"/>
              <a:sym typeface="Times New Roman"/>
            </a:defRPr>
          </a:pPr>
          <a:r>
            <a:rPr sz="1000" b="0" i="0" u="none" strike="noStrike" cap="none" spc="0" baseline="0">
              <a:solidFill>
                <a:srgbClr val="000000"/>
              </a:solidFill>
              <a:uFillTx/>
              <a:latin typeface="Times New Roman"/>
              <a:ea typeface="Times New Roman"/>
              <a:cs typeface="Times New Roman"/>
              <a:sym typeface="Times New Roman"/>
            </a:rPr>
            <a:t>RF: Project Term Not Needed</a:t>
          </a:r>
        </a:p>
      </xdr:txBody>
    </xdr:sp>
    <xdr:clientData/>
  </xdr:twoCellAnchor>
  <xdr:twoCellAnchor>
    <xdr:from>
      <xdr:col>3</xdr:col>
      <xdr:colOff>1381125</xdr:colOff>
      <xdr:row>29</xdr:row>
      <xdr:rowOff>335597</xdr:rowOff>
    </xdr:from>
    <xdr:to>
      <xdr:col>4</xdr:col>
      <xdr:colOff>19050</xdr:colOff>
      <xdr:row>30</xdr:row>
      <xdr:rowOff>13652</xdr:rowOff>
    </xdr:to>
    <xdr:sp macro="" textlink="">
      <xdr:nvSpPr>
        <xdr:cNvPr id="10" name="Text Box 2">
          <a:extLst>
            <a:ext uri="{FF2B5EF4-FFF2-40B4-BE49-F238E27FC236}">
              <a16:creationId xmlns:a16="http://schemas.microsoft.com/office/drawing/2014/main" id="{00000000-0008-0000-0700-00000A000000}"/>
            </a:ext>
          </a:extLst>
        </xdr:cNvPr>
        <xdr:cNvSpPr txBox="1"/>
      </xdr:nvSpPr>
      <xdr:spPr>
        <a:xfrm>
          <a:off x="1724025" y="6285547"/>
          <a:ext cx="3730625" cy="14606"/>
        </a:xfrm>
        <a:prstGeom prst="rect">
          <a:avLst/>
        </a:prstGeom>
        <a:solidFill>
          <a:srgbClr val="FFFFFF"/>
        </a:solidFill>
        <a:ln w="9525" cap="flat">
          <a:solidFill>
            <a:srgbClr val="000000"/>
          </a:solidFill>
          <a:prstDash val="solid"/>
          <a:miter lim="800000"/>
        </a:ln>
        <a:effectLst/>
        <a:extLst>
          <a:ext uri="{C572A759-6A51-4108-AA02-DFA0A04FC94B}">
            <ma14:wrappingTextBoxFlag xmlns="" xmlns:r="http://schemas.openxmlformats.org/officeDocument/2006/relationships" xmlns:m="http://schemas.openxmlformats.org/officeDocument/2006/math" xmlns:a14="http://schemas.microsoft.com/office/drawing/2010/main" xmlns:ma14="http://schemas.microsoft.com/office/mac/drawingml/2011/main" val="1"/>
          </a:ext>
        </a:extLst>
      </xdr:spPr>
      <xdr:txBody>
        <a:bodyPr wrap="square" lIns="0" tIns="0" rIns="0" bIns="0" numCol="1" anchor="t">
          <a:noAutofit/>
        </a:bodyPr>
        <a:lstStyle/>
        <a:p>
          <a:pPr marL="0" marR="0" indent="0" algn="l" defTabSz="914400" latinLnBrk="0">
            <a:lnSpc>
              <a:spcPct val="100000"/>
            </a:lnSpc>
            <a:spcBef>
              <a:spcPts val="0"/>
            </a:spcBef>
            <a:spcAft>
              <a:spcPts val="0"/>
            </a:spcAft>
            <a:buClrTx/>
            <a:buSzTx/>
            <a:buFontTx/>
            <a:buNone/>
            <a:tabLst/>
            <a:defRPr sz="1000" b="0" i="0" u="none" strike="noStrike" cap="none" spc="0" baseline="0">
              <a:solidFill>
                <a:srgbClr val="000000"/>
              </a:solidFill>
              <a:uFillTx/>
              <a:latin typeface="Times New Roman"/>
              <a:ea typeface="Times New Roman"/>
              <a:cs typeface="Times New Roman"/>
              <a:sym typeface="Times New Roman"/>
            </a:defRPr>
          </a:pPr>
          <a:r>
            <a:rPr sz="1000" b="0" i="0" u="none" strike="noStrike" cap="none" spc="0" baseline="0">
              <a:solidFill>
                <a:srgbClr val="000000"/>
              </a:solidFill>
              <a:uFillTx/>
              <a:latin typeface="Times New Roman"/>
              <a:ea typeface="Times New Roman"/>
              <a:cs typeface="Times New Roman"/>
              <a:sym typeface="Times New Roman"/>
            </a:rPr>
            <a:t>RF: Project Term Not Needed</a:t>
          </a:r>
        </a:p>
      </xdr:txBody>
    </xdr:sp>
    <xdr:clientData/>
  </xdr:twoCellAnchor>
</xdr:wsDr>
</file>

<file path=xl/theme/theme1.xml><?xml version="1.0" encoding="utf-8"?>
<a:theme xmlns:a="http://schemas.openxmlformats.org/drawingml/2006/main" name="Office Theme">
  <a:themeElements>
    <a:clrScheme name="Office Theme">
      <a:dk1>
        <a:srgbClr val="000000"/>
      </a:dk1>
      <a:lt1>
        <a:srgbClr val="FFFFFF"/>
      </a:lt1>
      <a:dk2>
        <a:srgbClr val="A7A7A7"/>
      </a:dk2>
      <a:lt2>
        <a:srgbClr val="535353"/>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FF00FF"/>
      </a:folHlink>
    </a:clrScheme>
    <a:fontScheme name="Office Theme">
      <a:majorFont>
        <a:latin typeface="Helvetica Neue"/>
        <a:ea typeface="Helvetica Neue"/>
        <a:cs typeface="Helvetica Neue"/>
      </a:majorFont>
      <a:minorFont>
        <a:latin typeface="Helvetica Neue"/>
        <a:ea typeface="Helvetica Neue"/>
        <a:cs typeface="Helvetica Neue"/>
      </a:minorFont>
    </a:fontScheme>
    <a:fmtScheme name="Office Them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outerShdw blurRad="38100" dist="20000" dir="5400000" rotWithShape="0">
              <a:srgbClr val="000000">
                <a:alpha val="38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25400" cap="flat">
          <a:solidFill>
            <a:schemeClr val="accent1"/>
          </a:solidFill>
          <a:prstDash val="solid"/>
          <a:round/>
        </a:ln>
        <a:effectLst/>
        <a:sp3d/>
      </a:spPr>
      <a:bodyPr rot="0" spcFirstLastPara="1" vertOverflow="overflow" horzOverflow="overflow" vert="horz" wrap="square" lIns="0" tIns="0" rIns="0" bIns="0" numCol="1" spcCol="38100" rtlCol="0" anchor="t">
        <a:spAutoFit/>
      </a:bodyPr>
      <a:lstStyle>
        <a:defPPr marL="0" marR="0" indent="0" algn="l" defTabSz="914400" rtl="0" fontAlgn="auto" latinLnBrk="0" hangingPunct="0">
          <a:lnSpc>
            <a:spcPct val="100000"/>
          </a:lnSpc>
          <a:spcBef>
            <a:spcPts val="0"/>
          </a:spcBef>
          <a:spcAft>
            <a:spcPts val="0"/>
          </a:spcAft>
          <a:buClrTx/>
          <a:buSzTx/>
          <a:buFontTx/>
          <a:buNone/>
          <a:tabLst/>
          <a:defRPr kumimoji="0" sz="1100" b="0" i="0" u="none" strike="noStrike" cap="none" spc="0" normalizeH="0" baseline="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spDef>
    <a:lnDef>
      <a:spPr>
        <a:noFill/>
        <a:ln w="25400" cap="flat">
          <a:solidFill>
            <a:schemeClr val="accent1"/>
          </a:solidFill>
          <a:prstDash val="solid"/>
          <a:round/>
        </a:ln>
        <a:effectLst>
          <a:outerShdw blurRad="38100" dist="20000" dir="5400000" rotWithShape="0">
            <a:srgbClr val="000000">
              <a:alpha val="38000"/>
            </a:srgbClr>
          </a:outerShdw>
        </a:effectLst>
        <a:sp3d/>
      </a:spPr>
      <a:bodyPr rot="0" spcFirstLastPara="1" vertOverflow="overflow" horzOverflow="overflow" vert="horz" wrap="square" lIns="91439" tIns="45719" rIns="91439" bIns="45719" numCol="1" spcCol="38100" rtlCol="0" anchor="t">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lnDef>
    <a:txDef>
      <a:spPr>
        <a:noFill/>
        <a:ln w="12700" cap="flat">
          <a:noFill/>
          <a:miter lim="400000"/>
        </a:ln>
        <a:effectLst/>
        <a:sp3d/>
      </a:spPr>
      <a:bodyPr rot="0" spcFirstLastPara="1" vertOverflow="overflow" horzOverflow="overflow" vert="horz" wrap="square" lIns="45719" tIns="45719" rIns="45719" bIns="45719" numCol="1" spcCol="38100" rtlCol="0" anchor="t">
        <a:spAutoFit/>
      </a:bodyPr>
      <a:lstStyle>
        <a:defPPr marL="0" marR="0" indent="0" algn="l" defTabSz="914400" rtl="0" fontAlgn="auto" latinLnBrk="0" hangingPunct="0">
          <a:lnSpc>
            <a:spcPct val="100000"/>
          </a:lnSpc>
          <a:spcBef>
            <a:spcPts val="0"/>
          </a:spcBef>
          <a:spcAft>
            <a:spcPts val="0"/>
          </a:spcAft>
          <a:buClrTx/>
          <a:buSzTx/>
          <a:buFontTx/>
          <a:buNone/>
          <a:tabLst/>
          <a:defRPr kumimoji="0" sz="1100" b="0" i="0" u="none" strike="noStrike" cap="none" spc="0" normalizeH="0" baseline="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tx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31"/>
  <sheetViews>
    <sheetView showGridLines="0" zoomScale="110" zoomScaleNormal="110" workbookViewId="0">
      <selection activeCell="C14" sqref="C14:N23"/>
    </sheetView>
  </sheetViews>
  <sheetFormatPr defaultColWidth="9.109375" defaultRowHeight="13.35" customHeight="1"/>
  <cols>
    <col min="1" max="1" width="5.33203125" style="172" customWidth="1"/>
    <col min="2" max="2" width="4" style="172" customWidth="1"/>
    <col min="3" max="14" width="9.33203125" style="172" customWidth="1"/>
    <col min="15" max="15" width="1.6640625" style="172" customWidth="1"/>
    <col min="16" max="16" width="2.33203125" style="172" customWidth="1"/>
    <col min="17" max="17" width="9.109375" style="172" customWidth="1"/>
    <col min="18" max="16384" width="9.109375" style="172"/>
  </cols>
  <sheetData>
    <row r="1" spans="1:16" ht="13.35" customHeight="1">
      <c r="A1" s="199"/>
      <c r="B1" s="200"/>
      <c r="C1" s="200"/>
      <c r="D1" s="200"/>
      <c r="E1" s="200"/>
      <c r="F1" s="200"/>
      <c r="G1" s="200"/>
      <c r="H1" s="200"/>
      <c r="I1" s="200"/>
      <c r="J1" s="200"/>
      <c r="K1" s="200"/>
      <c r="L1" s="200"/>
      <c r="M1" s="200"/>
      <c r="N1" s="200"/>
      <c r="O1" s="200"/>
      <c r="P1" s="201"/>
    </row>
    <row r="2" spans="1:16" ht="13.95" customHeight="1">
      <c r="A2" s="202"/>
      <c r="B2" s="220"/>
      <c r="C2" s="220"/>
      <c r="D2" s="220"/>
      <c r="E2" s="220"/>
      <c r="F2" s="220"/>
      <c r="G2" s="220"/>
      <c r="H2" s="220"/>
      <c r="I2" s="220"/>
      <c r="J2" s="220"/>
      <c r="K2" s="220"/>
      <c r="L2" s="220"/>
      <c r="M2" s="220"/>
      <c r="N2" s="220"/>
      <c r="O2" s="220"/>
      <c r="P2" s="354"/>
    </row>
    <row r="3" spans="1:16" ht="13.35" customHeight="1">
      <c r="A3" s="231"/>
      <c r="B3" s="425"/>
      <c r="C3" s="189"/>
      <c r="D3" s="189"/>
      <c r="E3" s="189"/>
      <c r="F3" s="189"/>
      <c r="G3" s="189"/>
      <c r="H3" s="189"/>
      <c r="I3" s="189"/>
      <c r="J3" s="189"/>
      <c r="K3" s="189"/>
      <c r="L3" s="189"/>
      <c r="M3" s="189"/>
      <c r="N3" s="189"/>
      <c r="O3" s="189"/>
      <c r="P3" s="426"/>
    </row>
    <row r="4" spans="1:16" ht="14.85" customHeight="1">
      <c r="A4" s="231"/>
      <c r="B4" s="427"/>
      <c r="C4" s="152" t="s">
        <v>0</v>
      </c>
      <c r="D4" s="153"/>
      <c r="E4" s="153"/>
      <c r="F4" s="153"/>
      <c r="G4" s="153"/>
      <c r="H4" s="153"/>
      <c r="I4" s="153"/>
      <c r="J4" s="153"/>
      <c r="K4" s="153"/>
      <c r="L4" s="153"/>
      <c r="M4" s="153"/>
      <c r="N4" s="428" t="s">
        <v>1</v>
      </c>
      <c r="O4" s="163"/>
      <c r="P4" s="222"/>
    </row>
    <row r="5" spans="1:16" ht="13.35" customHeight="1">
      <c r="A5" s="231"/>
      <c r="B5" s="427"/>
      <c r="C5" s="173"/>
      <c r="D5" s="173"/>
      <c r="E5" s="173"/>
      <c r="F5" s="173"/>
      <c r="G5" s="173"/>
      <c r="H5" s="173"/>
      <c r="I5" s="173"/>
      <c r="J5" s="173"/>
      <c r="K5" s="173"/>
      <c r="L5" s="173"/>
      <c r="M5" s="173"/>
      <c r="N5" s="173"/>
      <c r="O5" s="163"/>
      <c r="P5" s="222"/>
    </row>
    <row r="6" spans="1:16" ht="13.35" customHeight="1">
      <c r="A6" s="231"/>
      <c r="B6" s="427"/>
      <c r="C6" s="163"/>
      <c r="D6" s="163"/>
      <c r="E6" s="163"/>
      <c r="F6" s="163"/>
      <c r="G6" s="163"/>
      <c r="H6" s="163"/>
      <c r="I6" s="163"/>
      <c r="J6" s="163"/>
      <c r="K6" s="163"/>
      <c r="L6" s="163"/>
      <c r="M6" s="163"/>
      <c r="N6" s="163"/>
      <c r="O6" s="163"/>
      <c r="P6" s="222"/>
    </row>
    <row r="7" spans="1:16" ht="13.35" customHeight="1">
      <c r="A7" s="231"/>
      <c r="B7" s="427"/>
      <c r="C7" s="163"/>
      <c r="D7" s="163"/>
      <c r="E7" s="163"/>
      <c r="F7" s="163"/>
      <c r="G7" s="163"/>
      <c r="H7" s="163"/>
      <c r="I7" s="163"/>
      <c r="J7" s="163"/>
      <c r="K7" s="163"/>
      <c r="L7" s="163"/>
      <c r="M7" s="163"/>
      <c r="N7" s="163"/>
      <c r="O7" s="163"/>
      <c r="P7" s="222"/>
    </row>
    <row r="8" spans="1:16" ht="13.35" customHeight="1">
      <c r="A8" s="231"/>
      <c r="B8" s="427"/>
      <c r="C8" s="163"/>
      <c r="D8" s="163"/>
      <c r="E8" s="163"/>
      <c r="F8" s="163"/>
      <c r="G8" s="163"/>
      <c r="H8" s="163"/>
      <c r="I8" s="163"/>
      <c r="J8" s="163"/>
      <c r="K8" s="163"/>
      <c r="L8" s="163"/>
      <c r="M8" s="163"/>
      <c r="N8" s="163"/>
      <c r="O8" s="163"/>
      <c r="P8" s="222"/>
    </row>
    <row r="9" spans="1:16" ht="13.35" customHeight="1">
      <c r="A9" s="231"/>
      <c r="B9" s="427"/>
      <c r="C9" s="163"/>
      <c r="D9" s="163"/>
      <c r="E9" s="163"/>
      <c r="F9" s="163"/>
      <c r="G9" s="163"/>
      <c r="H9" s="163"/>
      <c r="I9" s="163"/>
      <c r="J9" s="163"/>
      <c r="K9" s="163"/>
      <c r="L9" s="163"/>
      <c r="M9" s="163"/>
      <c r="N9" s="163"/>
      <c r="O9" s="163"/>
      <c r="P9" s="222"/>
    </row>
    <row r="10" spans="1:16" ht="13.35" customHeight="1">
      <c r="A10" s="231"/>
      <c r="B10" s="427"/>
      <c r="C10" s="163"/>
      <c r="D10" s="163"/>
      <c r="E10" s="163"/>
      <c r="F10" s="163"/>
      <c r="G10" s="163"/>
      <c r="H10" s="163"/>
      <c r="I10" s="163"/>
      <c r="J10" s="163"/>
      <c r="K10" s="163"/>
      <c r="L10" s="163"/>
      <c r="M10" s="163"/>
      <c r="N10" s="163"/>
      <c r="O10" s="163"/>
      <c r="P10" s="222"/>
    </row>
    <row r="11" spans="1:16" ht="13.35" customHeight="1">
      <c r="A11" s="231"/>
      <c r="B11" s="427"/>
      <c r="C11" s="163"/>
      <c r="D11" s="163"/>
      <c r="E11" s="163"/>
      <c r="F11" s="163"/>
      <c r="G11" s="163"/>
      <c r="H11" s="163"/>
      <c r="I11" s="163"/>
      <c r="J11" s="163"/>
      <c r="K11" s="163"/>
      <c r="L11" s="163"/>
      <c r="M11" s="163"/>
      <c r="N11" s="163"/>
      <c r="O11" s="163"/>
      <c r="P11" s="222"/>
    </row>
    <row r="12" spans="1:16" ht="13.35" customHeight="1">
      <c r="A12" s="231"/>
      <c r="B12" s="427"/>
      <c r="C12" s="163"/>
      <c r="D12" s="163"/>
      <c r="E12" s="163"/>
      <c r="F12" s="163"/>
      <c r="G12" s="163"/>
      <c r="H12" s="163"/>
      <c r="I12" s="163"/>
      <c r="J12" s="163"/>
      <c r="K12" s="163"/>
      <c r="L12" s="163"/>
      <c r="M12" s="163"/>
      <c r="N12" s="163"/>
      <c r="O12" s="163"/>
      <c r="P12" s="222"/>
    </row>
    <row r="13" spans="1:16" ht="13.95" customHeight="1">
      <c r="A13" s="231"/>
      <c r="B13" s="427"/>
      <c r="C13" s="220"/>
      <c r="D13" s="220"/>
      <c r="E13" s="220"/>
      <c r="F13" s="220"/>
      <c r="G13" s="220"/>
      <c r="H13" s="220"/>
      <c r="I13" s="220"/>
      <c r="J13" s="220"/>
      <c r="K13" s="220"/>
      <c r="L13" s="220"/>
      <c r="M13" s="220"/>
      <c r="N13" s="220"/>
      <c r="O13" s="163"/>
      <c r="P13" s="222"/>
    </row>
    <row r="14" spans="1:16" ht="12.75" customHeight="1">
      <c r="A14" s="231"/>
      <c r="B14" s="429"/>
      <c r="C14" s="588" t="s">
        <v>2</v>
      </c>
      <c r="D14" s="589"/>
      <c r="E14" s="589"/>
      <c r="F14" s="589"/>
      <c r="G14" s="589"/>
      <c r="H14" s="589"/>
      <c r="I14" s="589"/>
      <c r="J14" s="589"/>
      <c r="K14" s="589"/>
      <c r="L14" s="589"/>
      <c r="M14" s="589"/>
      <c r="N14" s="590"/>
      <c r="O14" s="427"/>
      <c r="P14" s="222"/>
    </row>
    <row r="15" spans="1:16" ht="12.75" customHeight="1">
      <c r="A15" s="231"/>
      <c r="B15" s="429"/>
      <c r="C15" s="591"/>
      <c r="D15" s="592"/>
      <c r="E15" s="592"/>
      <c r="F15" s="592"/>
      <c r="G15" s="592"/>
      <c r="H15" s="592"/>
      <c r="I15" s="592"/>
      <c r="J15" s="592"/>
      <c r="K15" s="592"/>
      <c r="L15" s="592"/>
      <c r="M15" s="592"/>
      <c r="N15" s="593"/>
      <c r="O15" s="427"/>
      <c r="P15" s="222"/>
    </row>
    <row r="16" spans="1:16" ht="12.75" customHeight="1">
      <c r="A16" s="231"/>
      <c r="B16" s="429"/>
      <c r="C16" s="591"/>
      <c r="D16" s="592"/>
      <c r="E16" s="592"/>
      <c r="F16" s="592"/>
      <c r="G16" s="592"/>
      <c r="H16" s="592"/>
      <c r="I16" s="592"/>
      <c r="J16" s="592"/>
      <c r="K16" s="592"/>
      <c r="L16" s="592"/>
      <c r="M16" s="592"/>
      <c r="N16" s="593"/>
      <c r="O16" s="427"/>
      <c r="P16" s="222"/>
    </row>
    <row r="17" spans="1:16" ht="12.75" customHeight="1">
      <c r="A17" s="231"/>
      <c r="B17" s="429"/>
      <c r="C17" s="591"/>
      <c r="D17" s="592"/>
      <c r="E17" s="592"/>
      <c r="F17" s="592"/>
      <c r="G17" s="592"/>
      <c r="H17" s="592"/>
      <c r="I17" s="592"/>
      <c r="J17" s="592"/>
      <c r="K17" s="592"/>
      <c r="L17" s="592"/>
      <c r="M17" s="592"/>
      <c r="N17" s="593"/>
      <c r="O17" s="427"/>
      <c r="P17" s="222"/>
    </row>
    <row r="18" spans="1:16" ht="12.75" customHeight="1">
      <c r="A18" s="231"/>
      <c r="B18" s="429"/>
      <c r="C18" s="591"/>
      <c r="D18" s="592"/>
      <c r="E18" s="592"/>
      <c r="F18" s="592"/>
      <c r="G18" s="592"/>
      <c r="H18" s="592"/>
      <c r="I18" s="592"/>
      <c r="J18" s="592"/>
      <c r="K18" s="592"/>
      <c r="L18" s="592"/>
      <c r="M18" s="592"/>
      <c r="N18" s="593"/>
      <c r="O18" s="427"/>
      <c r="P18" s="222"/>
    </row>
    <row r="19" spans="1:16" ht="12.75" customHeight="1">
      <c r="A19" s="231"/>
      <c r="B19" s="429"/>
      <c r="C19" s="591"/>
      <c r="D19" s="592"/>
      <c r="E19" s="592"/>
      <c r="F19" s="592"/>
      <c r="G19" s="592"/>
      <c r="H19" s="592"/>
      <c r="I19" s="592"/>
      <c r="J19" s="592"/>
      <c r="K19" s="592"/>
      <c r="L19" s="592"/>
      <c r="M19" s="592"/>
      <c r="N19" s="593"/>
      <c r="O19" s="427"/>
      <c r="P19" s="222"/>
    </row>
    <row r="20" spans="1:16" ht="12.75" customHeight="1">
      <c r="A20" s="231"/>
      <c r="B20" s="429"/>
      <c r="C20" s="591"/>
      <c r="D20" s="592"/>
      <c r="E20" s="592"/>
      <c r="F20" s="592"/>
      <c r="G20" s="592"/>
      <c r="H20" s="592"/>
      <c r="I20" s="592"/>
      <c r="J20" s="592"/>
      <c r="K20" s="592"/>
      <c r="L20" s="592"/>
      <c r="M20" s="592"/>
      <c r="N20" s="593"/>
      <c r="O20" s="427"/>
      <c r="P20" s="222"/>
    </row>
    <row r="21" spans="1:16" ht="12.75" customHeight="1">
      <c r="A21" s="231"/>
      <c r="B21" s="429"/>
      <c r="C21" s="591"/>
      <c r="D21" s="592"/>
      <c r="E21" s="592"/>
      <c r="F21" s="592"/>
      <c r="G21" s="592"/>
      <c r="H21" s="592"/>
      <c r="I21" s="592"/>
      <c r="J21" s="592"/>
      <c r="K21" s="592"/>
      <c r="L21" s="592"/>
      <c r="M21" s="592"/>
      <c r="N21" s="593"/>
      <c r="O21" s="427"/>
      <c r="P21" s="222"/>
    </row>
    <row r="22" spans="1:16" ht="12.75" customHeight="1">
      <c r="A22" s="231"/>
      <c r="B22" s="429"/>
      <c r="C22" s="591"/>
      <c r="D22" s="592"/>
      <c r="E22" s="592"/>
      <c r="F22" s="592"/>
      <c r="G22" s="592"/>
      <c r="H22" s="592"/>
      <c r="I22" s="592"/>
      <c r="J22" s="592"/>
      <c r="K22" s="592"/>
      <c r="L22" s="592"/>
      <c r="M22" s="592"/>
      <c r="N22" s="593"/>
      <c r="O22" s="427"/>
      <c r="P22" s="222"/>
    </row>
    <row r="23" spans="1:16" ht="13.95" customHeight="1">
      <c r="A23" s="231"/>
      <c r="B23" s="429"/>
      <c r="C23" s="594"/>
      <c r="D23" s="595"/>
      <c r="E23" s="595"/>
      <c r="F23" s="595"/>
      <c r="G23" s="595"/>
      <c r="H23" s="595"/>
      <c r="I23" s="595"/>
      <c r="J23" s="595"/>
      <c r="K23" s="595"/>
      <c r="L23" s="595"/>
      <c r="M23" s="595"/>
      <c r="N23" s="596"/>
      <c r="O23" s="427"/>
      <c r="P23" s="222"/>
    </row>
    <row r="24" spans="1:16" ht="13.35" customHeight="1">
      <c r="A24" s="231"/>
      <c r="B24" s="427"/>
      <c r="C24" s="189"/>
      <c r="D24" s="189"/>
      <c r="E24" s="189"/>
      <c r="F24" s="189"/>
      <c r="G24" s="189"/>
      <c r="H24" s="189"/>
      <c r="I24" s="189"/>
      <c r="J24" s="189"/>
      <c r="K24" s="189"/>
      <c r="L24" s="189"/>
      <c r="M24" s="189"/>
      <c r="N24" s="189"/>
      <c r="O24" s="163"/>
      <c r="P24" s="222"/>
    </row>
    <row r="25" spans="1:16" ht="14.1" customHeight="1">
      <c r="A25" s="231"/>
      <c r="B25" s="427"/>
      <c r="C25" s="597" t="s">
        <v>3</v>
      </c>
      <c r="D25" s="598"/>
      <c r="E25" s="598"/>
      <c r="F25" s="598"/>
      <c r="G25" s="598"/>
      <c r="H25" s="598"/>
      <c r="I25" s="598"/>
      <c r="J25" s="598"/>
      <c r="K25" s="598"/>
      <c r="L25" s="598"/>
      <c r="M25" s="598"/>
      <c r="N25" s="598"/>
      <c r="O25" s="163"/>
      <c r="P25" s="222"/>
    </row>
    <row r="26" spans="1:16" ht="14.1" customHeight="1">
      <c r="A26" s="231"/>
      <c r="B26" s="427"/>
      <c r="C26" s="598"/>
      <c r="D26" s="598"/>
      <c r="E26" s="598"/>
      <c r="F26" s="598"/>
      <c r="G26" s="598"/>
      <c r="H26" s="598"/>
      <c r="I26" s="598"/>
      <c r="J26" s="598"/>
      <c r="K26" s="598"/>
      <c r="L26" s="598"/>
      <c r="M26" s="598"/>
      <c r="N26" s="598"/>
      <c r="O26" s="163"/>
      <c r="P26" s="222"/>
    </row>
    <row r="27" spans="1:16" ht="14.1" customHeight="1">
      <c r="A27" s="231"/>
      <c r="B27" s="427"/>
      <c r="C27" s="598"/>
      <c r="D27" s="598"/>
      <c r="E27" s="598"/>
      <c r="F27" s="598"/>
      <c r="G27" s="598"/>
      <c r="H27" s="598"/>
      <c r="I27" s="598"/>
      <c r="J27" s="598"/>
      <c r="K27" s="598"/>
      <c r="L27" s="598"/>
      <c r="M27" s="598"/>
      <c r="N27" s="598"/>
      <c r="O27" s="163"/>
      <c r="P27" s="222"/>
    </row>
    <row r="28" spans="1:16" ht="14.1" customHeight="1">
      <c r="A28" s="231"/>
      <c r="B28" s="427"/>
      <c r="C28" s="598"/>
      <c r="D28" s="598"/>
      <c r="E28" s="598"/>
      <c r="F28" s="598"/>
      <c r="G28" s="598"/>
      <c r="H28" s="598"/>
      <c r="I28" s="598"/>
      <c r="J28" s="598"/>
      <c r="K28" s="598"/>
      <c r="L28" s="598"/>
      <c r="M28" s="598"/>
      <c r="N28" s="598"/>
      <c r="O28" s="163"/>
      <c r="P28" s="222"/>
    </row>
    <row r="29" spans="1:16" ht="9" customHeight="1">
      <c r="A29" s="231"/>
      <c r="B29" s="427"/>
      <c r="C29" s="598"/>
      <c r="D29" s="598"/>
      <c r="E29" s="598"/>
      <c r="F29" s="598"/>
      <c r="G29" s="598"/>
      <c r="H29" s="598"/>
      <c r="I29" s="598"/>
      <c r="J29" s="598"/>
      <c r="K29" s="598"/>
      <c r="L29" s="598"/>
      <c r="M29" s="598"/>
      <c r="N29" s="598"/>
      <c r="O29" s="163"/>
      <c r="P29" s="222"/>
    </row>
    <row r="30" spans="1:16" ht="50.25" customHeight="1">
      <c r="A30" s="231"/>
      <c r="B30" s="427"/>
      <c r="C30" s="598"/>
      <c r="D30" s="598"/>
      <c r="E30" s="598"/>
      <c r="F30" s="598"/>
      <c r="G30" s="598"/>
      <c r="H30" s="598"/>
      <c r="I30" s="598"/>
      <c r="J30" s="598"/>
      <c r="K30" s="598"/>
      <c r="L30" s="598"/>
      <c r="M30" s="598"/>
      <c r="N30" s="598"/>
      <c r="O30" s="163"/>
      <c r="P30" s="222"/>
    </row>
    <row r="31" spans="1:16" ht="12.75" customHeight="1">
      <c r="A31" s="430"/>
      <c r="B31" s="431"/>
      <c r="C31" s="220"/>
      <c r="D31" s="220"/>
      <c r="E31" s="220"/>
      <c r="F31" s="220"/>
      <c r="G31" s="220"/>
      <c r="H31" s="220"/>
      <c r="I31" s="220"/>
      <c r="J31" s="220"/>
      <c r="K31" s="220"/>
      <c r="L31" s="220"/>
      <c r="M31" s="220"/>
      <c r="N31" s="220"/>
      <c r="O31" s="220"/>
      <c r="P31" s="432"/>
    </row>
  </sheetData>
  <mergeCells count="2">
    <mergeCell ref="C14:N23"/>
    <mergeCell ref="C25:N30"/>
  </mergeCells>
  <pageMargins left="0.7" right="0.7" top="0.75" bottom="0.75" header="0.3" footer="0.3"/>
  <pageSetup orientation="landscape" r:id="rId1"/>
  <headerFooter>
    <oddFooter>&amp;C&amp;"Helvetica Neue,Regular"&amp;12&amp;K000000&amp;P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pageSetUpPr fitToPage="1"/>
  </sheetPr>
  <dimension ref="A1:V97"/>
  <sheetViews>
    <sheetView showGridLines="0" tabSelected="1" zoomScale="85" zoomScaleNormal="85" zoomScalePageLayoutView="90" workbookViewId="0">
      <selection activeCell="D59" sqref="D59"/>
    </sheetView>
  </sheetViews>
  <sheetFormatPr defaultColWidth="9.109375" defaultRowHeight="12.6" customHeight="1"/>
  <cols>
    <col min="1" max="1" width="3.109375" style="172" customWidth="1"/>
    <col min="2" max="3" width="4.77734375" style="172" customWidth="1"/>
    <col min="4" max="4" width="95.33203125" style="172" customWidth="1"/>
    <col min="5" max="10" width="22" style="172" customWidth="1"/>
    <col min="11" max="11" width="5.33203125" style="172" customWidth="1"/>
    <col min="12" max="12" width="19.77734375" style="172" customWidth="1"/>
    <col min="13" max="13" width="20.77734375" style="172" customWidth="1"/>
    <col min="14" max="14" width="5.33203125" style="172" customWidth="1"/>
    <col min="15" max="15" width="19.77734375" style="172" customWidth="1"/>
    <col min="16" max="16" width="20.33203125" style="172" customWidth="1"/>
    <col min="17" max="17" width="5.33203125" style="172" customWidth="1"/>
    <col min="18" max="18" width="19.33203125" style="172" customWidth="1"/>
    <col min="19" max="19" width="22.109375" style="172" customWidth="1"/>
    <col min="20" max="20" width="18.77734375" style="172" customWidth="1"/>
    <col min="21" max="21" width="15.77734375" style="172" customWidth="1"/>
    <col min="22" max="22" width="15.109375" style="172" customWidth="1"/>
    <col min="23" max="23" width="9.109375" style="172" customWidth="1"/>
    <col min="24" max="16384" width="9.109375" style="172"/>
  </cols>
  <sheetData>
    <row r="1" spans="1:22" ht="13.95" customHeight="1">
      <c r="A1" s="199"/>
      <c r="B1" s="200"/>
      <c r="C1" s="200"/>
      <c r="D1" s="200"/>
      <c r="E1" s="200"/>
      <c r="F1" s="200"/>
      <c r="G1" s="200"/>
      <c r="H1" s="200"/>
      <c r="I1" s="200"/>
      <c r="J1" s="200"/>
      <c r="K1" s="200"/>
      <c r="L1" s="200"/>
      <c r="M1" s="200"/>
      <c r="N1" s="200"/>
      <c r="O1" s="200"/>
      <c r="P1" s="200"/>
      <c r="Q1" s="200"/>
      <c r="R1" s="200"/>
      <c r="S1" s="200"/>
      <c r="T1" s="200"/>
      <c r="U1" s="200"/>
      <c r="V1" s="201"/>
    </row>
    <row r="2" spans="1:22" ht="18" customHeight="1">
      <c r="A2" s="202"/>
      <c r="B2" s="611" t="s">
        <v>4</v>
      </c>
      <c r="C2" s="611"/>
      <c r="D2" s="611"/>
      <c r="E2" s="611"/>
      <c r="F2" s="611"/>
      <c r="G2" s="611"/>
      <c r="H2" s="611"/>
      <c r="I2" s="611"/>
      <c r="J2" s="611"/>
      <c r="K2" s="611"/>
      <c r="L2" s="611"/>
      <c r="M2" s="611"/>
      <c r="N2" s="163"/>
      <c r="O2" s="163"/>
      <c r="P2" s="163"/>
      <c r="Q2" s="163"/>
      <c r="R2" s="163"/>
      <c r="S2" s="163"/>
      <c r="T2" s="163"/>
      <c r="U2" s="163"/>
      <c r="V2" s="203"/>
    </row>
    <row r="3" spans="1:22" ht="15.6" customHeight="1">
      <c r="A3" s="202"/>
      <c r="B3" s="169"/>
      <c r="C3" s="169"/>
      <c r="D3" s="204"/>
      <c r="E3" s="163"/>
      <c r="F3" s="163"/>
      <c r="G3" s="163"/>
      <c r="H3" s="163"/>
      <c r="I3" s="163"/>
      <c r="J3" s="163"/>
      <c r="K3" s="163"/>
      <c r="L3" s="163"/>
      <c r="M3" s="163"/>
      <c r="N3" s="163"/>
      <c r="O3" s="163"/>
      <c r="P3" s="163"/>
      <c r="Q3" s="163"/>
      <c r="R3" s="163"/>
      <c r="S3" s="163"/>
      <c r="T3" s="163"/>
      <c r="U3" s="163"/>
      <c r="V3" s="203"/>
    </row>
    <row r="4" spans="1:22" ht="18" customHeight="1">
      <c r="A4" s="202"/>
      <c r="B4" s="169"/>
      <c r="C4" s="205"/>
      <c r="D4" s="204"/>
      <c r="E4" s="163"/>
      <c r="F4" s="163"/>
      <c r="G4" s="163"/>
      <c r="H4" s="163"/>
      <c r="I4" s="163"/>
      <c r="J4" s="163"/>
      <c r="K4" s="163"/>
      <c r="L4" s="153"/>
      <c r="M4" s="153"/>
      <c r="N4" s="163"/>
      <c r="O4" s="153"/>
      <c r="P4" s="153"/>
      <c r="Q4" s="163"/>
      <c r="R4" s="153"/>
      <c r="S4" s="153"/>
      <c r="T4" s="163"/>
      <c r="U4" s="163"/>
      <c r="V4" s="203"/>
    </row>
    <row r="5" spans="1:22" ht="18" customHeight="1">
      <c r="A5" s="202"/>
      <c r="B5" s="206"/>
      <c r="C5" s="207"/>
      <c r="D5" s="208"/>
      <c r="E5" s="209"/>
      <c r="F5" s="209"/>
      <c r="G5" s="209"/>
      <c r="H5" s="209"/>
      <c r="I5" s="209"/>
      <c r="J5" s="153"/>
      <c r="K5" s="165"/>
      <c r="L5" s="608" t="s">
        <v>5</v>
      </c>
      <c r="M5" s="609"/>
      <c r="N5" s="157"/>
      <c r="O5" s="608" t="s">
        <v>6</v>
      </c>
      <c r="P5" s="609"/>
      <c r="Q5" s="157"/>
      <c r="R5" s="608" t="s">
        <v>7</v>
      </c>
      <c r="S5" s="609"/>
      <c r="T5" s="210"/>
      <c r="U5" s="163"/>
      <c r="V5" s="203"/>
    </row>
    <row r="6" spans="1:22" ht="32.25" customHeight="1">
      <c r="A6" s="211"/>
      <c r="B6" s="612" t="s">
        <v>8</v>
      </c>
      <c r="C6" s="613"/>
      <c r="D6" s="614"/>
      <c r="E6" s="582" t="s">
        <v>9</v>
      </c>
      <c r="F6" s="582" t="s">
        <v>10</v>
      </c>
      <c r="G6" s="582" t="s">
        <v>11</v>
      </c>
      <c r="H6" s="582" t="s">
        <v>12</v>
      </c>
      <c r="I6" s="582" t="s">
        <v>13</v>
      </c>
      <c r="J6" s="582" t="s">
        <v>14</v>
      </c>
      <c r="K6" s="212"/>
      <c r="L6" s="213" t="s">
        <v>15</v>
      </c>
      <c r="M6" s="213" t="s">
        <v>16</v>
      </c>
      <c r="N6" s="212"/>
      <c r="O6" s="213" t="s">
        <v>17</v>
      </c>
      <c r="P6" s="213" t="s">
        <v>18</v>
      </c>
      <c r="Q6" s="212"/>
      <c r="R6" s="213" t="s">
        <v>19</v>
      </c>
      <c r="S6" s="213" t="s">
        <v>20</v>
      </c>
      <c r="T6" s="210"/>
      <c r="U6" s="163"/>
      <c r="V6" s="203"/>
    </row>
    <row r="7" spans="1:22" ht="14.1" customHeight="1">
      <c r="A7" s="211"/>
      <c r="B7" s="159" t="s">
        <v>21</v>
      </c>
      <c r="C7" s="160"/>
      <c r="D7" s="160"/>
      <c r="E7" s="214"/>
      <c r="F7" s="214"/>
      <c r="G7" s="214"/>
      <c r="H7" s="214"/>
      <c r="I7" s="214"/>
      <c r="J7" s="214"/>
      <c r="K7" s="157"/>
      <c r="L7" s="214"/>
      <c r="M7" s="214"/>
      <c r="N7" s="157"/>
      <c r="O7" s="214"/>
      <c r="P7" s="214"/>
      <c r="Q7" s="157"/>
      <c r="R7" s="214"/>
      <c r="S7" s="214"/>
      <c r="T7" s="210"/>
      <c r="U7" s="163"/>
      <c r="V7" s="203"/>
    </row>
    <row r="8" spans="1:22" ht="14.1" customHeight="1">
      <c r="A8" s="202"/>
      <c r="B8" s="162"/>
      <c r="C8" s="605" t="s">
        <v>22</v>
      </c>
      <c r="D8" s="606"/>
      <c r="E8" s="606"/>
      <c r="F8" s="606"/>
      <c r="G8" s="606"/>
      <c r="H8" s="606"/>
      <c r="I8" s="606"/>
      <c r="J8" s="607"/>
      <c r="K8" s="157"/>
      <c r="L8" s="603"/>
      <c r="M8" s="604"/>
      <c r="N8" s="157"/>
      <c r="O8" s="603"/>
      <c r="P8" s="604"/>
      <c r="Q8" s="157"/>
      <c r="R8" s="603"/>
      <c r="S8" s="604"/>
      <c r="T8" s="210"/>
      <c r="U8" s="163"/>
      <c r="V8" s="203"/>
    </row>
    <row r="9" spans="1:22" ht="15" customHeight="1">
      <c r="A9" s="202"/>
      <c r="B9" s="163"/>
      <c r="C9" s="162"/>
      <c r="D9" s="154" t="s">
        <v>23</v>
      </c>
      <c r="E9" s="155">
        <f>'2 - Monthly Unit Rates'!F9*'3 - Estimated Volumes'!E10*12</f>
        <v>4573346.4000000004</v>
      </c>
      <c r="F9" s="155">
        <f>'2 - Monthly Unit Rates'!G9*'3 - Estimated Volumes'!F10*3</f>
        <v>1173281.1299999999</v>
      </c>
      <c r="G9" s="155">
        <f>'2 - Monthly Unit Rates'!H9*'3 - Estimated Volumes'!G10*12</f>
        <v>0</v>
      </c>
      <c r="H9" s="155">
        <f>'2 - Monthly Unit Rates'!I9*'3 - Estimated Volumes'!H10*12</f>
        <v>0</v>
      </c>
      <c r="I9" s="155">
        <f>'2 - Monthly Unit Rates'!J9*'3 - Estimated Volumes'!I10*12</f>
        <v>0</v>
      </c>
      <c r="J9" s="156">
        <f t="shared" ref="J9:J16" si="0">SUM(E9:I9)</f>
        <v>5746627.5300000003</v>
      </c>
      <c r="K9" s="157"/>
      <c r="L9" s="155">
        <f>'2 - Monthly Unit Rates'!L9*'3 - Estimated Volumes'!K10*12</f>
        <v>0</v>
      </c>
      <c r="M9" s="156">
        <f t="shared" ref="M9:M16" si="1">SUM(J9:L9)</f>
        <v>5746627.5300000003</v>
      </c>
      <c r="N9" s="157"/>
      <c r="O9" s="155">
        <f>'2 - Monthly Unit Rates'!M9*'3 - Estimated Volumes'!M10*12</f>
        <v>0</v>
      </c>
      <c r="P9" s="156">
        <f t="shared" ref="P9:P16" si="2">SUM(M9:O9)</f>
        <v>5746627.5300000003</v>
      </c>
      <c r="Q9" s="157"/>
      <c r="R9" s="155">
        <f>'2 - Monthly Unit Rates'!N9*'3 - Estimated Volumes'!O10*12</f>
        <v>0</v>
      </c>
      <c r="S9" s="156">
        <f t="shared" ref="S9:S16" si="3">SUM(P9:R9)</f>
        <v>5746627.5300000003</v>
      </c>
      <c r="T9" s="215"/>
      <c r="U9" s="163"/>
      <c r="V9" s="203"/>
    </row>
    <row r="10" spans="1:22" ht="15" customHeight="1">
      <c r="A10" s="202"/>
      <c r="B10" s="163"/>
      <c r="C10" s="165"/>
      <c r="D10" s="154" t="s">
        <v>24</v>
      </c>
      <c r="E10" s="155">
        <v>0</v>
      </c>
      <c r="F10" s="155">
        <f>'2 - Monthly Unit Rates'!G10*'3 - Estimated Volumes'!F11*9</f>
        <v>3430009.8000000003</v>
      </c>
      <c r="G10" s="155">
        <f>'2 - Monthly Unit Rates'!H10*'3 - Estimated Volumes'!G11*12</f>
        <v>4693124.5199999996</v>
      </c>
      <c r="H10" s="155">
        <f>'2 - Monthly Unit Rates'!I10*'3 - Estimated Volumes'!H11*12</f>
        <v>4693124.5199999996</v>
      </c>
      <c r="I10" s="155">
        <f>'2 - Monthly Unit Rates'!J10*'3 - Estimated Volumes'!I11*12</f>
        <v>4693124.5199999996</v>
      </c>
      <c r="J10" s="156">
        <f t="shared" si="0"/>
        <v>17509383.359999999</v>
      </c>
      <c r="K10" s="157"/>
      <c r="L10" s="155">
        <f>'2 - Monthly Unit Rates'!L10*'3 - Estimated Volumes'!K11*12</f>
        <v>4693124.5199999996</v>
      </c>
      <c r="M10" s="156">
        <f t="shared" si="1"/>
        <v>22202507.879999999</v>
      </c>
      <c r="N10" s="157"/>
      <c r="O10" s="155">
        <f>'2 - Monthly Unit Rates'!M10*'3 - Estimated Volumes'!M11*12</f>
        <v>4693124.5199999996</v>
      </c>
      <c r="P10" s="156">
        <f t="shared" si="2"/>
        <v>26895632.399999999</v>
      </c>
      <c r="Q10" s="157"/>
      <c r="R10" s="155">
        <f>'2 - Monthly Unit Rates'!N10*'3 - Estimated Volumes'!O11*12</f>
        <v>4693124.5199999996</v>
      </c>
      <c r="S10" s="156">
        <f t="shared" si="3"/>
        <v>31588756.919999998</v>
      </c>
      <c r="T10" s="215"/>
      <c r="U10" s="163"/>
      <c r="V10" s="203"/>
    </row>
    <row r="11" spans="1:22" s="460" customFormat="1" ht="14.1" customHeight="1">
      <c r="A11" s="456"/>
      <c r="B11" s="457"/>
      <c r="C11" s="458"/>
      <c r="D11" s="370" t="s">
        <v>25</v>
      </c>
      <c r="E11" s="375">
        <f>'2 - Monthly Unit Rates'!F11*'3 - Estimated Volumes'!E12*12</f>
        <v>0</v>
      </c>
      <c r="F11" s="375">
        <f>'2 - Monthly Unit Rates'!G11*'3 - Estimated Volumes'!F12*12</f>
        <v>0</v>
      </c>
      <c r="G11" s="375">
        <f>'2 - Monthly Unit Rates'!H11*'3 - Estimated Volumes'!G12*12</f>
        <v>0</v>
      </c>
      <c r="H11" s="375">
        <f>'2 - Monthly Unit Rates'!I11*'3 - Estimated Volumes'!H12*12</f>
        <v>0</v>
      </c>
      <c r="I11" s="375">
        <f>'2 - Monthly Unit Rates'!J11*'3 - Estimated Volumes'!I12*12</f>
        <v>0</v>
      </c>
      <c r="J11" s="376">
        <f t="shared" si="0"/>
        <v>0</v>
      </c>
      <c r="K11" s="371"/>
      <c r="L11" s="375">
        <f>'2 - Monthly Unit Rates'!L11*'3 - Estimated Volumes'!K12*12</f>
        <v>0</v>
      </c>
      <c r="M11" s="376">
        <f t="shared" si="1"/>
        <v>0</v>
      </c>
      <c r="N11" s="371"/>
      <c r="O11" s="375">
        <f>'2 - Monthly Unit Rates'!M11*'3 - Estimated Volumes'!M12*12</f>
        <v>0</v>
      </c>
      <c r="P11" s="376">
        <f t="shared" si="2"/>
        <v>0</v>
      </c>
      <c r="Q11" s="371"/>
      <c r="R11" s="375">
        <f>'2 - Monthly Unit Rates'!N11*'3 - Estimated Volumes'!O12*12</f>
        <v>0</v>
      </c>
      <c r="S11" s="376">
        <f t="shared" si="3"/>
        <v>0</v>
      </c>
      <c r="T11" s="368"/>
      <c r="U11" s="457"/>
      <c r="V11" s="459"/>
    </row>
    <row r="12" spans="1:22" ht="14.1" customHeight="1">
      <c r="A12" s="202"/>
      <c r="B12" s="163"/>
      <c r="C12" s="165"/>
      <c r="D12" s="154" t="s">
        <v>26</v>
      </c>
      <c r="E12" s="155">
        <f>'2 - Monthly Unit Rates'!F12*'3 - Estimated Volumes'!E13*12</f>
        <v>707779.8</v>
      </c>
      <c r="F12" s="155">
        <f>'2 - Monthly Unit Rates'!G12*'3 - Estimated Volumes'!F13*12</f>
        <v>707779.8</v>
      </c>
      <c r="G12" s="155">
        <f>'2 - Monthly Unit Rates'!H12*'3 - Estimated Volumes'!G13*12</f>
        <v>707779.8</v>
      </c>
      <c r="H12" s="155">
        <f>'2 - Monthly Unit Rates'!I12*'3 - Estimated Volumes'!H13*12</f>
        <v>707779.8</v>
      </c>
      <c r="I12" s="155">
        <f>'2 - Monthly Unit Rates'!J12*'3 - Estimated Volumes'!I13*12</f>
        <v>707779.8</v>
      </c>
      <c r="J12" s="156">
        <f t="shared" si="0"/>
        <v>3538899</v>
      </c>
      <c r="K12" s="157"/>
      <c r="L12" s="155">
        <f>'2 - Monthly Unit Rates'!L12*'3 - Estimated Volumes'!K13*12</f>
        <v>707779.8</v>
      </c>
      <c r="M12" s="156">
        <f t="shared" si="1"/>
        <v>4246678.8</v>
      </c>
      <c r="N12" s="157"/>
      <c r="O12" s="155">
        <f>'2 - Monthly Unit Rates'!M12*'3 - Estimated Volumes'!M13*12</f>
        <v>707779.8</v>
      </c>
      <c r="P12" s="156">
        <f t="shared" si="2"/>
        <v>4954458.5999999996</v>
      </c>
      <c r="Q12" s="157"/>
      <c r="R12" s="155">
        <f>'2 - Monthly Unit Rates'!N12*'3 - Estimated Volumes'!O13*12</f>
        <v>707779.8</v>
      </c>
      <c r="S12" s="156">
        <f t="shared" si="3"/>
        <v>5662238.3999999994</v>
      </c>
      <c r="T12" s="210"/>
      <c r="U12" s="163"/>
      <c r="V12" s="203"/>
    </row>
    <row r="13" spans="1:22" ht="14.1" customHeight="1">
      <c r="A13" s="202"/>
      <c r="B13" s="163"/>
      <c r="C13" s="165"/>
      <c r="D13" s="154" t="s">
        <v>27</v>
      </c>
      <c r="E13" s="155">
        <f>'2 - Monthly Unit Rates'!F13*'3 - Estimated Volumes'!E14*12</f>
        <v>28440</v>
      </c>
      <c r="F13" s="155">
        <f>'2 - Monthly Unit Rates'!G13*'3 - Estimated Volumes'!F14*12</f>
        <v>28440</v>
      </c>
      <c r="G13" s="155">
        <f>'2 - Monthly Unit Rates'!H13*'3 - Estimated Volumes'!G14*12</f>
        <v>28440</v>
      </c>
      <c r="H13" s="155">
        <f>'2 - Monthly Unit Rates'!I13*'3 - Estimated Volumes'!H14*12</f>
        <v>28440</v>
      </c>
      <c r="I13" s="155">
        <f>'2 - Monthly Unit Rates'!J13*'3 - Estimated Volumes'!I14*12</f>
        <v>28440</v>
      </c>
      <c r="J13" s="156">
        <f t="shared" si="0"/>
        <v>142200</v>
      </c>
      <c r="K13" s="157"/>
      <c r="L13" s="155">
        <f>'2 - Monthly Unit Rates'!L13*'3 - Estimated Volumes'!K14*12</f>
        <v>28440</v>
      </c>
      <c r="M13" s="156">
        <f t="shared" si="1"/>
        <v>170640</v>
      </c>
      <c r="N13" s="157"/>
      <c r="O13" s="155">
        <f>'2 - Monthly Unit Rates'!M13*'3 - Estimated Volumes'!M14*12</f>
        <v>28440</v>
      </c>
      <c r="P13" s="156">
        <f t="shared" si="2"/>
        <v>199080</v>
      </c>
      <c r="Q13" s="157"/>
      <c r="R13" s="155">
        <f>'2 - Monthly Unit Rates'!N13*'3 - Estimated Volumes'!O14*12</f>
        <v>28440</v>
      </c>
      <c r="S13" s="156">
        <f t="shared" si="3"/>
        <v>227520</v>
      </c>
      <c r="T13" s="210"/>
      <c r="U13" s="163"/>
      <c r="V13" s="203"/>
    </row>
    <row r="14" spans="1:22" ht="14.1" customHeight="1">
      <c r="A14" s="202"/>
      <c r="B14" s="216"/>
      <c r="C14" s="217"/>
      <c r="D14" s="154" t="s">
        <v>28</v>
      </c>
      <c r="E14" s="155">
        <f>'2 - Monthly Unit Rates'!F14*'3 - Estimated Volumes'!E15*12</f>
        <v>0</v>
      </c>
      <c r="F14" s="155">
        <f>'2 - Monthly Unit Rates'!G14*'3 - Estimated Volumes'!F15*12</f>
        <v>0</v>
      </c>
      <c r="G14" s="155">
        <f>'2 - Monthly Unit Rates'!H14*'3 - Estimated Volumes'!G15*12</f>
        <v>0</v>
      </c>
      <c r="H14" s="155">
        <f>'2 - Monthly Unit Rates'!I14*'3 - Estimated Volumes'!H15*12</f>
        <v>0</v>
      </c>
      <c r="I14" s="155">
        <f>'2 - Monthly Unit Rates'!J14*'3 - Estimated Volumes'!I15*12</f>
        <v>0</v>
      </c>
      <c r="J14" s="156">
        <f t="shared" si="0"/>
        <v>0</v>
      </c>
      <c r="K14" s="157"/>
      <c r="L14" s="155">
        <f>'2 - Monthly Unit Rates'!L14*'3 - Estimated Volumes'!K15*12</f>
        <v>0</v>
      </c>
      <c r="M14" s="156">
        <f t="shared" si="1"/>
        <v>0</v>
      </c>
      <c r="N14" s="157"/>
      <c r="O14" s="155">
        <f>'2 - Monthly Unit Rates'!M14*'3 - Estimated Volumes'!M15*12</f>
        <v>0</v>
      </c>
      <c r="P14" s="156">
        <f t="shared" si="2"/>
        <v>0</v>
      </c>
      <c r="Q14" s="157"/>
      <c r="R14" s="155">
        <f>'2 - Monthly Unit Rates'!N14*'3 - Estimated Volumes'!O15*12</f>
        <v>0</v>
      </c>
      <c r="S14" s="156">
        <f t="shared" si="3"/>
        <v>0</v>
      </c>
      <c r="T14" s="210"/>
      <c r="U14" s="163"/>
      <c r="V14" s="203"/>
    </row>
    <row r="15" spans="1:22" ht="15" customHeight="1">
      <c r="A15" s="202"/>
      <c r="B15" s="163"/>
      <c r="C15" s="165"/>
      <c r="D15" s="154" t="s">
        <v>29</v>
      </c>
      <c r="E15" s="155">
        <f>'2 - Monthly Unit Rates'!F15*'3 - Estimated Volumes'!E16*12</f>
        <v>1293415.4999999977</v>
      </c>
      <c r="F15" s="155">
        <f>'2 - Monthly Unit Rates'!G15*'3 - Estimated Volumes'!F16*12</f>
        <v>2672821.1999999974</v>
      </c>
      <c r="G15" s="155">
        <f>'2 - Monthly Unit Rates'!H15*'3 - Estimated Volumes'!G16*12</f>
        <v>2112450.48</v>
      </c>
      <c r="H15" s="155">
        <f>'2 - Monthly Unit Rates'!I15*'3 - Estimated Volumes'!H16*12</f>
        <v>2206821.12</v>
      </c>
      <c r="I15" s="155">
        <f>'2 - Monthly Unit Rates'!J15*'3 - Estimated Volumes'!I16*12</f>
        <v>2250376.7999999998</v>
      </c>
      <c r="J15" s="156">
        <f t="shared" si="0"/>
        <v>10535885.099999994</v>
      </c>
      <c r="K15" s="157"/>
      <c r="L15" s="155">
        <f>'2 - Monthly Unit Rates'!L15*'3 - Estimated Volumes'!K16*12</f>
        <v>2550641.5082893078</v>
      </c>
      <c r="M15" s="156">
        <f t="shared" si="1"/>
        <v>13086526.608289301</v>
      </c>
      <c r="N15" s="157"/>
      <c r="O15" s="155">
        <f>'2 - Monthly Unit Rates'!M15*'3 - Estimated Volumes'!M16*12</f>
        <v>2852865.1380051482</v>
      </c>
      <c r="P15" s="156">
        <f t="shared" si="2"/>
        <v>15939391.74629445</v>
      </c>
      <c r="Q15" s="157"/>
      <c r="R15" s="155">
        <f>'2 - Monthly Unit Rates'!N15*'3 - Estimated Volumes'!O16*12</f>
        <v>3279441.1986978184</v>
      </c>
      <c r="S15" s="156">
        <f t="shared" si="3"/>
        <v>19218832.944992267</v>
      </c>
      <c r="T15" s="210"/>
      <c r="U15" s="163"/>
      <c r="V15" s="203"/>
    </row>
    <row r="16" spans="1:22" ht="14.1" customHeight="1">
      <c r="A16" s="202"/>
      <c r="B16" s="163"/>
      <c r="C16" s="165"/>
      <c r="D16" s="154" t="s">
        <v>30</v>
      </c>
      <c r="E16" s="155">
        <f>'2 - Monthly Unit Rates'!F16*'3 - Estimated Volumes'!E17*12</f>
        <v>0</v>
      </c>
      <c r="F16" s="155">
        <f>'2 - Monthly Unit Rates'!G16*'3 - Estimated Volumes'!F17*12</f>
        <v>0</v>
      </c>
      <c r="G16" s="155">
        <f>'2 - Monthly Unit Rates'!H16*'3 - Estimated Volumes'!G17*12</f>
        <v>0</v>
      </c>
      <c r="H16" s="155">
        <f>'2 - Monthly Unit Rates'!I16*'3 - Estimated Volumes'!H17*12</f>
        <v>0</v>
      </c>
      <c r="I16" s="155">
        <f>'2 - Monthly Unit Rates'!J16*'3 - Estimated Volumes'!I17*12</f>
        <v>0</v>
      </c>
      <c r="J16" s="156">
        <f t="shared" si="0"/>
        <v>0</v>
      </c>
      <c r="K16" s="157"/>
      <c r="L16" s="155">
        <f>'2 - Monthly Unit Rates'!L16*'3 - Estimated Volumes'!K17*12</f>
        <v>0</v>
      </c>
      <c r="M16" s="156">
        <f t="shared" si="1"/>
        <v>0</v>
      </c>
      <c r="N16" s="157"/>
      <c r="O16" s="155">
        <f>'2 - Monthly Unit Rates'!M16*'3 - Estimated Volumes'!M17*12</f>
        <v>0</v>
      </c>
      <c r="P16" s="156">
        <f t="shared" si="2"/>
        <v>0</v>
      </c>
      <c r="Q16" s="157"/>
      <c r="R16" s="155">
        <f>'2 - Monthly Unit Rates'!N16*'3 - Estimated Volumes'!O17*12</f>
        <v>0</v>
      </c>
      <c r="S16" s="156">
        <f t="shared" si="3"/>
        <v>0</v>
      </c>
      <c r="T16" s="210"/>
      <c r="U16" s="218"/>
      <c r="V16" s="203"/>
    </row>
    <row r="17" spans="1:22" ht="13.35" customHeight="1">
      <c r="A17" s="202"/>
      <c r="B17" s="163"/>
      <c r="C17" s="165"/>
      <c r="D17" s="219" t="s">
        <v>31</v>
      </c>
      <c r="E17" s="467">
        <f>SUM(E9:E16)</f>
        <v>6602981.6999999974</v>
      </c>
      <c r="F17" s="467">
        <f>SUM(F9:F16)</f>
        <v>8012331.9299999969</v>
      </c>
      <c r="G17" s="467">
        <f t="shared" ref="G17:J17" si="4">SUM(G9:G16)</f>
        <v>7541794.7999999989</v>
      </c>
      <c r="H17" s="467">
        <f t="shared" si="4"/>
        <v>7636165.4399999995</v>
      </c>
      <c r="I17" s="467">
        <f t="shared" si="4"/>
        <v>7679721.1199999992</v>
      </c>
      <c r="J17" s="467">
        <f t="shared" si="4"/>
        <v>37472994.989999995</v>
      </c>
      <c r="K17" s="467"/>
      <c r="L17" s="467">
        <f>SUM(L9:L16)</f>
        <v>7979985.8282893077</v>
      </c>
      <c r="M17" s="467">
        <f>SUM(M9:M16)</f>
        <v>45452980.818289302</v>
      </c>
      <c r="N17" s="467"/>
      <c r="O17" s="467">
        <f>SUM(O9:O16)</f>
        <v>8282209.4580051471</v>
      </c>
      <c r="P17" s="467">
        <f>SUM(P9:P16)</f>
        <v>53735190.276294455</v>
      </c>
      <c r="Q17" s="467"/>
      <c r="R17" s="467">
        <f>SUM(R9:R16)</f>
        <v>8708785.5186978169</v>
      </c>
      <c r="S17" s="467">
        <f>SUM(S9:S16)</f>
        <v>62443975.794992261</v>
      </c>
      <c r="T17" s="210"/>
      <c r="U17" s="163"/>
      <c r="V17" s="203"/>
    </row>
    <row r="18" spans="1:22" ht="13.95" customHeight="1">
      <c r="A18" s="202"/>
      <c r="B18" s="163"/>
      <c r="C18" s="153"/>
      <c r="D18" s="168"/>
      <c r="E18" s="168"/>
      <c r="F18" s="168"/>
      <c r="G18" s="168"/>
      <c r="H18" s="168"/>
      <c r="I18" s="168"/>
      <c r="J18" s="168"/>
      <c r="K18" s="163"/>
      <c r="L18" s="168"/>
      <c r="M18" s="168"/>
      <c r="N18" s="163"/>
      <c r="O18" s="168"/>
      <c r="P18" s="168"/>
      <c r="Q18" s="163"/>
      <c r="R18" s="168"/>
      <c r="S18" s="168"/>
      <c r="T18" s="163"/>
      <c r="U18" s="163"/>
      <c r="V18" s="203"/>
    </row>
    <row r="19" spans="1:22" ht="14.1" customHeight="1">
      <c r="A19" s="202"/>
      <c r="B19" s="165"/>
      <c r="C19" s="605" t="s">
        <v>32</v>
      </c>
      <c r="D19" s="606"/>
      <c r="E19" s="606"/>
      <c r="F19" s="606"/>
      <c r="G19" s="606"/>
      <c r="H19" s="606"/>
      <c r="I19" s="606"/>
      <c r="J19" s="607"/>
      <c r="K19" s="157"/>
      <c r="L19" s="603"/>
      <c r="M19" s="604"/>
      <c r="N19" s="157"/>
      <c r="O19" s="603"/>
      <c r="P19" s="604"/>
      <c r="Q19" s="157"/>
      <c r="R19" s="603"/>
      <c r="S19" s="604"/>
      <c r="T19" s="210"/>
      <c r="U19" s="163"/>
      <c r="V19" s="203"/>
    </row>
    <row r="20" spans="1:22" ht="14.1" customHeight="1">
      <c r="A20" s="202"/>
      <c r="B20" s="163"/>
      <c r="C20" s="162"/>
      <c r="D20" s="370" t="s">
        <v>33</v>
      </c>
      <c r="E20" s="375">
        <f>'2 - Monthly Unit Rates'!F20*'3 - Estimated Volumes'!E20*12</f>
        <v>4140</v>
      </c>
      <c r="F20" s="375">
        <f>'2 - Monthly Unit Rates'!G20*'3 - Estimated Volumes'!F20*12</f>
        <v>4140</v>
      </c>
      <c r="G20" s="375">
        <f>'2 - Monthly Unit Rates'!H20*'3 - Estimated Volumes'!G20*12</f>
        <v>4140</v>
      </c>
      <c r="H20" s="375">
        <f>'2 - Monthly Unit Rates'!I20*'3 - Estimated Volumes'!H20*12</f>
        <v>4140</v>
      </c>
      <c r="I20" s="375">
        <f>'2 - Monthly Unit Rates'!J20*'3 - Estimated Volumes'!I20*12</f>
        <v>4140</v>
      </c>
      <c r="J20" s="376">
        <f t="shared" ref="J20:J33" si="5">SUM(E20:I20)</f>
        <v>20700</v>
      </c>
      <c r="K20" s="371"/>
      <c r="L20" s="375">
        <f>'2 - Monthly Unit Rates'!L20*'3 - Estimated Volumes'!K20*12</f>
        <v>4140</v>
      </c>
      <c r="M20" s="376">
        <f t="shared" ref="M20:M33" si="6">SUM(J20:L20)</f>
        <v>24840</v>
      </c>
      <c r="N20" s="371"/>
      <c r="O20" s="375">
        <f>'2 - Monthly Unit Rates'!M20*'3 - Estimated Volumes'!M20*12</f>
        <v>4140</v>
      </c>
      <c r="P20" s="376">
        <f t="shared" ref="P20:P33" si="7">SUM(M20:O20)</f>
        <v>28980</v>
      </c>
      <c r="Q20" s="371"/>
      <c r="R20" s="375">
        <f>'2 - Monthly Unit Rates'!N20*'3 - Estimated Volumes'!O20*12</f>
        <v>4140</v>
      </c>
      <c r="S20" s="376">
        <f t="shared" ref="S20:S33" si="8">SUM(P20:R20)</f>
        <v>33120</v>
      </c>
      <c r="T20" s="210"/>
      <c r="U20" s="163"/>
      <c r="V20" s="203"/>
    </row>
    <row r="21" spans="1:22" ht="14.1" customHeight="1">
      <c r="A21" s="202"/>
      <c r="B21" s="163"/>
      <c r="C21" s="165"/>
      <c r="D21" s="370" t="s">
        <v>34</v>
      </c>
      <c r="E21" s="375">
        <f>'2 - Monthly Unit Rates'!F21*'3 - Estimated Volumes'!E21*12</f>
        <v>2079</v>
      </c>
      <c r="F21" s="375">
        <f>'2 - Monthly Unit Rates'!G21*'3 - Estimated Volumes'!F21*12</f>
        <v>2079</v>
      </c>
      <c r="G21" s="375">
        <f>'2 - Monthly Unit Rates'!H21*'3 - Estimated Volumes'!G21*12</f>
        <v>2079</v>
      </c>
      <c r="H21" s="375">
        <f>'2 - Monthly Unit Rates'!I21*'3 - Estimated Volumes'!H21*12</f>
        <v>2079</v>
      </c>
      <c r="I21" s="375">
        <f>'2 - Monthly Unit Rates'!J21*'3 - Estimated Volumes'!I21*12</f>
        <v>2079</v>
      </c>
      <c r="J21" s="376">
        <f t="shared" si="5"/>
        <v>10395</v>
      </c>
      <c r="K21" s="371"/>
      <c r="L21" s="375">
        <f>'2 - Monthly Unit Rates'!L21*'3 - Estimated Volumes'!K21*12</f>
        <v>2079</v>
      </c>
      <c r="M21" s="376">
        <f t="shared" si="6"/>
        <v>12474</v>
      </c>
      <c r="N21" s="371"/>
      <c r="O21" s="375">
        <f>'2 - Monthly Unit Rates'!M21*'3 - Estimated Volumes'!M21*12</f>
        <v>2079</v>
      </c>
      <c r="P21" s="376">
        <f t="shared" si="7"/>
        <v>14553</v>
      </c>
      <c r="Q21" s="371"/>
      <c r="R21" s="375">
        <f>'2 - Monthly Unit Rates'!N21*'3 - Estimated Volumes'!O21*12</f>
        <v>2079</v>
      </c>
      <c r="S21" s="376">
        <f t="shared" si="8"/>
        <v>16632</v>
      </c>
      <c r="T21" s="210"/>
      <c r="U21" s="163"/>
      <c r="V21" s="203"/>
    </row>
    <row r="22" spans="1:22" ht="14.1" customHeight="1">
      <c r="A22" s="202"/>
      <c r="B22" s="163"/>
      <c r="C22" s="165"/>
      <c r="D22" s="370" t="s">
        <v>35</v>
      </c>
      <c r="E22" s="375">
        <f>'2 - Monthly Unit Rates'!F22*'3 - Estimated Volumes'!E22*12</f>
        <v>247.20000000000002</v>
      </c>
      <c r="F22" s="375">
        <f>'2 - Monthly Unit Rates'!G22*'3 - Estimated Volumes'!F22*12</f>
        <v>247.20000000000002</v>
      </c>
      <c r="G22" s="375">
        <f>'2 - Monthly Unit Rates'!H22*'3 - Estimated Volumes'!G22*12</f>
        <v>247.20000000000002</v>
      </c>
      <c r="H22" s="375">
        <f>'2 - Monthly Unit Rates'!I22*'3 - Estimated Volumes'!H22*12</f>
        <v>247.20000000000002</v>
      </c>
      <c r="I22" s="375">
        <f>'2 - Monthly Unit Rates'!J22*'3 - Estimated Volumes'!I22*12</f>
        <v>247.20000000000002</v>
      </c>
      <c r="J22" s="376">
        <f t="shared" si="5"/>
        <v>1236</v>
      </c>
      <c r="K22" s="371"/>
      <c r="L22" s="375">
        <f>'2 - Monthly Unit Rates'!L22*'3 - Estimated Volumes'!K22*12</f>
        <v>247.20000000000002</v>
      </c>
      <c r="M22" s="376">
        <f t="shared" si="6"/>
        <v>1483.2</v>
      </c>
      <c r="N22" s="371"/>
      <c r="O22" s="375">
        <f>'2 - Monthly Unit Rates'!M22*'3 - Estimated Volumes'!M22*12</f>
        <v>247.20000000000002</v>
      </c>
      <c r="P22" s="376">
        <f t="shared" si="7"/>
        <v>1730.4</v>
      </c>
      <c r="Q22" s="371"/>
      <c r="R22" s="375">
        <f>'2 - Monthly Unit Rates'!N22*'3 - Estimated Volumes'!O22*12</f>
        <v>247.20000000000002</v>
      </c>
      <c r="S22" s="376">
        <f t="shared" si="8"/>
        <v>1977.6000000000001</v>
      </c>
      <c r="T22" s="210"/>
      <c r="U22" s="163"/>
      <c r="V22" s="203"/>
    </row>
    <row r="23" spans="1:22" ht="14.1" customHeight="1">
      <c r="A23" s="202"/>
      <c r="B23" s="163"/>
      <c r="C23" s="165"/>
      <c r="D23" s="370" t="s">
        <v>36</v>
      </c>
      <c r="E23" s="375">
        <f>'2 - Monthly Unit Rates'!F23*'3 - Estimated Volumes'!E23*12</f>
        <v>360</v>
      </c>
      <c r="F23" s="375">
        <f>'2 - Monthly Unit Rates'!G23*'3 - Estimated Volumes'!F23*12</f>
        <v>360</v>
      </c>
      <c r="G23" s="375">
        <f>'2 - Monthly Unit Rates'!H23*'3 - Estimated Volumes'!G23*12</f>
        <v>360</v>
      </c>
      <c r="H23" s="375">
        <f>'2 - Monthly Unit Rates'!I23*'3 - Estimated Volumes'!H23*12</f>
        <v>360</v>
      </c>
      <c r="I23" s="375">
        <f>'2 - Monthly Unit Rates'!J23*'3 - Estimated Volumes'!I23*12</f>
        <v>360</v>
      </c>
      <c r="J23" s="376">
        <f t="shared" si="5"/>
        <v>1800</v>
      </c>
      <c r="K23" s="371"/>
      <c r="L23" s="375">
        <f>'2 - Monthly Unit Rates'!L23*'3 - Estimated Volumes'!K23*12</f>
        <v>360</v>
      </c>
      <c r="M23" s="376">
        <f t="shared" si="6"/>
        <v>2160</v>
      </c>
      <c r="N23" s="371"/>
      <c r="O23" s="375">
        <f>'2 - Monthly Unit Rates'!M23*'3 - Estimated Volumes'!M23*12</f>
        <v>360</v>
      </c>
      <c r="P23" s="376">
        <f t="shared" si="7"/>
        <v>2520</v>
      </c>
      <c r="Q23" s="371"/>
      <c r="R23" s="375">
        <f>'2 - Monthly Unit Rates'!N23*'3 - Estimated Volumes'!O23*12</f>
        <v>360</v>
      </c>
      <c r="S23" s="376">
        <f t="shared" si="8"/>
        <v>2880</v>
      </c>
      <c r="T23" s="210"/>
      <c r="U23" s="163"/>
      <c r="V23" s="203"/>
    </row>
    <row r="24" spans="1:22" ht="14.1" customHeight="1">
      <c r="A24" s="202"/>
      <c r="B24" s="163"/>
      <c r="C24" s="165"/>
      <c r="D24" s="370" t="s">
        <v>37</v>
      </c>
      <c r="E24" s="375">
        <f>'2 - Monthly Unit Rates'!F24*'3 - Estimated Volumes'!E24*12</f>
        <v>377.52</v>
      </c>
      <c r="F24" s="375">
        <f>'2 - Monthly Unit Rates'!G24*'3 - Estimated Volumes'!F24*12</f>
        <v>377.52</v>
      </c>
      <c r="G24" s="375">
        <f>'2 - Monthly Unit Rates'!H24*'3 - Estimated Volumes'!G24*12</f>
        <v>377.52</v>
      </c>
      <c r="H24" s="375">
        <f>'2 - Monthly Unit Rates'!I24*'3 - Estimated Volumes'!H24*12</f>
        <v>377.52</v>
      </c>
      <c r="I24" s="375">
        <f>'2 - Monthly Unit Rates'!J24*'3 - Estimated Volumes'!I24*12</f>
        <v>377.52</v>
      </c>
      <c r="J24" s="376">
        <f t="shared" si="5"/>
        <v>1887.6</v>
      </c>
      <c r="K24" s="371"/>
      <c r="L24" s="375">
        <f>'2 - Monthly Unit Rates'!L24*'3 - Estimated Volumes'!K24*12</f>
        <v>377.52</v>
      </c>
      <c r="M24" s="376">
        <f t="shared" si="6"/>
        <v>2265.12</v>
      </c>
      <c r="N24" s="371"/>
      <c r="O24" s="375">
        <f>'2 - Monthly Unit Rates'!M24*'3 - Estimated Volumes'!M24*12</f>
        <v>377.52</v>
      </c>
      <c r="P24" s="376">
        <f t="shared" si="7"/>
        <v>2642.64</v>
      </c>
      <c r="Q24" s="371"/>
      <c r="R24" s="375">
        <f>'2 - Monthly Unit Rates'!N24*'3 - Estimated Volumes'!O24*12</f>
        <v>377.52</v>
      </c>
      <c r="S24" s="376">
        <f t="shared" si="8"/>
        <v>3020.16</v>
      </c>
      <c r="T24" s="210"/>
      <c r="U24" s="163"/>
      <c r="V24" s="203"/>
    </row>
    <row r="25" spans="1:22" ht="14.1" customHeight="1">
      <c r="A25" s="202"/>
      <c r="B25" s="163"/>
      <c r="C25" s="165"/>
      <c r="D25" s="154" t="s">
        <v>38</v>
      </c>
      <c r="E25" s="155">
        <f>'2 - Monthly Unit Rates'!F25*'3 - Estimated Volumes'!E25*12</f>
        <v>400140</v>
      </c>
      <c r="F25" s="155">
        <f>'2 - Monthly Unit Rates'!G25*'3 - Estimated Volumes'!F25*12</f>
        <v>400140</v>
      </c>
      <c r="G25" s="155">
        <f>'2 - Monthly Unit Rates'!H25*'3 - Estimated Volumes'!G25*12</f>
        <v>400140</v>
      </c>
      <c r="H25" s="155">
        <f>'2 - Monthly Unit Rates'!I25*'3 - Estimated Volumes'!H25*12</f>
        <v>400140</v>
      </c>
      <c r="I25" s="155">
        <f>'2 - Monthly Unit Rates'!J25*'3 - Estimated Volumes'!I25*12</f>
        <v>400140</v>
      </c>
      <c r="J25" s="156">
        <f t="shared" si="5"/>
        <v>2000700</v>
      </c>
      <c r="K25" s="157"/>
      <c r="L25" s="155">
        <f>'2 - Monthly Unit Rates'!L25*'3 - Estimated Volumes'!K25*12</f>
        <v>400140</v>
      </c>
      <c r="M25" s="156">
        <f t="shared" si="6"/>
        <v>2400840</v>
      </c>
      <c r="N25" s="157"/>
      <c r="O25" s="155">
        <f>'2 - Monthly Unit Rates'!M25*'3 - Estimated Volumes'!M25*12</f>
        <v>400140</v>
      </c>
      <c r="P25" s="156">
        <f t="shared" si="7"/>
        <v>2800980</v>
      </c>
      <c r="Q25" s="157"/>
      <c r="R25" s="155">
        <f>'2 - Monthly Unit Rates'!N25*'3 - Estimated Volumes'!O25*12</f>
        <v>400140</v>
      </c>
      <c r="S25" s="156">
        <f t="shared" si="8"/>
        <v>3201120</v>
      </c>
      <c r="T25" s="210"/>
      <c r="U25" s="163"/>
      <c r="V25" s="203"/>
    </row>
    <row r="26" spans="1:22" ht="14.1" customHeight="1">
      <c r="A26" s="202"/>
      <c r="B26" s="163"/>
      <c r="C26" s="165"/>
      <c r="D26" s="154" t="s">
        <v>39</v>
      </c>
      <c r="E26" s="155">
        <f>'2 - Monthly Unit Rates'!F26*'3 - Estimated Volumes'!E26*12</f>
        <v>0</v>
      </c>
      <c r="F26" s="155">
        <f>'2 - Monthly Unit Rates'!G26*'3 - Estimated Volumes'!F26*12</f>
        <v>0</v>
      </c>
      <c r="G26" s="155">
        <f>'2 - Monthly Unit Rates'!H26*'3 - Estimated Volumes'!G26*12</f>
        <v>0</v>
      </c>
      <c r="H26" s="155">
        <f>'2 - Monthly Unit Rates'!I26*'3 - Estimated Volumes'!H26*12</f>
        <v>0</v>
      </c>
      <c r="I26" s="155">
        <f>'2 - Monthly Unit Rates'!J26*'3 - Estimated Volumes'!I26*12</f>
        <v>0</v>
      </c>
      <c r="J26" s="156">
        <f t="shared" si="5"/>
        <v>0</v>
      </c>
      <c r="K26" s="157"/>
      <c r="L26" s="155">
        <f>'2 - Monthly Unit Rates'!L26*'3 - Estimated Volumes'!K26*12</f>
        <v>0</v>
      </c>
      <c r="M26" s="156">
        <f t="shared" si="6"/>
        <v>0</v>
      </c>
      <c r="N26" s="157"/>
      <c r="O26" s="155">
        <f>'2 - Monthly Unit Rates'!M26*'3 - Estimated Volumes'!M26*12</f>
        <v>0</v>
      </c>
      <c r="P26" s="156">
        <f t="shared" si="7"/>
        <v>0</v>
      </c>
      <c r="Q26" s="157"/>
      <c r="R26" s="155">
        <f>'2 - Monthly Unit Rates'!N26*'3 - Estimated Volumes'!O26*12</f>
        <v>0</v>
      </c>
      <c r="S26" s="156">
        <f t="shared" si="8"/>
        <v>0</v>
      </c>
      <c r="T26" s="210"/>
      <c r="U26" s="163"/>
      <c r="V26" s="203"/>
    </row>
    <row r="27" spans="1:22" ht="14.1" customHeight="1">
      <c r="A27" s="202"/>
      <c r="B27" s="163"/>
      <c r="C27" s="165"/>
      <c r="D27" s="154" t="s">
        <v>40</v>
      </c>
      <c r="E27" s="155">
        <f>'2 - Monthly Unit Rates'!F27*'3 - Estimated Volumes'!E27*12</f>
        <v>0</v>
      </c>
      <c r="F27" s="155">
        <f>'2 - Monthly Unit Rates'!G27*'3 - Estimated Volumes'!F27*12</f>
        <v>0</v>
      </c>
      <c r="G27" s="155">
        <f>'2 - Monthly Unit Rates'!H27*'3 - Estimated Volumes'!G27*12</f>
        <v>0</v>
      </c>
      <c r="H27" s="155">
        <f>'2 - Monthly Unit Rates'!I27*'3 - Estimated Volumes'!H27*12</f>
        <v>0</v>
      </c>
      <c r="I27" s="155">
        <f>'2 - Monthly Unit Rates'!J27*'3 - Estimated Volumes'!I27*12</f>
        <v>0</v>
      </c>
      <c r="J27" s="156">
        <f t="shared" si="5"/>
        <v>0</v>
      </c>
      <c r="K27" s="157"/>
      <c r="L27" s="155">
        <f>'2 - Monthly Unit Rates'!L27*'3 - Estimated Volumes'!K27*12</f>
        <v>0</v>
      </c>
      <c r="M27" s="156">
        <f t="shared" si="6"/>
        <v>0</v>
      </c>
      <c r="N27" s="157"/>
      <c r="O27" s="155">
        <f>'2 - Monthly Unit Rates'!M27*'3 - Estimated Volumes'!M27*12</f>
        <v>0</v>
      </c>
      <c r="P27" s="156">
        <f t="shared" si="7"/>
        <v>0</v>
      </c>
      <c r="Q27" s="157"/>
      <c r="R27" s="155">
        <f>'2 - Monthly Unit Rates'!N27*'3 - Estimated Volumes'!O27*12</f>
        <v>0</v>
      </c>
      <c r="S27" s="156">
        <f t="shared" si="8"/>
        <v>0</v>
      </c>
      <c r="T27" s="210"/>
      <c r="U27" s="163"/>
      <c r="V27" s="203"/>
    </row>
    <row r="28" spans="1:22" ht="14.1" customHeight="1">
      <c r="A28" s="202"/>
      <c r="B28" s="163"/>
      <c r="C28" s="165"/>
      <c r="D28" s="154" t="s">
        <v>41</v>
      </c>
      <c r="E28" s="155">
        <f>'2 - Monthly Unit Rates'!F28*'3 - Estimated Volumes'!E28*12</f>
        <v>312149.03999999998</v>
      </c>
      <c r="F28" s="155">
        <f>'2 - Monthly Unit Rates'!G28*'3 - Estimated Volumes'!F28*12</f>
        <v>312149.03999999998</v>
      </c>
      <c r="G28" s="155">
        <f>'2 - Monthly Unit Rates'!H28*'3 - Estimated Volumes'!G28*12</f>
        <v>312149.03999999998</v>
      </c>
      <c r="H28" s="155">
        <f>'2 - Monthly Unit Rates'!I28*'3 - Estimated Volumes'!H28*12</f>
        <v>312149.03999999998</v>
      </c>
      <c r="I28" s="155">
        <f>'2 - Monthly Unit Rates'!J28*'3 - Estimated Volumes'!I28*12</f>
        <v>312149.03999999998</v>
      </c>
      <c r="J28" s="156">
        <f t="shared" si="5"/>
        <v>1560745.2</v>
      </c>
      <c r="K28" s="157"/>
      <c r="L28" s="155">
        <f>'2 - Monthly Unit Rates'!L28*'3 - Estimated Volumes'!K28*12</f>
        <v>312149.03999999998</v>
      </c>
      <c r="M28" s="156">
        <f t="shared" si="6"/>
        <v>1872894.24</v>
      </c>
      <c r="N28" s="157"/>
      <c r="O28" s="155">
        <f>'2 - Monthly Unit Rates'!M28*'3 - Estimated Volumes'!M28*12</f>
        <v>312149.03999999998</v>
      </c>
      <c r="P28" s="156">
        <f t="shared" si="7"/>
        <v>2185043.2799999998</v>
      </c>
      <c r="Q28" s="157"/>
      <c r="R28" s="155">
        <f>'2 - Monthly Unit Rates'!N28*'3 - Estimated Volumes'!O28*12</f>
        <v>312149.03999999998</v>
      </c>
      <c r="S28" s="156">
        <f t="shared" si="8"/>
        <v>2497192.3199999998</v>
      </c>
      <c r="T28" s="210"/>
      <c r="U28" s="163"/>
      <c r="V28" s="203"/>
    </row>
    <row r="29" spans="1:22" ht="14.1" customHeight="1">
      <c r="A29" s="202"/>
      <c r="B29" s="163"/>
      <c r="C29" s="165"/>
      <c r="D29" s="154" t="s">
        <v>42</v>
      </c>
      <c r="E29" s="155">
        <f>'2 - Monthly Unit Rates'!F29*'3 - Estimated Volumes'!E29*12</f>
        <v>131863.68000000002</v>
      </c>
      <c r="F29" s="155">
        <f>'2 - Monthly Unit Rates'!G29*'3 - Estimated Volumes'!F29*12</f>
        <v>129327.84</v>
      </c>
      <c r="G29" s="155">
        <f>'2 - Monthly Unit Rates'!H29*'3 - Estimated Volumes'!G29*12</f>
        <v>131863.68000000002</v>
      </c>
      <c r="H29" s="155">
        <f>'2 - Monthly Unit Rates'!I29*'3 - Estimated Volumes'!H29*12</f>
        <v>131018.40000000001</v>
      </c>
      <c r="I29" s="155">
        <f>'2 - Monthly Unit Rates'!J29*'3 - Estimated Volumes'!I29*12</f>
        <v>131018.40000000001</v>
      </c>
      <c r="J29" s="156">
        <f t="shared" si="5"/>
        <v>655092.00000000012</v>
      </c>
      <c r="K29" s="157"/>
      <c r="L29" s="155">
        <f>'2 - Monthly Unit Rates'!L29*'3 - Estimated Volumes'!K29*12</f>
        <v>131018.40000000001</v>
      </c>
      <c r="M29" s="156">
        <f t="shared" si="6"/>
        <v>786110.40000000014</v>
      </c>
      <c r="N29" s="157"/>
      <c r="O29" s="155">
        <f>'2 - Monthly Unit Rates'!M29*'3 - Estimated Volumes'!M29*12</f>
        <v>131018.40000000001</v>
      </c>
      <c r="P29" s="156">
        <f t="shared" si="7"/>
        <v>917128.80000000016</v>
      </c>
      <c r="Q29" s="157"/>
      <c r="R29" s="155">
        <f>'2 - Monthly Unit Rates'!N29*'3 - Estimated Volumes'!O29*12</f>
        <v>131863.68000000002</v>
      </c>
      <c r="S29" s="156">
        <f t="shared" si="8"/>
        <v>1048992.4800000002</v>
      </c>
      <c r="T29" s="210"/>
      <c r="U29" s="163"/>
      <c r="V29" s="203"/>
    </row>
    <row r="30" spans="1:22" ht="14.1" customHeight="1">
      <c r="A30" s="202"/>
      <c r="B30" s="163"/>
      <c r="C30" s="165"/>
      <c r="D30" s="154" t="s">
        <v>43</v>
      </c>
      <c r="E30" s="155">
        <f>'2 - Monthly Unit Rates'!F30*'3 - Estimated Volumes'!E30*12</f>
        <v>191264.28</v>
      </c>
      <c r="F30" s="155">
        <f>'2 - Monthly Unit Rates'!G30*'3 - Estimated Volumes'!F30*12</f>
        <v>193599.35999999999</v>
      </c>
      <c r="G30" s="155">
        <f>'2 - Monthly Unit Rates'!H30*'3 - Estimated Volumes'!G30*12</f>
        <v>195934.44</v>
      </c>
      <c r="H30" s="155">
        <f>'2 - Monthly Unit Rates'!I30*'3 - Estimated Volumes'!H30*12</f>
        <v>195934.44</v>
      </c>
      <c r="I30" s="155">
        <f>'2 - Monthly Unit Rates'!J30*'3 - Estimated Volumes'!I30*12</f>
        <v>195934.44</v>
      </c>
      <c r="J30" s="156">
        <f t="shared" si="5"/>
        <v>972666.96</v>
      </c>
      <c r="K30" s="157"/>
      <c r="L30" s="155">
        <f>'2 - Monthly Unit Rates'!L30*'3 - Estimated Volumes'!K30*12</f>
        <v>195934.44</v>
      </c>
      <c r="M30" s="156">
        <f t="shared" si="6"/>
        <v>1168601.3999999999</v>
      </c>
      <c r="N30" s="157"/>
      <c r="O30" s="155">
        <f>'2 - Monthly Unit Rates'!M30*'3 - Estimated Volumes'!M30*12</f>
        <v>195934.44</v>
      </c>
      <c r="P30" s="156">
        <f t="shared" si="7"/>
        <v>1364535.8399999999</v>
      </c>
      <c r="Q30" s="157"/>
      <c r="R30" s="155">
        <f>'2 - Monthly Unit Rates'!N30*'3 - Estimated Volumes'!O30*12</f>
        <v>195934.44</v>
      </c>
      <c r="S30" s="156">
        <f t="shared" si="8"/>
        <v>1560470.2799999998</v>
      </c>
      <c r="T30" s="210"/>
      <c r="U30" s="163"/>
      <c r="V30" s="203"/>
    </row>
    <row r="31" spans="1:22" ht="14.1" customHeight="1">
      <c r="A31" s="202"/>
      <c r="B31" s="163"/>
      <c r="C31" s="165"/>
      <c r="D31" s="154" t="s">
        <v>44</v>
      </c>
      <c r="E31" s="155">
        <f>'2 - Monthly Unit Rates'!F31*'3 - Estimated Volumes'!E31*12</f>
        <v>0</v>
      </c>
      <c r="F31" s="155">
        <f>'2 - Monthly Unit Rates'!G31*'3 - Estimated Volumes'!F31*12</f>
        <v>0</v>
      </c>
      <c r="G31" s="155">
        <f>'2 - Monthly Unit Rates'!H31*'3 - Estimated Volumes'!G31*12</f>
        <v>0</v>
      </c>
      <c r="H31" s="155">
        <f>'2 - Monthly Unit Rates'!I31*'3 - Estimated Volumes'!H31*12</f>
        <v>0</v>
      </c>
      <c r="I31" s="155">
        <f>'2 - Monthly Unit Rates'!J31*'3 - Estimated Volumes'!I31*12</f>
        <v>0</v>
      </c>
      <c r="J31" s="156">
        <f t="shared" si="5"/>
        <v>0</v>
      </c>
      <c r="K31" s="157"/>
      <c r="L31" s="155">
        <f>'2 - Monthly Unit Rates'!L31*'3 - Estimated Volumes'!K31*12</f>
        <v>0</v>
      </c>
      <c r="M31" s="156">
        <f t="shared" si="6"/>
        <v>0</v>
      </c>
      <c r="N31" s="157"/>
      <c r="O31" s="155">
        <f>'2 - Monthly Unit Rates'!M31*'3 - Estimated Volumes'!M31*12</f>
        <v>0</v>
      </c>
      <c r="P31" s="156">
        <f t="shared" si="7"/>
        <v>0</v>
      </c>
      <c r="Q31" s="157"/>
      <c r="R31" s="155">
        <f>'2 - Monthly Unit Rates'!N31*'3 - Estimated Volumes'!O31*12</f>
        <v>0</v>
      </c>
      <c r="S31" s="156">
        <f t="shared" si="8"/>
        <v>0</v>
      </c>
      <c r="T31" s="210"/>
      <c r="U31" s="163"/>
      <c r="V31" s="203"/>
    </row>
    <row r="32" spans="1:22" ht="13.95" customHeight="1">
      <c r="A32" s="202"/>
      <c r="B32" s="163"/>
      <c r="C32" s="165"/>
      <c r="D32" s="154" t="s">
        <v>45</v>
      </c>
      <c r="E32" s="469">
        <f>'2 - Monthly Unit Rates'!F32*'3 - Estimated Volumes'!E32*12</f>
        <v>288000</v>
      </c>
      <c r="F32" s="469">
        <f>'2 - Monthly Unit Rates'!G32*'3 - Estimated Volumes'!F32*2</f>
        <v>0</v>
      </c>
      <c r="G32" s="469">
        <f>'2 - Monthly Unit Rates'!H32*'3 - Estimated Volumes'!G32*12</f>
        <v>0</v>
      </c>
      <c r="H32" s="469">
        <f>'2 - Monthly Unit Rates'!I32*'3 - Estimated Volumes'!H32*12</f>
        <v>0</v>
      </c>
      <c r="I32" s="469">
        <f>'2 - Monthly Unit Rates'!J32*'3 - Estimated Volumes'!I32*12</f>
        <v>0</v>
      </c>
      <c r="J32" s="470">
        <f t="shared" si="5"/>
        <v>288000</v>
      </c>
      <c r="K32" s="471"/>
      <c r="L32" s="469">
        <f>'2 - Monthly Unit Rates'!L32*'3 - Estimated Volumes'!K32*12</f>
        <v>0</v>
      </c>
      <c r="M32" s="470">
        <f t="shared" si="6"/>
        <v>288000</v>
      </c>
      <c r="N32" s="472"/>
      <c r="O32" s="469">
        <f>'2 - Monthly Unit Rates'!M32*'3 - Estimated Volumes'!M32*12</f>
        <v>0</v>
      </c>
      <c r="P32" s="470">
        <f t="shared" si="7"/>
        <v>288000</v>
      </c>
      <c r="Q32" s="472"/>
      <c r="R32" s="469">
        <f>'2 - Monthly Unit Rates'!N32*'3 - Estimated Volumes'!O32*12</f>
        <v>0</v>
      </c>
      <c r="S32" s="470">
        <f t="shared" si="8"/>
        <v>288000</v>
      </c>
      <c r="T32" s="210"/>
      <c r="U32" s="163"/>
      <c r="V32" s="203"/>
    </row>
    <row r="33" spans="1:22" ht="15" customHeight="1">
      <c r="A33" s="202"/>
      <c r="B33" s="163"/>
      <c r="C33" s="165"/>
      <c r="D33" s="154" t="s">
        <v>46</v>
      </c>
      <c r="E33" s="155">
        <f>'2 - Monthly Unit Rates'!F33*'3 - Estimated Volumes'!E33*12</f>
        <v>0</v>
      </c>
      <c r="F33" s="155">
        <f>'2 - Monthly Unit Rates'!G33*'3 - Estimated Volumes'!F33*12</f>
        <v>0</v>
      </c>
      <c r="G33" s="155">
        <f>'2 - Monthly Unit Rates'!H33*'3 - Estimated Volumes'!G33*12</f>
        <v>0</v>
      </c>
      <c r="H33" s="155">
        <f>'2 - Monthly Unit Rates'!I33*'3 - Estimated Volumes'!H33*12</f>
        <v>0</v>
      </c>
      <c r="I33" s="155">
        <f>'2 - Monthly Unit Rates'!J33*'3 - Estimated Volumes'!I33*12</f>
        <v>0</v>
      </c>
      <c r="J33" s="156">
        <f t="shared" si="5"/>
        <v>0</v>
      </c>
      <c r="K33" s="157"/>
      <c r="L33" s="155">
        <f>'2 - Monthly Unit Rates'!L33*'3 - Estimated Volumes'!K33*12</f>
        <v>0</v>
      </c>
      <c r="M33" s="156">
        <f t="shared" si="6"/>
        <v>0</v>
      </c>
      <c r="N33" s="157"/>
      <c r="O33" s="155">
        <f>'2 - Monthly Unit Rates'!M33*'3 - Estimated Volumes'!M33*12</f>
        <v>0</v>
      </c>
      <c r="P33" s="156">
        <f t="shared" si="7"/>
        <v>0</v>
      </c>
      <c r="Q33" s="157"/>
      <c r="R33" s="155">
        <f>'2 - Monthly Unit Rates'!N33*'3 - Estimated Volumes'!O33*12</f>
        <v>0</v>
      </c>
      <c r="S33" s="156">
        <f t="shared" si="8"/>
        <v>0</v>
      </c>
      <c r="T33" s="210"/>
      <c r="U33" s="163"/>
      <c r="V33" s="203"/>
    </row>
    <row r="34" spans="1:22" s="494" customFormat="1" ht="15" customHeight="1">
      <c r="A34" s="489"/>
      <c r="B34" s="490"/>
      <c r="C34" s="491"/>
      <c r="D34" s="154" t="s">
        <v>47</v>
      </c>
      <c r="E34" s="155">
        <f>'2 - Monthly Unit Rates'!F34*'3 - Estimated Volumes'!E34*2</f>
        <v>0</v>
      </c>
      <c r="F34" s="155">
        <f>'2 - Monthly Unit Rates'!G34*'3 - Estimated Volumes'!F34*12</f>
        <v>151200</v>
      </c>
      <c r="G34" s="155">
        <f>'2 - Monthly Unit Rates'!H34*'3 - Estimated Volumes'!G34*12</f>
        <v>151200</v>
      </c>
      <c r="H34" s="155">
        <f>'2 - Monthly Unit Rates'!I34*'3 - Estimated Volumes'!H34*12</f>
        <v>151200</v>
      </c>
      <c r="I34" s="155">
        <f>'2 - Monthly Unit Rates'!J34*'3 - Estimated Volumes'!I34*12</f>
        <v>151200</v>
      </c>
      <c r="J34" s="156">
        <f t="shared" ref="J34" si="9">SUM(E34:I34)</f>
        <v>604800</v>
      </c>
      <c r="K34" s="433"/>
      <c r="L34" s="155">
        <f>'2 - Monthly Unit Rates'!L34*'3 - Estimated Volumes'!K34*12</f>
        <v>151200</v>
      </c>
      <c r="M34" s="156">
        <f t="shared" ref="M34" si="10">SUM(J34:L34)</f>
        <v>756000</v>
      </c>
      <c r="N34" s="157"/>
      <c r="O34" s="155">
        <f>'2 - Monthly Unit Rates'!M34*'3 - Estimated Volumes'!M34*12</f>
        <v>151200</v>
      </c>
      <c r="P34" s="156">
        <f t="shared" ref="P34" si="11">SUM(M34:O34)</f>
        <v>907200</v>
      </c>
      <c r="Q34" s="157"/>
      <c r="R34" s="155">
        <f>'2 - Monthly Unit Rates'!N34*'3 - Estimated Volumes'!O34*12</f>
        <v>151200</v>
      </c>
      <c r="S34" s="156">
        <f t="shared" ref="S34" si="12">SUM(P34:R34)</f>
        <v>1058400</v>
      </c>
      <c r="T34" s="492"/>
      <c r="U34" s="490"/>
      <c r="V34" s="493"/>
    </row>
    <row r="35" spans="1:22" ht="13.35" customHeight="1">
      <c r="A35" s="202"/>
      <c r="B35" s="163"/>
      <c r="C35" s="165"/>
      <c r="D35" s="219" t="s">
        <v>31</v>
      </c>
      <c r="E35" s="467">
        <f t="shared" ref="E35:J35" si="13">SUM(E20:E34)</f>
        <v>1330620.7200000002</v>
      </c>
      <c r="F35" s="467">
        <f t="shared" si="13"/>
        <v>1193619.96</v>
      </c>
      <c r="G35" s="467">
        <f t="shared" si="13"/>
        <v>1198490.8800000001</v>
      </c>
      <c r="H35" s="467">
        <f t="shared" si="13"/>
        <v>1197645.6000000001</v>
      </c>
      <c r="I35" s="467">
        <f t="shared" si="13"/>
        <v>1197645.6000000001</v>
      </c>
      <c r="J35" s="467">
        <f t="shared" si="13"/>
        <v>6118022.7599999998</v>
      </c>
      <c r="K35" s="434"/>
      <c r="L35" s="467">
        <f>SUM(L20:L34)</f>
        <v>1197645.6000000001</v>
      </c>
      <c r="M35" s="467">
        <f>SUM(M20:M34)</f>
        <v>7315668.3599999994</v>
      </c>
      <c r="N35" s="467"/>
      <c r="O35" s="467">
        <f>SUM(O20:O34)</f>
        <v>1197645.6000000001</v>
      </c>
      <c r="P35" s="467">
        <f>SUM(P20:P34)</f>
        <v>8513313.9600000009</v>
      </c>
      <c r="Q35" s="467"/>
      <c r="R35" s="467">
        <f>SUM(R20:R34)</f>
        <v>1198490.8800000001</v>
      </c>
      <c r="S35" s="467">
        <f>SUM(S20:S34)</f>
        <v>9711804.8399999999</v>
      </c>
      <c r="T35" s="210"/>
      <c r="U35" s="163"/>
      <c r="V35" s="203"/>
    </row>
    <row r="36" spans="1:22" ht="13.35" customHeight="1" thickBot="1">
      <c r="A36" s="202"/>
      <c r="B36" s="163"/>
      <c r="C36" s="220"/>
      <c r="D36" s="221"/>
      <c r="E36" s="221"/>
      <c r="F36" s="221"/>
      <c r="G36" s="221"/>
      <c r="H36" s="221"/>
      <c r="I36" s="221"/>
      <c r="J36" s="221"/>
      <c r="K36" s="163"/>
      <c r="L36" s="221"/>
      <c r="M36" s="221"/>
      <c r="N36" s="163"/>
      <c r="O36" s="221"/>
      <c r="P36" s="221"/>
      <c r="Q36" s="163"/>
      <c r="R36" s="221"/>
      <c r="S36" s="221"/>
      <c r="T36" s="163"/>
      <c r="U36" s="163"/>
      <c r="V36" s="203"/>
    </row>
    <row r="37" spans="1:22" ht="13.95" customHeight="1" thickBot="1">
      <c r="A37" s="202"/>
      <c r="B37" s="222"/>
      <c r="C37" s="223" t="s">
        <v>48</v>
      </c>
      <c r="D37" s="224"/>
      <c r="E37" s="468">
        <f t="shared" ref="E37:J37" si="14">E17+E35</f>
        <v>7933602.4199999981</v>
      </c>
      <c r="F37" s="468">
        <f t="shared" si="14"/>
        <v>9205951.8899999969</v>
      </c>
      <c r="G37" s="468">
        <f t="shared" si="14"/>
        <v>8740285.6799999997</v>
      </c>
      <c r="H37" s="468">
        <f t="shared" si="14"/>
        <v>8833811.0399999991</v>
      </c>
      <c r="I37" s="468">
        <f t="shared" si="14"/>
        <v>8877366.7199999988</v>
      </c>
      <c r="J37" s="468">
        <f t="shared" si="14"/>
        <v>43591017.749999993</v>
      </c>
      <c r="K37" s="433"/>
      <c r="L37" s="468">
        <f>L17+L35</f>
        <v>9177631.4282893073</v>
      </c>
      <c r="M37" s="468">
        <f>M17+M35</f>
        <v>52768649.178289302</v>
      </c>
      <c r="N37" s="157"/>
      <c r="O37" s="468">
        <f>O17+O35</f>
        <v>9479855.0580051467</v>
      </c>
      <c r="P37" s="468">
        <f>P17+P35</f>
        <v>62248504.236294456</v>
      </c>
      <c r="Q37" s="157"/>
      <c r="R37" s="468">
        <f>R17+R35</f>
        <v>9907276.3986978177</v>
      </c>
      <c r="S37" s="468">
        <f>S17+S35</f>
        <v>72155780.634992257</v>
      </c>
      <c r="T37" s="210"/>
      <c r="U37" s="163"/>
      <c r="V37" s="203"/>
    </row>
    <row r="38" spans="1:22" ht="13.35" customHeight="1">
      <c r="A38" s="202"/>
      <c r="B38" s="169"/>
      <c r="C38" s="225"/>
      <c r="D38" s="225"/>
      <c r="E38" s="225"/>
      <c r="F38" s="225"/>
      <c r="G38" s="225"/>
      <c r="H38" s="225"/>
      <c r="I38" s="225"/>
      <c r="J38" s="225"/>
      <c r="K38" s="163"/>
      <c r="L38" s="226"/>
      <c r="M38" s="226"/>
      <c r="N38" s="163"/>
      <c r="O38" s="226"/>
      <c r="P38" s="226"/>
      <c r="Q38" s="163"/>
      <c r="R38" s="226"/>
      <c r="S38" s="226"/>
      <c r="T38" s="163"/>
      <c r="U38" s="163"/>
      <c r="V38" s="203"/>
    </row>
    <row r="39" spans="1:22" ht="13.95" customHeight="1">
      <c r="A39" s="202"/>
      <c r="B39" s="153"/>
      <c r="C39" s="153"/>
      <c r="D39" s="153"/>
      <c r="E39" s="153"/>
      <c r="F39" s="153"/>
      <c r="G39" s="153"/>
      <c r="H39" s="153"/>
      <c r="I39" s="153"/>
      <c r="J39" s="153"/>
      <c r="K39" s="163"/>
      <c r="L39" s="153"/>
      <c r="M39" s="153"/>
      <c r="N39" s="163"/>
      <c r="O39" s="153"/>
      <c r="P39" s="153"/>
      <c r="Q39" s="163"/>
      <c r="R39" s="153"/>
      <c r="S39" s="153"/>
      <c r="T39" s="163"/>
      <c r="U39" s="163"/>
      <c r="V39" s="203"/>
    </row>
    <row r="40" spans="1:22" ht="14.1" customHeight="1">
      <c r="A40" s="211"/>
      <c r="B40" s="159" t="s">
        <v>49</v>
      </c>
      <c r="C40" s="160"/>
      <c r="D40" s="160"/>
      <c r="E40" s="214"/>
      <c r="F40" s="214"/>
      <c r="G40" s="214"/>
      <c r="H40" s="214"/>
      <c r="I40" s="214"/>
      <c r="J40" s="214"/>
      <c r="K40" s="157"/>
      <c r="L40" s="214"/>
      <c r="M40" s="214"/>
      <c r="N40" s="157"/>
      <c r="O40" s="214"/>
      <c r="P40" s="214"/>
      <c r="Q40" s="157"/>
      <c r="R40" s="214"/>
      <c r="S40" s="214"/>
      <c r="T40" s="210"/>
      <c r="U40" s="163"/>
      <c r="V40" s="203"/>
    </row>
    <row r="41" spans="1:22" ht="14.1" customHeight="1">
      <c r="A41" s="202"/>
      <c r="B41" s="162"/>
      <c r="C41" s="605" t="s">
        <v>50</v>
      </c>
      <c r="D41" s="606"/>
      <c r="E41" s="606"/>
      <c r="F41" s="606"/>
      <c r="G41" s="606"/>
      <c r="H41" s="606"/>
      <c r="I41" s="606"/>
      <c r="J41" s="607"/>
      <c r="K41" s="157"/>
      <c r="L41" s="603"/>
      <c r="M41" s="604"/>
      <c r="N41" s="157"/>
      <c r="O41" s="603"/>
      <c r="P41" s="604"/>
      <c r="Q41" s="157"/>
      <c r="R41" s="603"/>
      <c r="S41" s="604"/>
      <c r="T41" s="210"/>
      <c r="U41" s="163"/>
      <c r="V41" s="203"/>
    </row>
    <row r="42" spans="1:22" ht="15" customHeight="1">
      <c r="A42" s="202"/>
      <c r="B42" s="163"/>
      <c r="C42" s="162"/>
      <c r="D42" s="154" t="s">
        <v>51</v>
      </c>
      <c r="E42" s="155">
        <f>'2 - Monthly Unit Rates'!F39*'3 - Estimated Volumes'!E38*12</f>
        <v>4573346.4000000004</v>
      </c>
      <c r="F42" s="155">
        <f>'2 - Monthly Unit Rates'!G39*'3 - Estimated Volumes'!F38*3</f>
        <v>1173281.1299999999</v>
      </c>
      <c r="G42" s="155">
        <f>'2 - Monthly Unit Rates'!H39*'3 - Estimated Volumes'!G38*12</f>
        <v>0</v>
      </c>
      <c r="H42" s="155">
        <f>'2 - Monthly Unit Rates'!I39*'3 - Estimated Volumes'!H38*12</f>
        <v>0</v>
      </c>
      <c r="I42" s="155">
        <f>'2 - Monthly Unit Rates'!J39*'3 - Estimated Volumes'!I38*12</f>
        <v>0</v>
      </c>
      <c r="J42" s="156">
        <f t="shared" ref="J42:J50" si="15">SUM(E42:I42)</f>
        <v>5746627.5300000003</v>
      </c>
      <c r="K42" s="157"/>
      <c r="L42" s="155">
        <f>'2 - Monthly Unit Rates'!L39*'3 - Estimated Volumes'!K38*12</f>
        <v>0</v>
      </c>
      <c r="M42" s="156">
        <f t="shared" ref="M42:M50" si="16">SUM(J42:L42)</f>
        <v>5746627.5300000003</v>
      </c>
      <c r="N42" s="157"/>
      <c r="O42" s="155">
        <f>'2 - Monthly Unit Rates'!M39*'3 - Estimated Volumes'!M38*12</f>
        <v>0</v>
      </c>
      <c r="P42" s="156">
        <f t="shared" ref="P42:P50" si="17">SUM(M42:O42)</f>
        <v>5746627.5300000003</v>
      </c>
      <c r="Q42" s="157"/>
      <c r="R42" s="155">
        <f>'2 - Monthly Unit Rates'!N39*'3 - Estimated Volumes'!O38*12</f>
        <v>0</v>
      </c>
      <c r="S42" s="156">
        <f t="shared" ref="S42:S50" si="18">SUM(P42:R42)</f>
        <v>5746627.5300000003</v>
      </c>
      <c r="T42" s="210"/>
      <c r="U42" s="163"/>
      <c r="V42" s="203"/>
    </row>
    <row r="43" spans="1:22" ht="15" customHeight="1">
      <c r="A43" s="202"/>
      <c r="B43" s="163"/>
      <c r="C43" s="165"/>
      <c r="D43" s="154" t="s">
        <v>52</v>
      </c>
      <c r="E43" s="155">
        <f>'2 - Monthly Unit Rates'!F40*'3 - Estimated Volumes'!E39*12</f>
        <v>0</v>
      </c>
      <c r="F43" s="155">
        <f>'2 - Monthly Unit Rates'!G40*'3 - Estimated Volumes'!F39*9</f>
        <v>3430009.8000000003</v>
      </c>
      <c r="G43" s="155">
        <f>'2 - Monthly Unit Rates'!H40*'3 - Estimated Volumes'!G39*12</f>
        <v>4693124.5199999996</v>
      </c>
      <c r="H43" s="155">
        <f>'2 - Monthly Unit Rates'!I40*'3 - Estimated Volumes'!H39*12</f>
        <v>4693124.5199999996</v>
      </c>
      <c r="I43" s="155">
        <f>'2 - Monthly Unit Rates'!J40*'3 - Estimated Volumes'!I39*12</f>
        <v>4693124.5199999996</v>
      </c>
      <c r="J43" s="156">
        <f t="shared" si="15"/>
        <v>17509383.359999999</v>
      </c>
      <c r="K43" s="157"/>
      <c r="L43" s="155">
        <f>'2 - Monthly Unit Rates'!L40*'3 - Estimated Volumes'!K39*12</f>
        <v>4693124.5199999996</v>
      </c>
      <c r="M43" s="156">
        <f t="shared" si="16"/>
        <v>22202507.879999999</v>
      </c>
      <c r="N43" s="157"/>
      <c r="O43" s="155">
        <f>'2 - Monthly Unit Rates'!M40*'3 - Estimated Volumes'!M39*12</f>
        <v>4693124.5199999996</v>
      </c>
      <c r="P43" s="156">
        <f t="shared" si="17"/>
        <v>26895632.399999999</v>
      </c>
      <c r="Q43" s="157"/>
      <c r="R43" s="155">
        <f>'2 - Monthly Unit Rates'!N40*'3 - Estimated Volumes'!O39*12</f>
        <v>4693124.5199999996</v>
      </c>
      <c r="S43" s="156">
        <f t="shared" si="18"/>
        <v>31588756.919999998</v>
      </c>
      <c r="T43" s="210"/>
      <c r="U43" s="163"/>
      <c r="V43" s="203"/>
    </row>
    <row r="44" spans="1:22" ht="14.1" customHeight="1">
      <c r="A44" s="202"/>
      <c r="B44" s="163"/>
      <c r="C44" s="165"/>
      <c r="D44" s="154" t="s">
        <v>53</v>
      </c>
      <c r="E44" s="473">
        <f>'2 - Monthly Unit Rates'!F41*'3 - Estimated Volumes'!E40*12</f>
        <v>1205060.4000000001</v>
      </c>
      <c r="F44" s="155">
        <f>'2 - Monthly Unit Rates'!G41*'3 - Estimated Volumes'!F40*5</f>
        <v>211728.99999999997</v>
      </c>
      <c r="G44" s="155">
        <f>'2 - Monthly Unit Rates'!H41*'3 - Estimated Volumes'!G40*12</f>
        <v>508149.6</v>
      </c>
      <c r="H44" s="155">
        <f>'2 - Monthly Unit Rates'!I41*'3 - Estimated Volumes'!H40*12</f>
        <v>508149.6</v>
      </c>
      <c r="I44" s="155">
        <f>'2 - Monthly Unit Rates'!J41*'3 - Estimated Volumes'!I40*12</f>
        <v>508149.6</v>
      </c>
      <c r="J44" s="156">
        <f>SUM(F44:I44)</f>
        <v>1736177.7999999998</v>
      </c>
      <c r="K44" s="157"/>
      <c r="L44" s="155">
        <f>'2 - Monthly Unit Rates'!L41*'3 - Estimated Volumes'!K40*12</f>
        <v>546000</v>
      </c>
      <c r="M44" s="156">
        <f t="shared" si="16"/>
        <v>2282177.7999999998</v>
      </c>
      <c r="N44" s="157"/>
      <c r="O44" s="155">
        <f>'2 - Monthly Unit Rates'!M41*'3 - Estimated Volumes'!M40*12</f>
        <v>546000</v>
      </c>
      <c r="P44" s="156">
        <f t="shared" si="17"/>
        <v>2828177.8</v>
      </c>
      <c r="Q44" s="157"/>
      <c r="R44" s="155">
        <f>'2 - Monthly Unit Rates'!N41*'3 - Estimated Volumes'!O40*12</f>
        <v>546000</v>
      </c>
      <c r="S44" s="156">
        <f t="shared" si="18"/>
        <v>3374177.8</v>
      </c>
      <c r="T44" s="210"/>
      <c r="U44" s="163"/>
      <c r="V44" s="203"/>
    </row>
    <row r="45" spans="1:22" ht="14.1" customHeight="1">
      <c r="A45" s="202"/>
      <c r="B45" s="163"/>
      <c r="C45" s="165"/>
      <c r="D45" s="154" t="s">
        <v>54</v>
      </c>
      <c r="E45" s="155">
        <f>'2 - Monthly Unit Rates'!F42*'3 - Estimated Volumes'!E41</f>
        <v>0</v>
      </c>
      <c r="F45" s="474">
        <f>'2 - Monthly Unit Rates'!G42*'3 - Estimated Volumes'!F41*5</f>
        <v>146999.99999999997</v>
      </c>
      <c r="G45" s="474">
        <f>'2 - Monthly Unit Rates'!H42*'3 - Estimated Volumes'!G41*12</f>
        <v>352799.99999999994</v>
      </c>
      <c r="H45" s="474">
        <f>'2 - Monthly Unit Rates'!I42*'3 - Estimated Volumes'!H41*12</f>
        <v>352799.99999999994</v>
      </c>
      <c r="I45" s="474">
        <f>'2 - Monthly Unit Rates'!J42*'3 - Estimated Volumes'!I41*12</f>
        <v>352799.99999999994</v>
      </c>
      <c r="J45" s="367">
        <f>SUM(F45:I45)</f>
        <v>1205399.9999999998</v>
      </c>
      <c r="K45" s="157"/>
      <c r="L45" s="155">
        <f>'2 - Monthly Unit Rates'!L42*'3 - Estimated Volumes'!K41*12</f>
        <v>352799.99999999994</v>
      </c>
      <c r="M45" s="156">
        <f t="shared" si="16"/>
        <v>1558199.9999999998</v>
      </c>
      <c r="N45" s="157"/>
      <c r="O45" s="155">
        <f>'2 - Monthly Unit Rates'!M42*'3 - Estimated Volumes'!M41*12</f>
        <v>352799.99999999994</v>
      </c>
      <c r="P45" s="156">
        <f t="shared" si="17"/>
        <v>1910999.9999999998</v>
      </c>
      <c r="Q45" s="157"/>
      <c r="R45" s="155">
        <f>'2 - Monthly Unit Rates'!N42*'3 - Estimated Volumes'!O41*12</f>
        <v>352799.99999999994</v>
      </c>
      <c r="S45" s="156">
        <f t="shared" si="18"/>
        <v>2263799.9999999995</v>
      </c>
      <c r="T45" s="210"/>
      <c r="U45" s="163"/>
      <c r="V45" s="203"/>
    </row>
    <row r="46" spans="1:22" ht="14.1" customHeight="1">
      <c r="A46" s="202"/>
      <c r="B46" s="163"/>
      <c r="C46" s="165"/>
      <c r="D46" s="370" t="s">
        <v>55</v>
      </c>
      <c r="E46" s="375">
        <f>'2 - Monthly Unit Rates'!F43*'3 - Estimated Volumes'!E42*12</f>
        <v>360000</v>
      </c>
      <c r="F46" s="375">
        <f>'2 - Monthly Unit Rates'!G43*'3 - Estimated Volumes'!F42*7</f>
        <v>317593.5</v>
      </c>
      <c r="G46" s="475">
        <v>0</v>
      </c>
      <c r="H46" s="375">
        <v>0</v>
      </c>
      <c r="I46" s="375">
        <v>0</v>
      </c>
      <c r="J46" s="376">
        <f t="shared" si="15"/>
        <v>677593.5</v>
      </c>
      <c r="K46" s="371"/>
      <c r="L46" s="375">
        <v>0</v>
      </c>
      <c r="M46" s="376">
        <f t="shared" si="16"/>
        <v>677593.5</v>
      </c>
      <c r="N46" s="371"/>
      <c r="O46" s="375">
        <v>0</v>
      </c>
      <c r="P46" s="376">
        <f t="shared" si="17"/>
        <v>677593.5</v>
      </c>
      <c r="Q46" s="371"/>
      <c r="R46" s="375">
        <v>0</v>
      </c>
      <c r="S46" s="376">
        <f t="shared" si="18"/>
        <v>677593.5</v>
      </c>
      <c r="T46" s="210"/>
      <c r="U46" s="163"/>
      <c r="V46" s="203"/>
    </row>
    <row r="47" spans="1:22" ht="14.1" customHeight="1">
      <c r="A47" s="202"/>
      <c r="B47" s="163"/>
      <c r="C47" s="165"/>
      <c r="D47" s="154" t="s">
        <v>56</v>
      </c>
      <c r="E47" s="155">
        <f>'2 - Monthly Unit Rates'!F44*'3 - Estimated Volumes'!E43*12</f>
        <v>707779.8</v>
      </c>
      <c r="F47" s="155">
        <f>'2 - Monthly Unit Rates'!G44*'3 - Estimated Volumes'!F43*12</f>
        <v>707779.8</v>
      </c>
      <c r="G47" s="155">
        <f>'2 - Monthly Unit Rates'!H44*'3 - Estimated Volumes'!G43*12</f>
        <v>707779.8</v>
      </c>
      <c r="H47" s="155">
        <f>'2 - Monthly Unit Rates'!I44*'3 - Estimated Volumes'!H43*12</f>
        <v>707779.8</v>
      </c>
      <c r="I47" s="155">
        <f>'2 - Monthly Unit Rates'!J44*'3 - Estimated Volumes'!I43*12</f>
        <v>707779.8</v>
      </c>
      <c r="J47" s="156">
        <f t="shared" si="15"/>
        <v>3538899</v>
      </c>
      <c r="K47" s="157"/>
      <c r="L47" s="155">
        <f>'2 - Monthly Unit Rates'!L44*'3 - Estimated Volumes'!K43*12</f>
        <v>707779.8</v>
      </c>
      <c r="M47" s="156">
        <f t="shared" si="16"/>
        <v>4246678.8</v>
      </c>
      <c r="N47" s="157"/>
      <c r="O47" s="155">
        <f>'2 - Monthly Unit Rates'!M44*'3 - Estimated Volumes'!M43*12</f>
        <v>707779.8</v>
      </c>
      <c r="P47" s="156">
        <f t="shared" si="17"/>
        <v>4954458.5999999996</v>
      </c>
      <c r="Q47" s="157"/>
      <c r="R47" s="155">
        <f>'2 - Monthly Unit Rates'!N44*'3 - Estimated Volumes'!O43*12</f>
        <v>707779.8</v>
      </c>
      <c r="S47" s="156">
        <f t="shared" si="18"/>
        <v>5662238.3999999994</v>
      </c>
      <c r="T47" s="210"/>
      <c r="U47" s="163"/>
      <c r="V47" s="203"/>
    </row>
    <row r="48" spans="1:22" ht="14.1" customHeight="1">
      <c r="A48" s="202"/>
      <c r="B48" s="163"/>
      <c r="C48" s="165"/>
      <c r="D48" s="154" t="s">
        <v>27</v>
      </c>
      <c r="E48" s="155">
        <f>'2 - Monthly Unit Rates'!F45*'3 - Estimated Volumes'!E44*12</f>
        <v>28440</v>
      </c>
      <c r="F48" s="155">
        <f>'2 - Monthly Unit Rates'!G45*'3 - Estimated Volumes'!F44*12</f>
        <v>28440</v>
      </c>
      <c r="G48" s="155">
        <f>'2 - Monthly Unit Rates'!H45*'3 - Estimated Volumes'!G44*12</f>
        <v>28440</v>
      </c>
      <c r="H48" s="155">
        <f>'2 - Monthly Unit Rates'!I45*'3 - Estimated Volumes'!H44*12</f>
        <v>28440</v>
      </c>
      <c r="I48" s="155">
        <f>'2 - Monthly Unit Rates'!J45*'3 - Estimated Volumes'!I44*12</f>
        <v>28440</v>
      </c>
      <c r="J48" s="156">
        <f t="shared" si="15"/>
        <v>142200</v>
      </c>
      <c r="K48" s="157"/>
      <c r="L48" s="155">
        <f>'2 - Monthly Unit Rates'!L45*'3 - Estimated Volumes'!K44*12</f>
        <v>28440</v>
      </c>
      <c r="M48" s="156">
        <f t="shared" si="16"/>
        <v>170640</v>
      </c>
      <c r="N48" s="157"/>
      <c r="O48" s="155">
        <f>'2 - Monthly Unit Rates'!M45*'3 - Estimated Volumes'!M44*12</f>
        <v>28440</v>
      </c>
      <c r="P48" s="156">
        <f t="shared" si="17"/>
        <v>199080</v>
      </c>
      <c r="Q48" s="157"/>
      <c r="R48" s="155">
        <f>'2 - Monthly Unit Rates'!N45*'3 - Estimated Volumes'!O44*12</f>
        <v>28440</v>
      </c>
      <c r="S48" s="156">
        <f t="shared" si="18"/>
        <v>227520</v>
      </c>
      <c r="T48" s="210"/>
      <c r="U48" s="163"/>
      <c r="V48" s="203"/>
    </row>
    <row r="49" spans="1:22" ht="14.1" customHeight="1">
      <c r="A49" s="202"/>
      <c r="B49" s="163"/>
      <c r="C49" s="165"/>
      <c r="D49" s="154" t="s">
        <v>57</v>
      </c>
      <c r="E49" s="155">
        <f>'2 - Monthly Unit Rates'!F46*'3 - Estimated Volumes'!E45*12</f>
        <v>0</v>
      </c>
      <c r="F49" s="155">
        <f>'2 - Monthly Unit Rates'!G46*'3 - Estimated Volumes'!F45*12</f>
        <v>0</v>
      </c>
      <c r="G49" s="155">
        <f>'2 - Monthly Unit Rates'!H46*'3 - Estimated Volumes'!G45*12</f>
        <v>0</v>
      </c>
      <c r="H49" s="155">
        <f>'2 - Monthly Unit Rates'!I46*'3 - Estimated Volumes'!H45*12</f>
        <v>0</v>
      </c>
      <c r="I49" s="155">
        <f>'2 - Monthly Unit Rates'!J46*'3 - Estimated Volumes'!I45*12</f>
        <v>0</v>
      </c>
      <c r="J49" s="156">
        <f t="shared" si="15"/>
        <v>0</v>
      </c>
      <c r="K49" s="157"/>
      <c r="L49" s="155">
        <f>'2 - Monthly Unit Rates'!L46*'3 - Estimated Volumes'!K45*12</f>
        <v>0</v>
      </c>
      <c r="M49" s="156">
        <f t="shared" si="16"/>
        <v>0</v>
      </c>
      <c r="N49" s="157"/>
      <c r="O49" s="155">
        <f>'2 - Monthly Unit Rates'!M46*'3 - Estimated Volumes'!M45*12</f>
        <v>0</v>
      </c>
      <c r="P49" s="156">
        <f t="shared" si="17"/>
        <v>0</v>
      </c>
      <c r="Q49" s="157"/>
      <c r="R49" s="155">
        <f>'2 - Monthly Unit Rates'!N46*'3 - Estimated Volumes'!O45*12</f>
        <v>0</v>
      </c>
      <c r="S49" s="156">
        <f t="shared" si="18"/>
        <v>0</v>
      </c>
      <c r="T49" s="210"/>
      <c r="U49" s="163"/>
      <c r="V49" s="203"/>
    </row>
    <row r="50" spans="1:22" ht="14.1" customHeight="1">
      <c r="A50" s="202"/>
      <c r="B50" s="163"/>
      <c r="C50" s="165"/>
      <c r="D50" s="154" t="s">
        <v>58</v>
      </c>
      <c r="E50" s="155">
        <f>'2 - Monthly Unit Rates'!F47*'3 - Estimated Volumes'!E46*12</f>
        <v>0</v>
      </c>
      <c r="F50" s="155">
        <f>'2 - Monthly Unit Rates'!G47*'3 - Estimated Volumes'!F46*12</f>
        <v>0</v>
      </c>
      <c r="G50" s="155">
        <f>'2 - Monthly Unit Rates'!H47*'3 - Estimated Volumes'!G46*12</f>
        <v>0</v>
      </c>
      <c r="H50" s="155">
        <f>'2 - Monthly Unit Rates'!I47*'3 - Estimated Volumes'!H46*12</f>
        <v>0</v>
      </c>
      <c r="I50" s="155">
        <f>'2 - Monthly Unit Rates'!J47*'3 - Estimated Volumes'!I46*12</f>
        <v>0</v>
      </c>
      <c r="J50" s="156">
        <f t="shared" si="15"/>
        <v>0</v>
      </c>
      <c r="K50" s="157"/>
      <c r="L50" s="155">
        <f>'2 - Monthly Unit Rates'!L47*'3 - Estimated Volumes'!K46*12</f>
        <v>0</v>
      </c>
      <c r="M50" s="156">
        <f t="shared" si="16"/>
        <v>0</v>
      </c>
      <c r="N50" s="157"/>
      <c r="O50" s="155">
        <f>'2 - Monthly Unit Rates'!M47*'3 - Estimated Volumes'!M46*12</f>
        <v>0</v>
      </c>
      <c r="P50" s="156">
        <f t="shared" si="17"/>
        <v>0</v>
      </c>
      <c r="Q50" s="157"/>
      <c r="R50" s="155">
        <f>'2 - Monthly Unit Rates'!N47*'3 - Estimated Volumes'!O46*12</f>
        <v>0</v>
      </c>
      <c r="S50" s="156">
        <f t="shared" si="18"/>
        <v>0</v>
      </c>
      <c r="T50" s="210"/>
      <c r="U50" s="163"/>
      <c r="V50" s="203"/>
    </row>
    <row r="51" spans="1:22" ht="13.35" customHeight="1">
      <c r="A51" s="202"/>
      <c r="B51" s="163"/>
      <c r="C51" s="165"/>
      <c r="D51" s="219" t="s">
        <v>31</v>
      </c>
      <c r="E51" s="467">
        <f>SUM(E42+E43+E45+E46+E47+E48+E49+E50)</f>
        <v>5669566.2000000002</v>
      </c>
      <c r="F51" s="467">
        <f>SUM(F42:F50)</f>
        <v>6015833.2299999995</v>
      </c>
      <c r="G51" s="467">
        <f t="shared" ref="G51:J51" si="19">SUM(G42:G50)</f>
        <v>6290293.919999999</v>
      </c>
      <c r="H51" s="467">
        <f t="shared" si="19"/>
        <v>6290293.919999999</v>
      </c>
      <c r="I51" s="467">
        <f t="shared" si="19"/>
        <v>6290293.919999999</v>
      </c>
      <c r="J51" s="467">
        <f t="shared" si="19"/>
        <v>30556281.190000001</v>
      </c>
      <c r="K51" s="467"/>
      <c r="L51" s="467">
        <f>SUM(L42:L50)</f>
        <v>6328144.3199999994</v>
      </c>
      <c r="M51" s="467">
        <f>SUM(M42:M50)</f>
        <v>36884425.509999998</v>
      </c>
      <c r="N51" s="467"/>
      <c r="O51" s="467">
        <f>SUM(O42:O50)</f>
        <v>6328144.3199999994</v>
      </c>
      <c r="P51" s="467">
        <f>SUM(P42:P50)</f>
        <v>43212569.829999998</v>
      </c>
      <c r="Q51" s="467"/>
      <c r="R51" s="467">
        <f>SUM(R42:R50)</f>
        <v>6328144.3199999994</v>
      </c>
      <c r="S51" s="467">
        <f>SUM(S42:S50)</f>
        <v>49540714.149999991</v>
      </c>
      <c r="T51" s="210"/>
      <c r="U51" s="163"/>
      <c r="V51" s="203"/>
    </row>
    <row r="52" spans="1:22" ht="13.95" customHeight="1">
      <c r="A52" s="202"/>
      <c r="B52" s="163"/>
      <c r="C52" s="153"/>
      <c r="D52" s="168"/>
      <c r="E52" s="168"/>
      <c r="F52" s="168"/>
      <c r="G52" s="168"/>
      <c r="H52" s="168"/>
      <c r="I52" s="168"/>
      <c r="J52" s="168"/>
      <c r="K52" s="163"/>
      <c r="L52" s="168"/>
      <c r="M52" s="168"/>
      <c r="N52" s="163"/>
      <c r="O52" s="168"/>
      <c r="P52" s="168"/>
      <c r="Q52" s="163"/>
      <c r="R52" s="168"/>
      <c r="S52" s="168"/>
      <c r="T52" s="163"/>
      <c r="U52" s="163"/>
      <c r="V52" s="203"/>
    </row>
    <row r="53" spans="1:22" ht="14.1" customHeight="1">
      <c r="A53" s="202"/>
      <c r="B53" s="165"/>
      <c r="C53" s="605" t="s">
        <v>59</v>
      </c>
      <c r="D53" s="606"/>
      <c r="E53" s="606"/>
      <c r="F53" s="606"/>
      <c r="G53" s="606"/>
      <c r="H53" s="606"/>
      <c r="I53" s="606"/>
      <c r="J53" s="607"/>
      <c r="K53" s="157"/>
      <c r="L53" s="603"/>
      <c r="M53" s="604"/>
      <c r="N53" s="157"/>
      <c r="O53" s="603"/>
      <c r="P53" s="604"/>
      <c r="Q53" s="157"/>
      <c r="R53" s="603"/>
      <c r="S53" s="604"/>
      <c r="T53" s="210"/>
      <c r="U53" s="163"/>
      <c r="V53" s="203"/>
    </row>
    <row r="54" spans="1:22" ht="14.1" customHeight="1">
      <c r="A54" s="202"/>
      <c r="B54" s="163"/>
      <c r="C54" s="162"/>
      <c r="D54" s="370" t="s">
        <v>60</v>
      </c>
      <c r="E54" s="375">
        <f>'2 - Monthly Unit Rates'!F50*'3 - Estimated Volumes'!E49*12</f>
        <v>2916.0000000000005</v>
      </c>
      <c r="F54" s="375">
        <f>'2 - Monthly Unit Rates'!G50*'3 - Estimated Volumes'!F49*12</f>
        <v>2916.0000000000005</v>
      </c>
      <c r="G54" s="375">
        <f>'2 - Monthly Unit Rates'!H50*'3 - Estimated Volumes'!G49*12</f>
        <v>2916.0000000000005</v>
      </c>
      <c r="H54" s="375">
        <f>'2 - Monthly Unit Rates'!I50*'3 - Estimated Volumes'!H49*12</f>
        <v>2916.0000000000005</v>
      </c>
      <c r="I54" s="375">
        <f>'2 - Monthly Unit Rates'!J50*'3 - Estimated Volumes'!I49*12</f>
        <v>2916.0000000000005</v>
      </c>
      <c r="J54" s="376">
        <f t="shared" ref="J54:J65" si="20">SUM(E54:I54)</f>
        <v>14580.000000000002</v>
      </c>
      <c r="K54" s="371"/>
      <c r="L54" s="375">
        <f>'2 - Monthly Unit Rates'!L50*'3 - Estimated Volumes'!K49*12</f>
        <v>2916.0000000000005</v>
      </c>
      <c r="M54" s="376">
        <f t="shared" ref="M54:M71" si="21">SUM(J54:L54)</f>
        <v>17496.000000000004</v>
      </c>
      <c r="N54" s="371"/>
      <c r="O54" s="375">
        <f>'2 - Monthly Unit Rates'!M50*'3 - Estimated Volumes'!M49*12</f>
        <v>2916.0000000000005</v>
      </c>
      <c r="P54" s="376">
        <f t="shared" ref="P54:P71" si="22">SUM(M54:O54)</f>
        <v>20412.000000000004</v>
      </c>
      <c r="Q54" s="371"/>
      <c r="R54" s="375">
        <f>'2 - Monthly Unit Rates'!N50*'3 - Estimated Volumes'!O49*12</f>
        <v>2916.0000000000005</v>
      </c>
      <c r="S54" s="376">
        <f t="shared" ref="S54:S71" si="23">SUM(P54:R54)</f>
        <v>23328.000000000004</v>
      </c>
      <c r="T54" s="210"/>
      <c r="U54" s="163"/>
      <c r="V54" s="203"/>
    </row>
    <row r="55" spans="1:22" ht="14.1" customHeight="1">
      <c r="A55" s="202"/>
      <c r="B55" s="163"/>
      <c r="C55" s="165"/>
      <c r="D55" s="370" t="s">
        <v>34</v>
      </c>
      <c r="E55" s="375">
        <f>'2 - Monthly Unit Rates'!F51*'3 - Estimated Volumes'!E50*12</f>
        <v>2079</v>
      </c>
      <c r="F55" s="375">
        <f>'2 - Monthly Unit Rates'!G51*'3 - Estimated Volumes'!F50*12</f>
        <v>2079</v>
      </c>
      <c r="G55" s="375">
        <f>'2 - Monthly Unit Rates'!H51*'3 - Estimated Volumes'!G50*12</f>
        <v>2079</v>
      </c>
      <c r="H55" s="375">
        <f>'2 - Monthly Unit Rates'!I51*'3 - Estimated Volumes'!H50*12</f>
        <v>2079</v>
      </c>
      <c r="I55" s="375">
        <f>'2 - Monthly Unit Rates'!J51*'3 - Estimated Volumes'!I50*12</f>
        <v>2079</v>
      </c>
      <c r="J55" s="376">
        <f t="shared" si="20"/>
        <v>10395</v>
      </c>
      <c r="K55" s="371"/>
      <c r="L55" s="375">
        <f>'2 - Monthly Unit Rates'!L51*'3 - Estimated Volumes'!K50*12</f>
        <v>2079</v>
      </c>
      <c r="M55" s="376">
        <f t="shared" si="21"/>
        <v>12474</v>
      </c>
      <c r="N55" s="371"/>
      <c r="O55" s="375">
        <f>'2 - Monthly Unit Rates'!M51*'3 - Estimated Volumes'!M50*12</f>
        <v>2079</v>
      </c>
      <c r="P55" s="376">
        <f t="shared" si="22"/>
        <v>14553</v>
      </c>
      <c r="Q55" s="371"/>
      <c r="R55" s="375">
        <f>'2 - Monthly Unit Rates'!N51*'3 - Estimated Volumes'!O50*12</f>
        <v>2079</v>
      </c>
      <c r="S55" s="376">
        <f t="shared" si="23"/>
        <v>16632</v>
      </c>
      <c r="T55" s="210"/>
      <c r="U55" s="163"/>
      <c r="V55" s="203"/>
    </row>
    <row r="56" spans="1:22" ht="14.1" customHeight="1">
      <c r="A56" s="202"/>
      <c r="B56" s="163"/>
      <c r="C56" s="165"/>
      <c r="D56" s="370" t="s">
        <v>35</v>
      </c>
      <c r="E56" s="375">
        <f>'2 - Monthly Unit Rates'!F52*'3 - Estimated Volumes'!E51*12</f>
        <v>247.20000000000002</v>
      </c>
      <c r="F56" s="375">
        <f>'2 - Monthly Unit Rates'!G52*'3 - Estimated Volumes'!F51*12</f>
        <v>247.20000000000002</v>
      </c>
      <c r="G56" s="375">
        <f>'2 - Monthly Unit Rates'!H52*'3 - Estimated Volumes'!G51*12</f>
        <v>247.20000000000002</v>
      </c>
      <c r="H56" s="375">
        <f>'2 - Monthly Unit Rates'!I52*'3 - Estimated Volumes'!H51*12</f>
        <v>247.20000000000002</v>
      </c>
      <c r="I56" s="375">
        <f>'2 - Monthly Unit Rates'!J52*'3 - Estimated Volumes'!I51*12</f>
        <v>247.20000000000002</v>
      </c>
      <c r="J56" s="376">
        <f t="shared" si="20"/>
        <v>1236</v>
      </c>
      <c r="K56" s="371"/>
      <c r="L56" s="375">
        <f>'2 - Monthly Unit Rates'!L52*'3 - Estimated Volumes'!K51*12</f>
        <v>247.20000000000002</v>
      </c>
      <c r="M56" s="376">
        <f t="shared" si="21"/>
        <v>1483.2</v>
      </c>
      <c r="N56" s="371"/>
      <c r="O56" s="375">
        <f>'2 - Monthly Unit Rates'!M52*'3 - Estimated Volumes'!M51*12</f>
        <v>247.20000000000002</v>
      </c>
      <c r="P56" s="376">
        <f t="shared" si="22"/>
        <v>1730.4</v>
      </c>
      <c r="Q56" s="371"/>
      <c r="R56" s="375">
        <f>'2 - Monthly Unit Rates'!N52*'3 - Estimated Volumes'!O51*12</f>
        <v>247.20000000000002</v>
      </c>
      <c r="S56" s="376">
        <f t="shared" si="23"/>
        <v>1977.6000000000001</v>
      </c>
      <c r="T56" s="210"/>
      <c r="U56" s="163"/>
      <c r="V56" s="203"/>
    </row>
    <row r="57" spans="1:22" ht="14.1" customHeight="1">
      <c r="A57" s="202"/>
      <c r="B57" s="163"/>
      <c r="C57" s="165"/>
      <c r="D57" s="370" t="s">
        <v>36</v>
      </c>
      <c r="E57" s="375">
        <f>'2 - Monthly Unit Rates'!F53*'3 - Estimated Volumes'!E52*12</f>
        <v>360</v>
      </c>
      <c r="F57" s="375">
        <f>'2 - Monthly Unit Rates'!G53*'3 - Estimated Volumes'!F52*12</f>
        <v>360</v>
      </c>
      <c r="G57" s="375">
        <f>'2 - Monthly Unit Rates'!H53*'3 - Estimated Volumes'!G52*12</f>
        <v>360</v>
      </c>
      <c r="H57" s="375">
        <f>'2 - Monthly Unit Rates'!I53*'3 - Estimated Volumes'!H52*12</f>
        <v>360</v>
      </c>
      <c r="I57" s="375">
        <f>'2 - Monthly Unit Rates'!J53*'3 - Estimated Volumes'!I52*12</f>
        <v>360</v>
      </c>
      <c r="J57" s="376">
        <f t="shared" si="20"/>
        <v>1800</v>
      </c>
      <c r="K57" s="371"/>
      <c r="L57" s="375">
        <f>'2 - Monthly Unit Rates'!L53*'3 - Estimated Volumes'!K52*12</f>
        <v>360</v>
      </c>
      <c r="M57" s="376">
        <f t="shared" si="21"/>
        <v>2160</v>
      </c>
      <c r="N57" s="371"/>
      <c r="O57" s="375">
        <f>'2 - Monthly Unit Rates'!M53*'3 - Estimated Volumes'!M52*12</f>
        <v>360</v>
      </c>
      <c r="P57" s="376">
        <f t="shared" si="22"/>
        <v>2520</v>
      </c>
      <c r="Q57" s="371"/>
      <c r="R57" s="375">
        <f>'2 - Monthly Unit Rates'!N53*'3 - Estimated Volumes'!O52*12</f>
        <v>360</v>
      </c>
      <c r="S57" s="376">
        <f t="shared" si="23"/>
        <v>2880</v>
      </c>
      <c r="T57" s="210"/>
      <c r="U57" s="163"/>
      <c r="V57" s="203"/>
    </row>
    <row r="58" spans="1:22" ht="14.1" customHeight="1">
      <c r="A58" s="202"/>
      <c r="B58" s="163"/>
      <c r="C58" s="165"/>
      <c r="D58" s="370" t="s">
        <v>37</v>
      </c>
      <c r="E58" s="375">
        <f>'2 - Monthly Unit Rates'!F54*'3 - Estimated Volumes'!E53*12</f>
        <v>377.52</v>
      </c>
      <c r="F58" s="375">
        <f>'2 - Monthly Unit Rates'!G54*'3 - Estimated Volumes'!F53*12</f>
        <v>377.52</v>
      </c>
      <c r="G58" s="375">
        <f>'2 - Monthly Unit Rates'!H54*'3 - Estimated Volumes'!G53*12</f>
        <v>377.52</v>
      </c>
      <c r="H58" s="375">
        <f>'2 - Monthly Unit Rates'!I54*'3 - Estimated Volumes'!H53*12</f>
        <v>377.52</v>
      </c>
      <c r="I58" s="375">
        <f>'2 - Monthly Unit Rates'!J54*'3 - Estimated Volumes'!I53*12</f>
        <v>377.52</v>
      </c>
      <c r="J58" s="376">
        <f t="shared" si="20"/>
        <v>1887.6</v>
      </c>
      <c r="K58" s="371"/>
      <c r="L58" s="375">
        <f>'2 - Monthly Unit Rates'!L54*'3 - Estimated Volumes'!K53*12</f>
        <v>377.52</v>
      </c>
      <c r="M58" s="376">
        <f t="shared" si="21"/>
        <v>2265.12</v>
      </c>
      <c r="N58" s="371"/>
      <c r="O58" s="375">
        <f>'2 - Monthly Unit Rates'!M54*'3 - Estimated Volumes'!M53*12</f>
        <v>377.52</v>
      </c>
      <c r="P58" s="376">
        <f t="shared" si="22"/>
        <v>2642.64</v>
      </c>
      <c r="Q58" s="371"/>
      <c r="R58" s="375">
        <f>'2 - Monthly Unit Rates'!N54*'3 - Estimated Volumes'!O53*12</f>
        <v>377.52</v>
      </c>
      <c r="S58" s="376">
        <f t="shared" si="23"/>
        <v>3020.16</v>
      </c>
      <c r="T58" s="210"/>
      <c r="U58" s="163"/>
      <c r="V58" s="203"/>
    </row>
    <row r="59" spans="1:22" ht="14.1" customHeight="1">
      <c r="A59" s="202"/>
      <c r="B59" s="163"/>
      <c r="C59" s="165"/>
      <c r="D59" s="154" t="s">
        <v>61</v>
      </c>
      <c r="E59" s="155">
        <f>'2 - Monthly Unit Rates'!F55*'3 - Estimated Volumes'!E54*12</f>
        <v>400140</v>
      </c>
      <c r="F59" s="155">
        <f>'2 - Monthly Unit Rates'!G55*'3 - Estimated Volumes'!F54*12</f>
        <v>400140</v>
      </c>
      <c r="G59" s="155">
        <f>'2 - Monthly Unit Rates'!H55*'3 - Estimated Volumes'!G54*12</f>
        <v>400140</v>
      </c>
      <c r="H59" s="155">
        <f>'2 - Monthly Unit Rates'!I55*'3 - Estimated Volumes'!H54*12</f>
        <v>400140</v>
      </c>
      <c r="I59" s="155">
        <f>'2 - Monthly Unit Rates'!J55*'3 - Estimated Volumes'!I54*12</f>
        <v>400140</v>
      </c>
      <c r="J59" s="156">
        <f t="shared" si="20"/>
        <v>2000700</v>
      </c>
      <c r="K59" s="157"/>
      <c r="L59" s="155">
        <f>'2 - Monthly Unit Rates'!L55*'3 - Estimated Volumes'!K54*12</f>
        <v>400140</v>
      </c>
      <c r="M59" s="156">
        <f t="shared" si="21"/>
        <v>2400840</v>
      </c>
      <c r="N59" s="157"/>
      <c r="O59" s="155">
        <f>'2 - Monthly Unit Rates'!M55*'3 - Estimated Volumes'!M54*12</f>
        <v>400140</v>
      </c>
      <c r="P59" s="156">
        <f t="shared" si="22"/>
        <v>2800980</v>
      </c>
      <c r="Q59" s="157"/>
      <c r="R59" s="155">
        <f>'2 - Monthly Unit Rates'!N55*'3 - Estimated Volumes'!O54*12</f>
        <v>400140</v>
      </c>
      <c r="S59" s="156">
        <f t="shared" si="23"/>
        <v>3201120</v>
      </c>
      <c r="T59" s="210"/>
      <c r="U59" s="163"/>
      <c r="V59" s="203"/>
    </row>
    <row r="60" spans="1:22" ht="13.2" customHeight="1">
      <c r="A60" s="202"/>
      <c r="B60" s="163"/>
      <c r="C60" s="165"/>
      <c r="D60" s="370" t="s">
        <v>39</v>
      </c>
      <c r="E60" s="375">
        <f>'2 - Monthly Unit Rates'!F56*'3 - Estimated Volumes'!E55*12</f>
        <v>0</v>
      </c>
      <c r="F60" s="375">
        <f>'2 - Monthly Unit Rates'!G56*'3 - Estimated Volumes'!F55*12</f>
        <v>0</v>
      </c>
      <c r="G60" s="375">
        <f>'2 - Monthly Unit Rates'!H56*'3 - Estimated Volumes'!G55*12</f>
        <v>0</v>
      </c>
      <c r="H60" s="375">
        <f>'2 - Monthly Unit Rates'!I56*'3 - Estimated Volumes'!H55*12</f>
        <v>0</v>
      </c>
      <c r="I60" s="375">
        <f>'2 - Monthly Unit Rates'!J56*'3 - Estimated Volumes'!I55*12</f>
        <v>0</v>
      </c>
      <c r="J60" s="376">
        <f t="shared" si="20"/>
        <v>0</v>
      </c>
      <c r="K60" s="371"/>
      <c r="L60" s="375">
        <f>'2 - Monthly Unit Rates'!L56*'3 - Estimated Volumes'!K55*12</f>
        <v>0</v>
      </c>
      <c r="M60" s="376">
        <f t="shared" si="21"/>
        <v>0</v>
      </c>
      <c r="N60" s="371"/>
      <c r="O60" s="375">
        <f>'2 - Monthly Unit Rates'!M56*'3 - Estimated Volumes'!M55*12</f>
        <v>0</v>
      </c>
      <c r="P60" s="376">
        <f t="shared" si="22"/>
        <v>0</v>
      </c>
      <c r="Q60" s="371"/>
      <c r="R60" s="375">
        <f>'2 - Monthly Unit Rates'!N56*'3 - Estimated Volumes'!O55*12</f>
        <v>0</v>
      </c>
      <c r="S60" s="376">
        <f t="shared" si="23"/>
        <v>0</v>
      </c>
      <c r="T60" s="210"/>
      <c r="U60" s="163"/>
      <c r="V60" s="203"/>
    </row>
    <row r="61" spans="1:22" ht="14.1" customHeight="1">
      <c r="A61" s="202"/>
      <c r="B61" s="163"/>
      <c r="C61" s="165"/>
      <c r="D61" s="370" t="s">
        <v>62</v>
      </c>
      <c r="E61" s="375">
        <f>'2 - Monthly Unit Rates'!F57*'3 - Estimated Volumes'!E56*12</f>
        <v>0</v>
      </c>
      <c r="F61" s="375">
        <f>'2 - Monthly Unit Rates'!G57*'3 - Estimated Volumes'!F56*12</f>
        <v>0</v>
      </c>
      <c r="G61" s="375">
        <f>'2 - Monthly Unit Rates'!H57*'3 - Estimated Volumes'!G56*12</f>
        <v>0</v>
      </c>
      <c r="H61" s="375">
        <f>'2 - Monthly Unit Rates'!I57*'3 - Estimated Volumes'!H56*12</f>
        <v>0</v>
      </c>
      <c r="I61" s="375">
        <f>'2 - Monthly Unit Rates'!J57*'3 - Estimated Volumes'!I56*12</f>
        <v>0</v>
      </c>
      <c r="J61" s="376">
        <f t="shared" si="20"/>
        <v>0</v>
      </c>
      <c r="K61" s="371"/>
      <c r="L61" s="375">
        <f>'2 - Monthly Unit Rates'!L57*'3 - Estimated Volumes'!K56*12</f>
        <v>0</v>
      </c>
      <c r="M61" s="376">
        <f t="shared" si="21"/>
        <v>0</v>
      </c>
      <c r="N61" s="371"/>
      <c r="O61" s="375">
        <f>'2 - Monthly Unit Rates'!M57*'3 - Estimated Volumes'!M56*12</f>
        <v>0</v>
      </c>
      <c r="P61" s="376">
        <f t="shared" si="22"/>
        <v>0</v>
      </c>
      <c r="Q61" s="371"/>
      <c r="R61" s="375">
        <f>'2 - Monthly Unit Rates'!N57*'3 - Estimated Volumes'!O56*12</f>
        <v>0</v>
      </c>
      <c r="S61" s="376">
        <f t="shared" si="23"/>
        <v>0</v>
      </c>
      <c r="T61" s="210"/>
      <c r="U61" s="163"/>
      <c r="V61" s="203"/>
    </row>
    <row r="62" spans="1:22" ht="14.1" customHeight="1">
      <c r="A62" s="202"/>
      <c r="B62" s="163"/>
      <c r="C62" s="165"/>
      <c r="D62" s="154" t="s">
        <v>41</v>
      </c>
      <c r="E62" s="155">
        <f>'2 - Monthly Unit Rates'!F58*'3 - Estimated Volumes'!E57*12</f>
        <v>312149.03999999998</v>
      </c>
      <c r="F62" s="155">
        <f>'2 - Monthly Unit Rates'!G58*'3 - Estimated Volumes'!F57*12</f>
        <v>312149.03999999998</v>
      </c>
      <c r="G62" s="155">
        <f>'2 - Monthly Unit Rates'!H58*'3 - Estimated Volumes'!G57*12</f>
        <v>312149.03999999998</v>
      </c>
      <c r="H62" s="155">
        <f>'2 - Monthly Unit Rates'!I58*'3 - Estimated Volumes'!H57*12</f>
        <v>312149.03999999998</v>
      </c>
      <c r="I62" s="155">
        <f>'2 - Monthly Unit Rates'!J58*'3 - Estimated Volumes'!I57*12</f>
        <v>312149.03999999998</v>
      </c>
      <c r="J62" s="156">
        <f t="shared" si="20"/>
        <v>1560745.2</v>
      </c>
      <c r="K62" s="157"/>
      <c r="L62" s="155">
        <f>'2 - Monthly Unit Rates'!L58*'3 - Estimated Volumes'!K57*12</f>
        <v>312149.03999999998</v>
      </c>
      <c r="M62" s="156">
        <f t="shared" si="21"/>
        <v>1872894.24</v>
      </c>
      <c r="N62" s="157"/>
      <c r="O62" s="155">
        <f>'2 - Monthly Unit Rates'!M58*'3 - Estimated Volumes'!M57*12</f>
        <v>312149.03999999998</v>
      </c>
      <c r="P62" s="156">
        <f t="shared" si="22"/>
        <v>2185043.2799999998</v>
      </c>
      <c r="Q62" s="157"/>
      <c r="R62" s="155">
        <f>'2 - Monthly Unit Rates'!N58*'3 - Estimated Volumes'!O57*12</f>
        <v>312149.03999999998</v>
      </c>
      <c r="S62" s="156">
        <f t="shared" si="23"/>
        <v>2497192.3199999998</v>
      </c>
      <c r="T62" s="210"/>
      <c r="U62" s="163"/>
      <c r="V62" s="203"/>
    </row>
    <row r="63" spans="1:22" ht="14.1" customHeight="1">
      <c r="A63" s="202"/>
      <c r="B63" s="163"/>
      <c r="C63" s="165"/>
      <c r="D63" s="154" t="s">
        <v>42</v>
      </c>
      <c r="E63" s="155">
        <f>'2 - Monthly Unit Rates'!F59*'3 - Estimated Volumes'!E58*12</f>
        <v>131863.68000000002</v>
      </c>
      <c r="F63" s="155">
        <f>'2 - Monthly Unit Rates'!G59*'3 - Estimated Volumes'!F58*12</f>
        <v>129327.84</v>
      </c>
      <c r="G63" s="155">
        <f>'2 - Monthly Unit Rates'!H59*'3 - Estimated Volumes'!G58*12</f>
        <v>131863.68000000002</v>
      </c>
      <c r="H63" s="155">
        <f>'2 - Monthly Unit Rates'!I59*'3 - Estimated Volumes'!H58*12</f>
        <v>131018.40000000001</v>
      </c>
      <c r="I63" s="155">
        <f>'2 - Monthly Unit Rates'!J59*'3 - Estimated Volumes'!I58*12</f>
        <v>131018.40000000001</v>
      </c>
      <c r="J63" s="156">
        <f t="shared" si="20"/>
        <v>655092.00000000012</v>
      </c>
      <c r="K63" s="157"/>
      <c r="L63" s="155">
        <f>'2 - Monthly Unit Rates'!L59*'3 - Estimated Volumes'!K58*12</f>
        <v>131018.40000000001</v>
      </c>
      <c r="M63" s="156">
        <f t="shared" si="21"/>
        <v>786110.40000000014</v>
      </c>
      <c r="N63" s="157"/>
      <c r="O63" s="155">
        <f>'2 - Monthly Unit Rates'!M59*'3 - Estimated Volumes'!M58*12</f>
        <v>131018.40000000001</v>
      </c>
      <c r="P63" s="156">
        <f t="shared" si="22"/>
        <v>917128.80000000016</v>
      </c>
      <c r="Q63" s="157"/>
      <c r="R63" s="155">
        <f>'2 - Monthly Unit Rates'!N59*'3 - Estimated Volumes'!O58*12</f>
        <v>131863.68000000002</v>
      </c>
      <c r="S63" s="156">
        <f t="shared" si="23"/>
        <v>1048992.4800000002</v>
      </c>
      <c r="T63" s="210"/>
      <c r="U63" s="163"/>
      <c r="V63" s="203"/>
    </row>
    <row r="64" spans="1:22" ht="14.1" customHeight="1">
      <c r="A64" s="202"/>
      <c r="B64" s="163"/>
      <c r="C64" s="165"/>
      <c r="D64" s="154" t="s">
        <v>43</v>
      </c>
      <c r="E64" s="155">
        <f>'2 - Monthly Unit Rates'!F60*'3 - Estimated Volumes'!E59*12</f>
        <v>191264.28</v>
      </c>
      <c r="F64" s="155">
        <f>'2 - Monthly Unit Rates'!G60*'3 - Estimated Volumes'!F59*12</f>
        <v>193599.35999999999</v>
      </c>
      <c r="G64" s="155">
        <f>'2 - Monthly Unit Rates'!H60*'3 - Estimated Volumes'!G59*12</f>
        <v>195934.44</v>
      </c>
      <c r="H64" s="155">
        <f>'2 - Monthly Unit Rates'!I60*'3 - Estimated Volumes'!H59*12</f>
        <v>195934.44</v>
      </c>
      <c r="I64" s="155">
        <f>'2 - Monthly Unit Rates'!J60*'3 - Estimated Volumes'!I59*12</f>
        <v>195934.44</v>
      </c>
      <c r="J64" s="156">
        <f t="shared" si="20"/>
        <v>972666.96</v>
      </c>
      <c r="K64" s="157"/>
      <c r="L64" s="155">
        <f>'2 - Monthly Unit Rates'!L60*'3 - Estimated Volumes'!K59*12</f>
        <v>195934.44</v>
      </c>
      <c r="M64" s="156">
        <f t="shared" si="21"/>
        <v>1168601.3999999999</v>
      </c>
      <c r="N64" s="157"/>
      <c r="O64" s="155">
        <f>'2 - Monthly Unit Rates'!M60*'3 - Estimated Volumes'!M59*12</f>
        <v>195934.44</v>
      </c>
      <c r="P64" s="156">
        <f t="shared" si="22"/>
        <v>1364535.8399999999</v>
      </c>
      <c r="Q64" s="157"/>
      <c r="R64" s="155">
        <f>'2 - Monthly Unit Rates'!N60*'3 - Estimated Volumes'!O59*12</f>
        <v>195934.44</v>
      </c>
      <c r="S64" s="156">
        <f t="shared" si="23"/>
        <v>1560470.2799999998</v>
      </c>
      <c r="T64" s="210"/>
      <c r="U64" s="163"/>
      <c r="V64" s="203"/>
    </row>
    <row r="65" spans="1:22" ht="14.1" customHeight="1">
      <c r="A65" s="202"/>
      <c r="B65" s="163"/>
      <c r="C65" s="165"/>
      <c r="D65" s="154" t="s">
        <v>44</v>
      </c>
      <c r="E65" s="155">
        <f>'2 - Monthly Unit Rates'!F61*'3 - Estimated Volumes'!E60*12</f>
        <v>0</v>
      </c>
      <c r="F65" s="155">
        <f>'2 - Monthly Unit Rates'!G61*'3 - Estimated Volumes'!F60*12</f>
        <v>0</v>
      </c>
      <c r="G65" s="155">
        <f>'2 - Monthly Unit Rates'!H61*'3 - Estimated Volumes'!G60*12</f>
        <v>0</v>
      </c>
      <c r="H65" s="155">
        <f>'2 - Monthly Unit Rates'!I61*'3 - Estimated Volumes'!H60*12</f>
        <v>0</v>
      </c>
      <c r="I65" s="155">
        <f>'2 - Monthly Unit Rates'!J61*'3 - Estimated Volumes'!I60*12</f>
        <v>0</v>
      </c>
      <c r="J65" s="156">
        <f t="shared" si="20"/>
        <v>0</v>
      </c>
      <c r="K65" s="157"/>
      <c r="L65" s="155">
        <f>'2 - Monthly Unit Rates'!L61*'3 - Estimated Volumes'!K60*12</f>
        <v>0</v>
      </c>
      <c r="M65" s="156">
        <f t="shared" si="21"/>
        <v>0</v>
      </c>
      <c r="N65" s="157"/>
      <c r="O65" s="155">
        <f>'2 - Monthly Unit Rates'!M61*'3 - Estimated Volumes'!M60*12</f>
        <v>0</v>
      </c>
      <c r="P65" s="156">
        <f t="shared" si="22"/>
        <v>0</v>
      </c>
      <c r="Q65" s="157"/>
      <c r="R65" s="155">
        <f>'2 - Monthly Unit Rates'!N61*'3 - Estimated Volumes'!O60*12</f>
        <v>0</v>
      </c>
      <c r="S65" s="156">
        <f t="shared" si="23"/>
        <v>0</v>
      </c>
      <c r="T65" s="210"/>
      <c r="U65" s="163"/>
      <c r="V65" s="203"/>
    </row>
    <row r="66" spans="1:22" ht="15" customHeight="1">
      <c r="A66" s="202"/>
      <c r="B66" s="163"/>
      <c r="C66" s="165"/>
      <c r="D66" s="154" t="s">
        <v>46</v>
      </c>
      <c r="E66" s="155"/>
      <c r="F66" s="155"/>
      <c r="G66" s="155"/>
      <c r="H66" s="155"/>
      <c r="I66" s="155"/>
      <c r="J66" s="156"/>
      <c r="K66" s="157"/>
      <c r="L66" s="155">
        <f>'2 - Monthly Unit Rates'!L62*'3 - Estimated Volumes'!K61*12</f>
        <v>0</v>
      </c>
      <c r="M66" s="156">
        <f t="shared" si="21"/>
        <v>0</v>
      </c>
      <c r="N66" s="157"/>
      <c r="O66" s="155">
        <f>'2 - Monthly Unit Rates'!M62*'3 - Estimated Volumes'!M61*12</f>
        <v>0</v>
      </c>
      <c r="P66" s="156">
        <f t="shared" si="22"/>
        <v>0</v>
      </c>
      <c r="Q66" s="157"/>
      <c r="R66" s="155">
        <f>'2 - Monthly Unit Rates'!N62*'3 - Estimated Volumes'!O61*12</f>
        <v>0</v>
      </c>
      <c r="S66" s="156">
        <f t="shared" si="23"/>
        <v>0</v>
      </c>
      <c r="T66" s="210"/>
      <c r="U66" s="163"/>
      <c r="V66" s="203"/>
    </row>
    <row r="67" spans="1:22" ht="15" customHeight="1">
      <c r="A67" s="202"/>
      <c r="B67" s="163"/>
      <c r="C67" s="165"/>
      <c r="D67" s="555" t="s">
        <v>63</v>
      </c>
      <c r="E67" s="155">
        <f>'2 - Monthly Unit Rates'!F63*'3 - Estimated Volumes'!E62*12</f>
        <v>0</v>
      </c>
      <c r="F67" s="155">
        <f>'2 - Monthly Unit Rates'!G63*'3 - Estimated Volumes'!F62*1</f>
        <v>16499</v>
      </c>
      <c r="G67" s="155">
        <f>'2 - Monthly Unit Rates'!H63*'3 - Estimated Volumes'!G62*1</f>
        <v>0</v>
      </c>
      <c r="H67" s="155">
        <f>'2 - Monthly Unit Rates'!I63*'3 - Estimated Volumes'!H62*1</f>
        <v>0</v>
      </c>
      <c r="I67" s="155">
        <f>'2 - Monthly Unit Rates'!J63*'3 - Estimated Volumes'!I62*1</f>
        <v>0</v>
      </c>
      <c r="J67" s="156">
        <f t="shared" ref="J67:J72" si="24">SUM(E67:I67)</f>
        <v>16499</v>
      </c>
      <c r="K67" s="157"/>
      <c r="L67" s="155">
        <f>'2 - Monthly Unit Rates'!L63*'3 - Estimated Volumes'!K62*12</f>
        <v>0</v>
      </c>
      <c r="M67" s="156">
        <f t="shared" si="21"/>
        <v>16499</v>
      </c>
      <c r="N67" s="157"/>
      <c r="O67" s="155">
        <f>'2 - Monthly Unit Rates'!M63*'3 - Estimated Volumes'!M62*12</f>
        <v>0</v>
      </c>
      <c r="P67" s="156">
        <f t="shared" si="22"/>
        <v>16499</v>
      </c>
      <c r="Q67" s="157"/>
      <c r="R67" s="155">
        <f>'2 - Monthly Unit Rates'!N63*'3 - Estimated Volumes'!O62*12</f>
        <v>0</v>
      </c>
      <c r="S67" s="156">
        <f t="shared" si="23"/>
        <v>16499</v>
      </c>
      <c r="T67" s="210"/>
      <c r="U67" s="163"/>
      <c r="V67" s="203"/>
    </row>
    <row r="68" spans="1:22" ht="15" customHeight="1">
      <c r="A68" s="202"/>
      <c r="B68" s="163"/>
      <c r="C68" s="165"/>
      <c r="D68" s="555" t="s">
        <v>64</v>
      </c>
      <c r="E68" s="155">
        <f>'2 - Monthly Unit Rates'!F64*'3 - Estimated Volumes'!E63*12</f>
        <v>0</v>
      </c>
      <c r="F68" s="155">
        <f>'2 - Monthly Unit Rates'!G64*'3 - Estimated Volumes'!F63*1</f>
        <v>0</v>
      </c>
      <c r="G68" s="155">
        <f>'2 - Monthly Unit Rates'!H64*'3 - Estimated Volumes'!G63*12</f>
        <v>392400</v>
      </c>
      <c r="H68" s="155">
        <f>'2 - Monthly Unit Rates'!I64*'3 - Estimated Volumes'!H63*12</f>
        <v>0</v>
      </c>
      <c r="I68" s="155">
        <f>'2 - Monthly Unit Rates'!J64*'3 - Estimated Volumes'!I63*12</f>
        <v>0</v>
      </c>
      <c r="J68" s="156">
        <f t="shared" si="24"/>
        <v>392400</v>
      </c>
      <c r="K68" s="157"/>
      <c r="L68" s="155">
        <f>'2 - Monthly Unit Rates'!L64*'3 - Estimated Volumes'!K63*12</f>
        <v>0</v>
      </c>
      <c r="M68" s="156">
        <f t="shared" si="21"/>
        <v>392400</v>
      </c>
      <c r="N68" s="157"/>
      <c r="O68" s="155">
        <f>'2 - Monthly Unit Rates'!M64*'3 - Estimated Volumes'!M63*12</f>
        <v>0</v>
      </c>
      <c r="P68" s="156">
        <f t="shared" si="22"/>
        <v>392400</v>
      </c>
      <c r="Q68" s="157"/>
      <c r="R68" s="155">
        <f>'2 - Monthly Unit Rates'!N64*'3 - Estimated Volumes'!O63*12</f>
        <v>0</v>
      </c>
      <c r="S68" s="156">
        <f t="shared" si="23"/>
        <v>392400</v>
      </c>
      <c r="T68" s="210"/>
      <c r="U68" s="163"/>
      <c r="V68" s="203"/>
    </row>
    <row r="69" spans="1:22" ht="15" customHeight="1">
      <c r="A69" s="202"/>
      <c r="B69" s="163"/>
      <c r="C69" s="165"/>
      <c r="D69" s="555" t="s">
        <v>65</v>
      </c>
      <c r="E69" s="155">
        <f>'2 - Monthly Unit Rates'!F65*'3 - Estimated Volumes'!E64*12</f>
        <v>0</v>
      </c>
      <c r="F69" s="155">
        <f>'2 - Monthly Unit Rates'!G65*'3 - Estimated Volumes'!F64*1</f>
        <v>0</v>
      </c>
      <c r="G69" s="155">
        <f>'2 - Monthly Unit Rates'!H65*'3 - Estimated Volumes'!G64*12</f>
        <v>0</v>
      </c>
      <c r="H69" s="155">
        <f>'2 - Monthly Unit Rates'!I65*'3 - Estimated Volumes'!H64*12</f>
        <v>760800</v>
      </c>
      <c r="I69" s="155">
        <f>'2 - Monthly Unit Rates'!J65*'3 - Estimated Volumes'!I64*12</f>
        <v>760800</v>
      </c>
      <c r="J69" s="156">
        <f t="shared" si="24"/>
        <v>1521600</v>
      </c>
      <c r="K69" s="157"/>
      <c r="L69" s="155">
        <f>'2 - Monthly Unit Rates'!L65*'3 - Estimated Volumes'!K64*12</f>
        <v>760800</v>
      </c>
      <c r="M69" s="156">
        <f t="shared" si="21"/>
        <v>2282400</v>
      </c>
      <c r="N69" s="157"/>
      <c r="O69" s="155">
        <f>'2 - Monthly Unit Rates'!M65*'3 - Estimated Volumes'!M64*12</f>
        <v>760800</v>
      </c>
      <c r="P69" s="156">
        <f t="shared" si="22"/>
        <v>3043200</v>
      </c>
      <c r="Q69" s="157"/>
      <c r="R69" s="155">
        <f>'2 - Monthly Unit Rates'!N65*'3 - Estimated Volumes'!O64*12</f>
        <v>760800</v>
      </c>
      <c r="S69" s="156">
        <f t="shared" si="23"/>
        <v>3804000</v>
      </c>
      <c r="T69" s="210"/>
      <c r="U69" s="163"/>
      <c r="V69" s="203"/>
    </row>
    <row r="70" spans="1:22" ht="15" customHeight="1">
      <c r="A70" s="202"/>
      <c r="B70" s="163"/>
      <c r="C70" s="165"/>
      <c r="D70" s="555" t="s">
        <v>66</v>
      </c>
      <c r="E70" s="155">
        <f>'2 - Monthly Unit Rates'!F66*'3 - Estimated Volumes'!E65*12</f>
        <v>0</v>
      </c>
      <c r="F70" s="155">
        <f>'2 - Monthly Unit Rates'!G66*'3 - Estimated Volumes'!F65*1</f>
        <v>0</v>
      </c>
      <c r="G70" s="155">
        <f>'2 - Monthly Unit Rates'!H66*'3 - Estimated Volumes'!G65*12</f>
        <v>0</v>
      </c>
      <c r="H70" s="155">
        <f>'2 - Monthly Unit Rates'!I66*'3 - Estimated Volumes'!H65*12</f>
        <v>0</v>
      </c>
      <c r="I70" s="155">
        <f>'2 - Monthly Unit Rates'!J66*'3 - Estimated Volumes'!I65*12</f>
        <v>0</v>
      </c>
      <c r="J70" s="156">
        <f t="shared" si="24"/>
        <v>0</v>
      </c>
      <c r="K70" s="157"/>
      <c r="L70" s="155">
        <f>'2 - Monthly Unit Rates'!L66*'3 - Estimated Volumes'!K65*12</f>
        <v>0</v>
      </c>
      <c r="M70" s="156">
        <f t="shared" si="21"/>
        <v>0</v>
      </c>
      <c r="N70" s="157"/>
      <c r="O70" s="155">
        <f>'2 - Monthly Unit Rates'!M66*'3 - Estimated Volumes'!M65*12</f>
        <v>0</v>
      </c>
      <c r="P70" s="156">
        <f t="shared" si="22"/>
        <v>0</v>
      </c>
      <c r="Q70" s="157"/>
      <c r="R70" s="155">
        <f>'2 - Monthly Unit Rates'!N66*'3 - Estimated Volumes'!O65*12</f>
        <v>0</v>
      </c>
      <c r="S70" s="156">
        <f t="shared" si="23"/>
        <v>0</v>
      </c>
      <c r="T70" s="210"/>
      <c r="U70" s="163"/>
      <c r="V70" s="203"/>
    </row>
    <row r="71" spans="1:22" ht="15" customHeight="1">
      <c r="A71" s="202"/>
      <c r="B71" s="163"/>
      <c r="C71" s="165"/>
      <c r="D71" s="503" t="s">
        <v>67</v>
      </c>
      <c r="E71" s="155">
        <f>'2 - Monthly Unit Rates'!F67*'3 - Estimated Volumes'!E66*12</f>
        <v>0</v>
      </c>
      <c r="F71" s="155">
        <f>'2 - Monthly Unit Rates'!G67*'3 - Estimated Volumes'!F66*1</f>
        <v>0</v>
      </c>
      <c r="G71" s="155">
        <f>'2 - Monthly Unit Rates'!H67*'3 - Estimated Volumes'!G66*12</f>
        <v>0</v>
      </c>
      <c r="H71" s="155">
        <f>'2 - Monthly Unit Rates'!I67*'3 - Estimated Volumes'!H66*12</f>
        <v>0</v>
      </c>
      <c r="I71" s="155">
        <f>'2 - Monthly Unit Rates'!J67*'3 - Estimated Volumes'!I66*12</f>
        <v>0</v>
      </c>
      <c r="J71" s="156">
        <f t="shared" si="24"/>
        <v>0</v>
      </c>
      <c r="K71" s="157"/>
      <c r="L71" s="155">
        <f>'2 - Monthly Unit Rates'!L67*'3 - Estimated Volumes'!K66*12</f>
        <v>0</v>
      </c>
      <c r="M71" s="156">
        <f t="shared" si="21"/>
        <v>0</v>
      </c>
      <c r="N71" s="157"/>
      <c r="O71" s="155">
        <f>'2 - Monthly Unit Rates'!M67*'3 - Estimated Volumes'!M66*12</f>
        <v>0</v>
      </c>
      <c r="P71" s="156">
        <f t="shared" si="22"/>
        <v>0</v>
      </c>
      <c r="Q71" s="157"/>
      <c r="R71" s="155">
        <f>'2 - Monthly Unit Rates'!N67*'3 - Estimated Volumes'!O66*12</f>
        <v>0</v>
      </c>
      <c r="S71" s="156">
        <f t="shared" si="23"/>
        <v>0</v>
      </c>
      <c r="T71" s="210"/>
      <c r="U71" s="163"/>
      <c r="V71" s="203"/>
    </row>
    <row r="72" spans="1:22" ht="15" customHeight="1">
      <c r="A72" s="202"/>
      <c r="B72" s="163"/>
      <c r="C72" s="165"/>
      <c r="D72" s="567" t="s">
        <v>68</v>
      </c>
      <c r="E72" s="155">
        <f>'2 - Monthly Unit Rates'!F68*'3 - Estimated Volumes'!E67*12</f>
        <v>0</v>
      </c>
      <c r="F72" s="155">
        <f>'2 - Monthly Unit Rates'!G68*'3 - Estimated Volumes'!F67*1</f>
        <v>0</v>
      </c>
      <c r="G72" s="574">
        <f>'2 - Monthly Unit Rates'!H68*'3 - Estimated Volumes'!G67*10</f>
        <v>198000</v>
      </c>
      <c r="H72" s="574">
        <f>'2 - Monthly Unit Rates'!I68*'3 - Estimated Volumes'!H67*12</f>
        <v>237600</v>
      </c>
      <c r="I72" s="574">
        <f>'2 - Monthly Unit Rates'!J68*'3 - Estimated Volumes'!I67*12</f>
        <v>237600</v>
      </c>
      <c r="J72" s="575">
        <f t="shared" si="24"/>
        <v>673200</v>
      </c>
      <c r="K72" s="157"/>
      <c r="L72" s="574">
        <f>'2 - Monthly Unit Rates'!L68*'3 - Estimated Volumes'!K67*12</f>
        <v>237600</v>
      </c>
      <c r="M72" s="575">
        <f>SUM(J72+L72)</f>
        <v>910800</v>
      </c>
      <c r="N72" s="157"/>
      <c r="O72" s="574">
        <f>'2 - Monthly Unit Rates'!M68*'3 - Estimated Volumes'!M67*12</f>
        <v>237600</v>
      </c>
      <c r="P72" s="575">
        <f>SUM(M72+O72)</f>
        <v>1148400</v>
      </c>
      <c r="Q72" s="157"/>
      <c r="R72" s="574">
        <f>'2 - Monthly Unit Rates'!N68*'3 - Estimated Volumes'!O67*12</f>
        <v>237600</v>
      </c>
      <c r="S72" s="575">
        <f>SUM(P72+R72)</f>
        <v>1386000</v>
      </c>
      <c r="T72" s="210"/>
      <c r="U72" s="163"/>
      <c r="V72" s="203"/>
    </row>
    <row r="73" spans="1:22" ht="13.35" customHeight="1">
      <c r="A73" s="202"/>
      <c r="B73" s="163"/>
      <c r="C73" s="165"/>
      <c r="D73" s="219" t="s">
        <v>31</v>
      </c>
      <c r="E73" s="467">
        <f>SUM(E54:E72)</f>
        <v>1041396.7200000001</v>
      </c>
      <c r="F73" s="467">
        <f t="shared" ref="F73:J73" si="25">SUM(F54:F72)</f>
        <v>1057694.96</v>
      </c>
      <c r="G73" s="434">
        <f t="shared" si="25"/>
        <v>1636466.8800000001</v>
      </c>
      <c r="H73" s="434">
        <f t="shared" si="25"/>
        <v>2043621.6</v>
      </c>
      <c r="I73" s="434">
        <f t="shared" si="25"/>
        <v>2043621.6</v>
      </c>
      <c r="J73" s="434">
        <f t="shared" si="25"/>
        <v>7822801.7599999998</v>
      </c>
      <c r="K73" s="434"/>
      <c r="L73" s="434">
        <f>SUM(L54:L72)</f>
        <v>2043621.6</v>
      </c>
      <c r="M73" s="434">
        <f>SUM(M54:M72)</f>
        <v>9866423.3599999994</v>
      </c>
      <c r="N73" s="467"/>
      <c r="O73" s="434">
        <f>SUM(O54:O72)</f>
        <v>2043621.6</v>
      </c>
      <c r="P73" s="434">
        <f>SUM(P54:P72)</f>
        <v>11910044.960000001</v>
      </c>
      <c r="Q73" s="467"/>
      <c r="R73" s="434">
        <f>SUM(R54:R72)</f>
        <v>2044466.8800000001</v>
      </c>
      <c r="S73" s="434">
        <f>SUM(S54:S72)</f>
        <v>13954511.84</v>
      </c>
      <c r="T73" s="210"/>
      <c r="U73" s="163"/>
      <c r="V73" s="203"/>
    </row>
    <row r="74" spans="1:22" ht="13.35" customHeight="1" thickBot="1">
      <c r="A74" s="202"/>
      <c r="B74" s="163"/>
      <c r="C74" s="220"/>
      <c r="D74" s="221"/>
      <c r="E74" s="221"/>
      <c r="F74" s="221"/>
      <c r="G74" s="221"/>
      <c r="H74" s="221"/>
      <c r="I74" s="221"/>
      <c r="J74" s="221"/>
      <c r="K74" s="163"/>
      <c r="L74" s="221"/>
      <c r="M74" s="221"/>
      <c r="N74" s="163"/>
      <c r="O74" s="221"/>
      <c r="P74" s="221"/>
      <c r="Q74" s="163"/>
      <c r="R74" s="221"/>
      <c r="S74" s="221"/>
      <c r="T74" s="163"/>
      <c r="U74" s="163"/>
      <c r="V74" s="203"/>
    </row>
    <row r="75" spans="1:22" ht="38.25" customHeight="1" thickBot="1">
      <c r="A75" s="202"/>
      <c r="B75" s="222"/>
      <c r="C75" s="223" t="s">
        <v>69</v>
      </c>
      <c r="D75" s="224"/>
      <c r="E75" s="468">
        <f t="shared" ref="E75:J75" si="26">E51+E73</f>
        <v>6710962.9199999999</v>
      </c>
      <c r="F75" s="468">
        <f t="shared" si="26"/>
        <v>7073528.1899999995</v>
      </c>
      <c r="G75" s="551">
        <f t="shared" si="26"/>
        <v>7926760.7999999989</v>
      </c>
      <c r="H75" s="551">
        <f t="shared" si="26"/>
        <v>8333915.5199999996</v>
      </c>
      <c r="I75" s="551">
        <f t="shared" si="26"/>
        <v>8333915.5199999996</v>
      </c>
      <c r="J75" s="551">
        <f t="shared" si="26"/>
        <v>38379082.950000003</v>
      </c>
      <c r="K75" s="433"/>
      <c r="L75" s="551">
        <f>L51+L73</f>
        <v>8371765.9199999999</v>
      </c>
      <c r="M75" s="551">
        <f>M51+M73</f>
        <v>46750848.869999997</v>
      </c>
      <c r="N75" s="433"/>
      <c r="O75" s="551">
        <f>O51+O73</f>
        <v>8371765.9199999999</v>
      </c>
      <c r="P75" s="551">
        <f>P51+P73</f>
        <v>55122614.789999999</v>
      </c>
      <c r="Q75" s="433"/>
      <c r="R75" s="551">
        <f>R51+R73</f>
        <v>8372611.1999999993</v>
      </c>
      <c r="S75" s="551">
        <f>S51+S73</f>
        <v>63495225.989999995</v>
      </c>
      <c r="T75" s="210"/>
      <c r="U75" s="163"/>
      <c r="V75" s="203"/>
    </row>
    <row r="76" spans="1:22" ht="13.95" customHeight="1">
      <c r="A76" s="202"/>
      <c r="B76" s="163"/>
      <c r="C76" s="227"/>
      <c r="D76" s="228"/>
      <c r="E76" s="229"/>
      <c r="F76" s="229"/>
      <c r="G76" s="229"/>
      <c r="H76" s="229"/>
      <c r="I76" s="229"/>
      <c r="J76" s="229"/>
      <c r="K76" s="157"/>
      <c r="L76" s="229"/>
      <c r="M76" s="229"/>
      <c r="N76" s="157"/>
      <c r="O76" s="229"/>
      <c r="P76" s="229"/>
      <c r="Q76" s="157"/>
      <c r="R76" s="229"/>
      <c r="S76" s="229"/>
      <c r="T76" s="210"/>
      <c r="U76" s="163"/>
      <c r="V76" s="203"/>
    </row>
    <row r="77" spans="1:22" ht="14.1" customHeight="1">
      <c r="A77" s="202"/>
      <c r="B77" s="243"/>
      <c r="C77" s="605" t="s">
        <v>70</v>
      </c>
      <c r="D77" s="606"/>
      <c r="E77" s="606"/>
      <c r="F77" s="606"/>
      <c r="G77" s="606"/>
      <c r="H77" s="606"/>
      <c r="I77" s="606"/>
      <c r="J77" s="607"/>
      <c r="K77" s="157"/>
      <c r="L77" s="603"/>
      <c r="M77" s="604"/>
      <c r="N77" s="157"/>
      <c r="O77" s="603"/>
      <c r="P77" s="604"/>
      <c r="Q77" s="157"/>
      <c r="R77" s="603"/>
      <c r="S77" s="604"/>
      <c r="T77" s="210"/>
      <c r="U77" s="163"/>
      <c r="V77" s="203"/>
    </row>
    <row r="78" spans="1:22" ht="14.1" customHeight="1">
      <c r="A78" s="202"/>
      <c r="B78" s="163"/>
      <c r="C78" s="165"/>
      <c r="D78" s="370" t="s">
        <v>71</v>
      </c>
      <c r="E78" s="375">
        <f>'2 - Monthly Unit Rates'!F71*'3 - Estimated Volumes'!E70*12</f>
        <v>0</v>
      </c>
      <c r="F78" s="375">
        <f>'2 - Monthly Unit Rates'!G71*'3 - Estimated Volumes'!F70*12</f>
        <v>0</v>
      </c>
      <c r="G78" s="375">
        <f>'2 - Monthly Unit Rates'!H71*'3 - Estimated Volumes'!G70*12</f>
        <v>0</v>
      </c>
      <c r="H78" s="375">
        <f>'2 - Monthly Unit Rates'!I71*'3 - Estimated Volumes'!H70*12</f>
        <v>0</v>
      </c>
      <c r="I78" s="375">
        <f>'2 - Monthly Unit Rates'!J71*'3 - Estimated Volumes'!I70*12</f>
        <v>0</v>
      </c>
      <c r="J78" s="376">
        <f>SUM(E78:I78)</f>
        <v>0</v>
      </c>
      <c r="K78" s="371"/>
      <c r="L78" s="375">
        <f>'2 - Monthly Unit Rates'!L71*'3 - Estimated Volumes'!K70*12</f>
        <v>0</v>
      </c>
      <c r="M78" s="376">
        <f t="shared" ref="M78:M79" si="27">SUM(J78:L78)</f>
        <v>0</v>
      </c>
      <c r="N78" s="371"/>
      <c r="O78" s="375">
        <f>'2 - Monthly Unit Rates'!M71*'3 - Estimated Volumes'!M70*12</f>
        <v>0</v>
      </c>
      <c r="P78" s="376">
        <f t="shared" ref="P78:P79" si="28">SUM(M78:O78)</f>
        <v>0</v>
      </c>
      <c r="Q78" s="371"/>
      <c r="R78" s="375">
        <f>'2 - Monthly Unit Rates'!N71*'3 - Estimated Volumes'!O70*12</f>
        <v>0</v>
      </c>
      <c r="S78" s="376">
        <f>SUM(P78:R78)</f>
        <v>0</v>
      </c>
      <c r="T78" s="210"/>
      <c r="U78" s="163"/>
      <c r="V78" s="203"/>
    </row>
    <row r="79" spans="1:22" ht="14.1" customHeight="1" thickBot="1">
      <c r="A79" s="202"/>
      <c r="B79" s="163"/>
      <c r="C79" s="163"/>
      <c r="D79" s="154" t="s">
        <v>72</v>
      </c>
      <c r="E79" s="155">
        <f>'2 - Monthly Unit Rates'!F72*'3 - Estimated Volumes'!E71*12</f>
        <v>4758.12</v>
      </c>
      <c r="F79" s="155">
        <f>'2 - Monthly Unit Rates'!G72*'3 - Estimated Volumes'!F71*12</f>
        <v>4758.12</v>
      </c>
      <c r="G79" s="155">
        <f>'2 - Monthly Unit Rates'!H72*'3 - Estimated Volumes'!G71*12</f>
        <v>4758.12</v>
      </c>
      <c r="H79" s="155">
        <f>'2 - Monthly Unit Rates'!I72*'3 - Estimated Volumes'!H71*12</f>
        <v>4758.12</v>
      </c>
      <c r="I79" s="155">
        <f>'2 - Monthly Unit Rates'!J72*'3 - Estimated Volumes'!I71*12</f>
        <v>4758.12</v>
      </c>
      <c r="J79" s="156">
        <f t="shared" ref="J79" si="29">SUM(E79:I79)</f>
        <v>23790.6</v>
      </c>
      <c r="K79" s="157"/>
      <c r="L79" s="155">
        <f>'2 - Monthly Unit Rates'!L72*'3 - Estimated Volumes'!K71*12</f>
        <v>4758.12</v>
      </c>
      <c r="M79" s="156">
        <f t="shared" si="27"/>
        <v>28548.719999999998</v>
      </c>
      <c r="N79" s="157"/>
      <c r="O79" s="155">
        <f>'2 - Monthly Unit Rates'!M72*'3 - Estimated Volumes'!M71*12</f>
        <v>4758.12</v>
      </c>
      <c r="P79" s="156">
        <f t="shared" si="28"/>
        <v>33306.839999999997</v>
      </c>
      <c r="Q79" s="157"/>
      <c r="R79" s="155">
        <f>'2 - Monthly Unit Rates'!N72*'3 - Estimated Volumes'!O71*12</f>
        <v>4758.12</v>
      </c>
      <c r="S79" s="156">
        <f t="shared" ref="S79" si="30">SUM(P79:R79)</f>
        <v>38064.959999999999</v>
      </c>
      <c r="T79" s="163"/>
      <c r="U79" s="163"/>
      <c r="V79" s="203"/>
    </row>
    <row r="80" spans="1:22" ht="13.35" customHeight="1" thickBot="1">
      <c r="A80" s="202"/>
      <c r="B80" s="220"/>
      <c r="C80" s="230"/>
      <c r="D80" s="230"/>
      <c r="E80" s="230"/>
      <c r="F80" s="230"/>
      <c r="G80" s="230"/>
      <c r="H80" s="230"/>
      <c r="I80" s="230"/>
      <c r="J80" s="230"/>
      <c r="K80" s="163"/>
      <c r="L80" s="230"/>
      <c r="M80" s="230"/>
      <c r="N80" s="163"/>
      <c r="O80" s="230"/>
      <c r="P80" s="230"/>
      <c r="Q80" s="163"/>
      <c r="R80" s="230"/>
      <c r="S80" s="230"/>
      <c r="T80" s="163"/>
      <c r="U80" s="163"/>
      <c r="V80" s="203"/>
    </row>
    <row r="81" spans="1:22" ht="16.350000000000001" customHeight="1" thickBot="1">
      <c r="A81" s="231"/>
      <c r="B81" s="232" t="s">
        <v>73</v>
      </c>
      <c r="C81" s="233"/>
      <c r="D81" s="476"/>
      <c r="E81" s="468">
        <f t="shared" ref="E81:J81" si="31">E75+E37+E78+E79</f>
        <v>14649323.459999997</v>
      </c>
      <c r="F81" s="468">
        <f t="shared" si="31"/>
        <v>16284238.199999996</v>
      </c>
      <c r="G81" s="551">
        <f t="shared" si="31"/>
        <v>16671804.599999998</v>
      </c>
      <c r="H81" s="551">
        <f t="shared" si="31"/>
        <v>17172484.68</v>
      </c>
      <c r="I81" s="551">
        <f t="shared" si="31"/>
        <v>17216040.359999999</v>
      </c>
      <c r="J81" s="551">
        <f t="shared" si="31"/>
        <v>81993891.299999982</v>
      </c>
      <c r="K81" s="551"/>
      <c r="L81" s="551">
        <f>L75+L37+L78+L79</f>
        <v>17554155.468289308</v>
      </c>
      <c r="M81" s="551">
        <f>M75+M37+M78+M79</f>
        <v>99548046.768289298</v>
      </c>
      <c r="N81" s="551"/>
      <c r="O81" s="551">
        <f>O75+O37+O78+O79</f>
        <v>17856379.09800515</v>
      </c>
      <c r="P81" s="551">
        <f>P75+P37+P78+P79</f>
        <v>117404425.86629446</v>
      </c>
      <c r="Q81" s="551"/>
      <c r="R81" s="551">
        <f>R75+R37+R78+R79</f>
        <v>18284645.71869782</v>
      </c>
      <c r="S81" s="551">
        <f>S75+S37+S78+S79</f>
        <v>135689071.58499226</v>
      </c>
      <c r="T81" s="210"/>
      <c r="U81" s="163"/>
      <c r="V81" s="203"/>
    </row>
    <row r="82" spans="1:22" ht="14.1" customHeight="1">
      <c r="A82" s="202"/>
      <c r="B82" s="189"/>
      <c r="C82" s="189"/>
      <c r="D82" s="234"/>
      <c r="E82" s="234"/>
      <c r="F82" s="234"/>
      <c r="G82" s="234"/>
      <c r="H82" s="234"/>
      <c r="I82" s="234"/>
      <c r="J82" s="234"/>
      <c r="K82" s="163"/>
      <c r="L82" s="189"/>
      <c r="M82" s="189"/>
      <c r="N82" s="163"/>
      <c r="O82" s="189"/>
      <c r="P82" s="189"/>
      <c r="Q82" s="163"/>
      <c r="R82" s="189"/>
      <c r="S82" s="189"/>
      <c r="T82" s="163"/>
      <c r="U82" s="163"/>
      <c r="V82" s="203"/>
    </row>
    <row r="83" spans="1:22" ht="15" customHeight="1">
      <c r="A83" s="202"/>
      <c r="B83" s="163"/>
      <c r="C83" s="165"/>
      <c r="D83" s="618" t="s">
        <v>74</v>
      </c>
      <c r="E83" s="619"/>
      <c r="F83" s="619"/>
      <c r="G83" s="619"/>
      <c r="H83" s="619"/>
      <c r="I83" s="619"/>
      <c r="J83" s="620"/>
      <c r="K83" s="210"/>
      <c r="L83" s="163"/>
      <c r="M83" s="163"/>
      <c r="N83" s="163"/>
      <c r="O83" s="163"/>
      <c r="P83" s="163"/>
      <c r="Q83" s="163"/>
      <c r="R83" s="163"/>
      <c r="S83" s="163"/>
      <c r="T83" s="163"/>
      <c r="U83" s="163"/>
      <c r="V83" s="203"/>
    </row>
    <row r="84" spans="1:22" ht="15" customHeight="1">
      <c r="A84" s="202"/>
      <c r="B84" s="163"/>
      <c r="C84" s="165"/>
      <c r="D84" s="618" t="s">
        <v>75</v>
      </c>
      <c r="E84" s="619"/>
      <c r="F84" s="619"/>
      <c r="G84" s="619"/>
      <c r="H84" s="619"/>
      <c r="I84" s="619"/>
      <c r="J84" s="620"/>
      <c r="K84" s="210"/>
      <c r="L84" s="163"/>
      <c r="M84" s="163"/>
      <c r="N84" s="163"/>
      <c r="O84" s="163"/>
      <c r="P84" s="163"/>
      <c r="Q84" s="163"/>
      <c r="R84" s="163"/>
      <c r="S84" s="163"/>
      <c r="T84" s="163"/>
      <c r="U84" s="163"/>
      <c r="V84" s="203"/>
    </row>
    <row r="85" spans="1:22" ht="35.700000000000003" customHeight="1">
      <c r="A85" s="202"/>
      <c r="B85" s="163"/>
      <c r="C85" s="165"/>
      <c r="D85" s="621" t="s">
        <v>76</v>
      </c>
      <c r="E85" s="622"/>
      <c r="F85" s="622"/>
      <c r="G85" s="622"/>
      <c r="H85" s="622"/>
      <c r="I85" s="622"/>
      <c r="J85" s="623"/>
      <c r="K85" s="210"/>
      <c r="L85" s="163"/>
      <c r="M85" s="163"/>
      <c r="N85" s="163"/>
      <c r="O85" s="163"/>
      <c r="P85" s="163"/>
      <c r="Q85" s="163"/>
      <c r="R85" s="163"/>
      <c r="S85" s="163"/>
      <c r="T85" s="163"/>
      <c r="U85" s="163"/>
      <c r="V85" s="203"/>
    </row>
    <row r="86" spans="1:22" s="240" customFormat="1" ht="30.75" customHeight="1">
      <c r="A86" s="235"/>
      <c r="B86" s="236"/>
      <c r="C86" s="237"/>
      <c r="D86" s="615" t="s">
        <v>77</v>
      </c>
      <c r="E86" s="616"/>
      <c r="F86" s="616"/>
      <c r="G86" s="616"/>
      <c r="H86" s="616"/>
      <c r="I86" s="616"/>
      <c r="J86" s="617"/>
      <c r="K86" s="238"/>
      <c r="L86" s="236"/>
      <c r="M86" s="236"/>
      <c r="N86" s="236"/>
      <c r="O86" s="236"/>
      <c r="P86" s="236"/>
      <c r="Q86" s="236"/>
      <c r="R86" s="236"/>
      <c r="S86" s="236"/>
      <c r="T86" s="236"/>
      <c r="U86" s="236"/>
      <c r="V86" s="239"/>
    </row>
    <row r="87" spans="1:22" ht="14.85" customHeight="1">
      <c r="A87" s="202"/>
      <c r="B87" s="163"/>
      <c r="C87" s="163"/>
      <c r="D87" s="615" t="s">
        <v>78</v>
      </c>
      <c r="E87" s="616"/>
      <c r="F87" s="616"/>
      <c r="G87" s="616"/>
      <c r="H87" s="616"/>
      <c r="I87" s="616"/>
      <c r="J87" s="617"/>
      <c r="K87" s="163"/>
      <c r="L87" s="163"/>
      <c r="M87" s="163"/>
      <c r="N87" s="163"/>
      <c r="O87" s="163"/>
      <c r="P87" s="163"/>
      <c r="Q87" s="163"/>
      <c r="R87" s="163"/>
      <c r="S87" s="163"/>
      <c r="T87" s="163"/>
      <c r="U87" s="163"/>
      <c r="V87" s="203"/>
    </row>
    <row r="88" spans="1:22" ht="51.75" customHeight="1">
      <c r="A88" s="202"/>
      <c r="B88" s="163"/>
      <c r="C88" s="163"/>
      <c r="D88" s="624" t="s">
        <v>79</v>
      </c>
      <c r="E88" s="625"/>
      <c r="F88" s="625"/>
      <c r="G88" s="625"/>
      <c r="H88" s="625"/>
      <c r="I88" s="625"/>
      <c r="J88" s="626"/>
      <c r="K88" s="163"/>
      <c r="L88" s="163"/>
      <c r="M88" s="163"/>
      <c r="N88" s="163"/>
      <c r="O88" s="163"/>
      <c r="P88" s="163"/>
      <c r="Q88" s="163"/>
      <c r="R88" s="163"/>
      <c r="S88" s="163"/>
      <c r="T88" s="163"/>
      <c r="U88" s="163"/>
      <c r="V88" s="203"/>
    </row>
    <row r="89" spans="1:22" ht="13.35" customHeight="1">
      <c r="A89" s="202"/>
      <c r="B89" s="163"/>
      <c r="C89" s="163"/>
      <c r="D89" s="600" t="s">
        <v>80</v>
      </c>
      <c r="E89" s="601"/>
      <c r="F89" s="601"/>
      <c r="G89" s="601"/>
      <c r="H89" s="601"/>
      <c r="I89" s="601"/>
      <c r="J89" s="602"/>
      <c r="K89" s="163"/>
      <c r="L89" s="163"/>
      <c r="M89" s="163"/>
      <c r="N89" s="163"/>
      <c r="O89" s="163"/>
      <c r="P89" s="163"/>
      <c r="Q89" s="163"/>
      <c r="R89" s="163"/>
      <c r="S89" s="163"/>
      <c r="T89" s="163"/>
      <c r="U89" s="163"/>
      <c r="V89" s="203"/>
    </row>
    <row r="90" spans="1:22" ht="13.35" customHeight="1">
      <c r="A90" s="202"/>
      <c r="B90" s="163"/>
      <c r="C90" s="163"/>
      <c r="K90" s="163"/>
      <c r="L90" s="163"/>
      <c r="M90" s="163"/>
      <c r="N90" s="163"/>
      <c r="O90" s="163"/>
      <c r="P90" s="163"/>
      <c r="Q90" s="163"/>
      <c r="R90" s="163"/>
      <c r="S90" s="163"/>
      <c r="T90" s="163"/>
      <c r="U90" s="163"/>
      <c r="V90" s="203"/>
    </row>
    <row r="91" spans="1:22" ht="13.35" customHeight="1">
      <c r="A91" s="202"/>
      <c r="B91" s="163"/>
      <c r="C91" s="163"/>
      <c r="D91" s="600" t="s">
        <v>81</v>
      </c>
      <c r="E91" s="601"/>
      <c r="F91" s="601"/>
      <c r="G91" s="601"/>
      <c r="H91" s="601"/>
      <c r="I91" s="601"/>
      <c r="J91" s="602"/>
      <c r="K91" s="163"/>
      <c r="L91" s="163"/>
      <c r="M91" s="163"/>
      <c r="N91" s="163"/>
      <c r="O91" s="163"/>
      <c r="P91" s="163"/>
      <c r="Q91" s="163"/>
      <c r="R91" s="163"/>
      <c r="S91" s="163"/>
      <c r="T91" s="163"/>
      <c r="U91" s="163"/>
      <c r="V91" s="203"/>
    </row>
    <row r="92" spans="1:22" ht="13.35" customHeight="1">
      <c r="A92" s="202"/>
      <c r="B92" s="163"/>
      <c r="C92" s="163"/>
      <c r="D92" s="600" t="s">
        <v>82</v>
      </c>
      <c r="E92" s="601"/>
      <c r="F92" s="601"/>
      <c r="G92" s="601"/>
      <c r="H92" s="601"/>
      <c r="I92" s="601"/>
      <c r="J92" s="602"/>
      <c r="K92" s="163"/>
      <c r="L92" s="163"/>
      <c r="M92" s="163"/>
      <c r="N92" s="163"/>
      <c r="O92" s="163"/>
      <c r="P92" s="163"/>
      <c r="Q92" s="163"/>
      <c r="R92" s="163"/>
      <c r="S92" s="163"/>
      <c r="T92" s="163"/>
      <c r="U92" s="163"/>
      <c r="V92" s="203"/>
    </row>
    <row r="93" spans="1:22" ht="13.35" customHeight="1">
      <c r="A93" s="202"/>
      <c r="B93" s="163"/>
      <c r="C93" s="163"/>
      <c r="D93" s="600" t="s">
        <v>83</v>
      </c>
      <c r="E93" s="601"/>
      <c r="F93" s="601"/>
      <c r="G93" s="601"/>
      <c r="H93" s="601"/>
      <c r="I93" s="601"/>
      <c r="J93" s="602"/>
      <c r="K93" s="163"/>
      <c r="L93" s="163"/>
      <c r="M93" s="163"/>
      <c r="N93" s="163"/>
      <c r="O93" s="163"/>
      <c r="P93" s="163"/>
      <c r="Q93" s="163"/>
      <c r="R93" s="163"/>
      <c r="S93" s="163"/>
      <c r="T93" s="163"/>
      <c r="U93" s="163"/>
      <c r="V93" s="203"/>
    </row>
    <row r="94" spans="1:22" ht="13.35" customHeight="1">
      <c r="A94" s="202"/>
      <c r="B94" s="163"/>
      <c r="C94" s="163"/>
      <c r="D94" s="600" t="s">
        <v>84</v>
      </c>
      <c r="E94" s="601"/>
      <c r="F94" s="601"/>
      <c r="G94" s="601"/>
      <c r="H94" s="601"/>
      <c r="I94" s="601"/>
      <c r="J94" s="602"/>
      <c r="K94" s="163"/>
      <c r="L94" s="163"/>
      <c r="M94" s="163"/>
      <c r="N94" s="163"/>
      <c r="O94" s="163"/>
      <c r="P94" s="163"/>
      <c r="Q94" s="163"/>
      <c r="R94" s="163"/>
      <c r="S94" s="163"/>
      <c r="T94" s="163"/>
      <c r="U94" s="163"/>
      <c r="V94" s="203"/>
    </row>
    <row r="95" spans="1:22" ht="13.95" customHeight="1">
      <c r="A95" s="241"/>
      <c r="B95" s="176"/>
      <c r="C95" s="176"/>
      <c r="D95" s="600" t="s">
        <v>85</v>
      </c>
      <c r="E95" s="601"/>
      <c r="F95" s="601"/>
      <c r="G95" s="601"/>
      <c r="H95" s="601"/>
      <c r="I95" s="601"/>
      <c r="J95" s="602"/>
      <c r="K95" s="176"/>
      <c r="L95" s="176"/>
      <c r="M95" s="176"/>
      <c r="N95" s="176"/>
      <c r="O95" s="176"/>
      <c r="P95" s="176"/>
      <c r="Q95" s="176"/>
      <c r="R95" s="176"/>
      <c r="S95" s="176"/>
      <c r="T95" s="176"/>
      <c r="U95" s="176"/>
      <c r="V95" s="242"/>
    </row>
    <row r="96" spans="1:22" ht="12.6" customHeight="1">
      <c r="D96" s="610" t="s">
        <v>86</v>
      </c>
      <c r="E96" s="610"/>
      <c r="F96" s="610"/>
      <c r="G96" s="610"/>
      <c r="H96" s="610"/>
      <c r="I96" s="610"/>
      <c r="J96" s="610"/>
    </row>
    <row r="97" spans="4:10" ht="12.6" customHeight="1">
      <c r="D97" s="599" t="s">
        <v>87</v>
      </c>
      <c r="E97" s="599"/>
      <c r="F97" s="599"/>
      <c r="G97" s="599"/>
      <c r="H97" s="599"/>
      <c r="I97" s="599"/>
      <c r="J97" s="599"/>
    </row>
  </sheetData>
  <mergeCells count="39">
    <mergeCell ref="D96:J96"/>
    <mergeCell ref="D92:J92"/>
    <mergeCell ref="D91:J91"/>
    <mergeCell ref="B2:M2"/>
    <mergeCell ref="C19:J19"/>
    <mergeCell ref="L19:M19"/>
    <mergeCell ref="L5:M5"/>
    <mergeCell ref="B6:D6"/>
    <mergeCell ref="C8:J8"/>
    <mergeCell ref="L8:M8"/>
    <mergeCell ref="D87:J87"/>
    <mergeCell ref="D86:J86"/>
    <mergeCell ref="D84:J84"/>
    <mergeCell ref="D83:J83"/>
    <mergeCell ref="D85:J85"/>
    <mergeCell ref="D88:J88"/>
    <mergeCell ref="L77:M77"/>
    <mergeCell ref="O5:P5"/>
    <mergeCell ref="O8:P8"/>
    <mergeCell ref="R5:S5"/>
    <mergeCell ref="R8:S8"/>
    <mergeCell ref="O77:P77"/>
    <mergeCell ref="R77:S77"/>
    <mergeCell ref="D97:J97"/>
    <mergeCell ref="D95:J95"/>
    <mergeCell ref="D94:J94"/>
    <mergeCell ref="D93:J93"/>
    <mergeCell ref="R19:S19"/>
    <mergeCell ref="O19:P19"/>
    <mergeCell ref="O41:P41"/>
    <mergeCell ref="R53:S53"/>
    <mergeCell ref="C53:J53"/>
    <mergeCell ref="L53:M53"/>
    <mergeCell ref="O53:P53"/>
    <mergeCell ref="R41:S41"/>
    <mergeCell ref="C41:J41"/>
    <mergeCell ref="L41:M41"/>
    <mergeCell ref="D89:J89"/>
    <mergeCell ref="C77:J77"/>
  </mergeCells>
  <pageMargins left="0.25" right="0.25" top="0.75" bottom="0.75" header="0.3" footer="0.3"/>
  <pageSetup scale="35" orientation="landscape" r:id="rId1"/>
  <headerFooter>
    <oddHeader>&amp;L&amp;"Calibri (Body),Regular"&amp;K000000VA-210517-NTT: Messaging Services - MOD. &amp;KFF000022&amp;R&amp;"Calibri (Body),Italic"&amp;K000000Exhibit 4.1: Pricing and Volumes Matrix</oddHeader>
    <oddFooter>&amp;L&amp;"Calibri (Body),Regular"&amp;10&amp;K0000001 - Total Estimated Charges&amp;R&amp;"Calibri (Body),Regular"&amp;10&amp;K000000Page &amp;P of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AE84"/>
  <sheetViews>
    <sheetView showGridLines="0" topLeftCell="A52" zoomScale="85" zoomScaleNormal="85" zoomScalePageLayoutView="70" workbookViewId="0">
      <selection activeCell="L68" sqref="L68"/>
    </sheetView>
  </sheetViews>
  <sheetFormatPr defaultColWidth="9.109375" defaultRowHeight="12.6" customHeight="1"/>
  <cols>
    <col min="1" max="1" width="3.109375" style="172" customWidth="1"/>
    <col min="2" max="3" width="4.77734375" style="172" customWidth="1"/>
    <col min="4" max="4" width="101" style="172" customWidth="1"/>
    <col min="5" max="5" width="55.33203125" style="172" customWidth="1"/>
    <col min="6" max="10" width="19.33203125" style="172" customWidth="1"/>
    <col min="11" max="11" width="5.33203125" style="172" customWidth="1"/>
    <col min="12" max="14" width="26.33203125" style="172" customWidth="1"/>
    <col min="15" max="15" width="9.33203125" style="172" customWidth="1"/>
    <col min="16" max="16" width="11.109375" style="172" customWidth="1"/>
    <col min="17" max="31" width="9.77734375" style="172" customWidth="1"/>
    <col min="32" max="32" width="9.109375" style="172" customWidth="1"/>
    <col min="33" max="16384" width="9.109375" style="172"/>
  </cols>
  <sheetData>
    <row r="1" spans="1:31" ht="13.95" customHeight="1">
      <c r="A1" s="199"/>
      <c r="B1" s="200"/>
      <c r="C1" s="200"/>
      <c r="D1" s="200"/>
      <c r="E1" s="200"/>
      <c r="F1" s="200"/>
      <c r="G1" s="200"/>
      <c r="H1" s="200"/>
      <c r="I1" s="200"/>
      <c r="J1" s="200"/>
      <c r="K1" s="200"/>
      <c r="L1" s="200"/>
      <c r="M1" s="200"/>
      <c r="N1" s="200"/>
      <c r="O1" s="200"/>
      <c r="P1" s="200"/>
      <c r="Q1" s="200"/>
      <c r="R1" s="200"/>
      <c r="S1" s="200"/>
      <c r="T1" s="200"/>
      <c r="U1" s="200"/>
      <c r="V1" s="200"/>
      <c r="W1" s="200"/>
      <c r="X1" s="200"/>
      <c r="Y1" s="200"/>
      <c r="Z1" s="200"/>
      <c r="AA1" s="200"/>
      <c r="AB1" s="200"/>
      <c r="AC1" s="200"/>
      <c r="AD1" s="200"/>
      <c r="AE1" s="201"/>
    </row>
    <row r="2" spans="1:31" ht="18" customHeight="1">
      <c r="A2" s="202"/>
      <c r="B2" s="611" t="s">
        <v>88</v>
      </c>
      <c r="C2" s="628"/>
      <c r="D2" s="628"/>
      <c r="E2" s="628"/>
      <c r="F2" s="628"/>
      <c r="G2" s="628"/>
      <c r="H2" s="628"/>
      <c r="I2" s="628"/>
      <c r="J2" s="628"/>
      <c r="K2" s="628"/>
      <c r="L2" s="628"/>
      <c r="M2" s="175"/>
      <c r="N2" s="175"/>
      <c r="O2" s="163"/>
      <c r="P2" s="163"/>
      <c r="Q2" s="163"/>
      <c r="R2" s="163"/>
      <c r="S2" s="163"/>
      <c r="T2" s="163"/>
      <c r="U2" s="163"/>
      <c r="V2" s="163"/>
      <c r="W2" s="163"/>
      <c r="X2" s="163"/>
      <c r="Y2" s="163"/>
      <c r="Z2" s="163"/>
      <c r="AA2" s="163"/>
      <c r="AB2" s="163"/>
      <c r="AC2" s="163"/>
      <c r="AD2" s="163"/>
      <c r="AE2" s="203"/>
    </row>
    <row r="3" spans="1:31" ht="15.6" customHeight="1">
      <c r="A3" s="202"/>
      <c r="B3" s="169"/>
      <c r="C3" s="169"/>
      <c r="D3" s="204"/>
      <c r="E3" s="204"/>
      <c r="F3" s="175"/>
      <c r="G3" s="175"/>
      <c r="H3" s="175"/>
      <c r="I3" s="175"/>
      <c r="J3" s="175"/>
      <c r="K3" s="175"/>
      <c r="L3" s="175"/>
      <c r="M3" s="175"/>
      <c r="N3" s="175"/>
      <c r="O3" s="163"/>
      <c r="P3" s="163"/>
      <c r="Q3" s="163"/>
      <c r="R3" s="163"/>
      <c r="S3" s="163"/>
      <c r="T3" s="163"/>
      <c r="U3" s="163"/>
      <c r="V3" s="163"/>
      <c r="W3" s="163"/>
      <c r="X3" s="163"/>
      <c r="Y3" s="163"/>
      <c r="Z3" s="163"/>
      <c r="AA3" s="163"/>
      <c r="AB3" s="163"/>
      <c r="AC3" s="163"/>
      <c r="AD3" s="163"/>
      <c r="AE3" s="203"/>
    </row>
    <row r="4" spans="1:31" ht="18" customHeight="1">
      <c r="A4" s="202"/>
      <c r="B4" s="169"/>
      <c r="C4" s="205"/>
      <c r="D4" s="204"/>
      <c r="E4" s="204"/>
      <c r="F4" s="175"/>
      <c r="G4" s="175"/>
      <c r="H4" s="175"/>
      <c r="I4" s="175"/>
      <c r="J4" s="175"/>
      <c r="K4" s="175"/>
      <c r="L4" s="170"/>
      <c r="M4" s="170"/>
      <c r="N4" s="170"/>
      <c r="O4" s="163"/>
      <c r="P4" s="163"/>
      <c r="Q4" s="163"/>
      <c r="R4" s="163"/>
      <c r="S4" s="163"/>
      <c r="T4" s="163"/>
      <c r="U4" s="163"/>
      <c r="V4" s="163"/>
      <c r="W4" s="163"/>
      <c r="X4" s="163"/>
      <c r="Y4" s="163"/>
      <c r="Z4" s="163"/>
      <c r="AA4" s="163"/>
      <c r="AB4" s="163"/>
      <c r="AC4" s="163"/>
      <c r="AD4" s="163"/>
      <c r="AE4" s="203"/>
    </row>
    <row r="5" spans="1:31" ht="18" customHeight="1">
      <c r="A5" s="202"/>
      <c r="B5" s="206"/>
      <c r="C5" s="207"/>
      <c r="D5" s="208"/>
      <c r="E5" s="208"/>
      <c r="F5" s="170"/>
      <c r="G5" s="170"/>
      <c r="H5" s="170"/>
      <c r="I5" s="170"/>
      <c r="J5" s="170"/>
      <c r="K5" s="247"/>
      <c r="L5" s="248" t="s">
        <v>5</v>
      </c>
      <c r="M5" s="248" t="s">
        <v>6</v>
      </c>
      <c r="N5" s="248" t="s">
        <v>7</v>
      </c>
      <c r="O5" s="210"/>
      <c r="P5" s="163"/>
      <c r="Q5" s="163"/>
      <c r="R5" s="163"/>
      <c r="S5" s="163"/>
      <c r="T5" s="163"/>
      <c r="U5" s="163"/>
      <c r="V5" s="163"/>
      <c r="W5" s="163"/>
      <c r="X5" s="163"/>
      <c r="Y5" s="163"/>
      <c r="Z5" s="163"/>
      <c r="AA5" s="163"/>
      <c r="AB5" s="163"/>
      <c r="AC5" s="163"/>
      <c r="AD5" s="163"/>
      <c r="AE5" s="203"/>
    </row>
    <row r="6" spans="1:31" ht="27.75" customHeight="1">
      <c r="A6" s="211"/>
      <c r="B6" s="630" t="s">
        <v>8</v>
      </c>
      <c r="C6" s="631"/>
      <c r="D6" s="631"/>
      <c r="E6" s="158" t="s">
        <v>89</v>
      </c>
      <c r="F6" s="582" t="s">
        <v>9</v>
      </c>
      <c r="G6" s="582" t="s">
        <v>10</v>
      </c>
      <c r="H6" s="582" t="s">
        <v>11</v>
      </c>
      <c r="I6" s="582" t="s">
        <v>12</v>
      </c>
      <c r="J6" s="582" t="s">
        <v>13</v>
      </c>
      <c r="K6" s="249"/>
      <c r="L6" s="213" t="s">
        <v>15</v>
      </c>
      <c r="M6" s="213" t="s">
        <v>17</v>
      </c>
      <c r="N6" s="213" t="s">
        <v>19</v>
      </c>
      <c r="O6" s="210"/>
      <c r="P6" s="163"/>
      <c r="Q6" s="163"/>
      <c r="R6" s="163"/>
      <c r="S6" s="163"/>
      <c r="T6" s="163"/>
      <c r="U6" s="163"/>
      <c r="V6" s="163"/>
      <c r="W6" s="163"/>
      <c r="X6" s="163"/>
      <c r="Y6" s="163"/>
      <c r="Z6" s="163"/>
      <c r="AA6" s="163"/>
      <c r="AB6" s="163"/>
      <c r="AC6" s="163"/>
      <c r="AD6" s="163"/>
      <c r="AE6" s="203"/>
    </row>
    <row r="7" spans="1:31" ht="14.1" customHeight="1">
      <c r="A7" s="211"/>
      <c r="B7" s="159" t="s">
        <v>21</v>
      </c>
      <c r="C7" s="160"/>
      <c r="D7" s="160"/>
      <c r="E7" s="160"/>
      <c r="F7" s="161"/>
      <c r="G7" s="161"/>
      <c r="H7" s="161"/>
      <c r="I7" s="161"/>
      <c r="J7" s="161"/>
      <c r="K7" s="250"/>
      <c r="L7" s="161"/>
      <c r="M7" s="161"/>
      <c r="N7" s="161"/>
      <c r="O7" s="210"/>
      <c r="P7" s="163"/>
      <c r="Q7" s="163"/>
      <c r="R7" s="163"/>
      <c r="S7" s="163"/>
      <c r="T7" s="163"/>
      <c r="U7" s="163"/>
      <c r="V7" s="163"/>
      <c r="W7" s="163"/>
      <c r="X7" s="163"/>
      <c r="Y7" s="163"/>
      <c r="Z7" s="163"/>
      <c r="AA7" s="163"/>
      <c r="AB7" s="163"/>
      <c r="AC7" s="163"/>
      <c r="AD7" s="163"/>
      <c r="AE7" s="203"/>
    </row>
    <row r="8" spans="1:31" ht="14.1" customHeight="1">
      <c r="A8" s="202"/>
      <c r="B8" s="162"/>
      <c r="C8" s="605" t="s">
        <v>22</v>
      </c>
      <c r="D8" s="629"/>
      <c r="E8" s="629"/>
      <c r="F8" s="629"/>
      <c r="G8" s="629"/>
      <c r="H8" s="629"/>
      <c r="I8" s="629"/>
      <c r="J8" s="629"/>
      <c r="K8" s="247"/>
      <c r="L8" s="251"/>
      <c r="M8" s="251"/>
      <c r="N8" s="252"/>
      <c r="O8" s="163"/>
      <c r="P8" s="163"/>
      <c r="Q8" s="163"/>
      <c r="R8" s="163"/>
      <c r="S8" s="163"/>
      <c r="T8" s="163"/>
      <c r="U8" s="163"/>
      <c r="V8" s="163"/>
      <c r="W8" s="163"/>
      <c r="X8" s="163"/>
      <c r="Y8" s="163"/>
      <c r="Z8" s="163"/>
      <c r="AA8" s="163"/>
      <c r="AB8" s="163"/>
      <c r="AC8" s="163"/>
      <c r="AD8" s="163"/>
      <c r="AE8" s="203"/>
    </row>
    <row r="9" spans="1:31" s="344" customFormat="1" ht="15" customHeight="1">
      <c r="A9" s="340"/>
      <c r="B9" s="216"/>
      <c r="C9" s="440"/>
      <c r="D9" s="439" t="s">
        <v>90</v>
      </c>
      <c r="E9" s="439" t="s">
        <v>91</v>
      </c>
      <c r="F9" s="438">
        <v>12.6</v>
      </c>
      <c r="G9" s="438">
        <v>12.93</v>
      </c>
      <c r="H9" s="438">
        <v>0</v>
      </c>
      <c r="I9" s="438">
        <v>0</v>
      </c>
      <c r="J9" s="438">
        <v>0</v>
      </c>
      <c r="K9" s="435"/>
      <c r="L9" s="438">
        <v>0</v>
      </c>
      <c r="M9" s="438">
        <v>0</v>
      </c>
      <c r="N9" s="438">
        <v>0</v>
      </c>
      <c r="O9" s="436"/>
      <c r="P9" s="437"/>
      <c r="Q9" s="437"/>
      <c r="R9" s="437"/>
      <c r="S9" s="437"/>
      <c r="T9" s="437"/>
      <c r="U9" s="437"/>
      <c r="V9" s="437"/>
      <c r="W9" s="437"/>
      <c r="X9" s="437"/>
      <c r="Y9" s="437"/>
      <c r="Z9" s="437"/>
      <c r="AA9" s="437"/>
      <c r="AB9" s="437"/>
      <c r="AC9" s="437"/>
      <c r="AD9" s="437"/>
      <c r="AE9" s="441"/>
    </row>
    <row r="10" spans="1:31" s="344" customFormat="1" ht="15" customHeight="1">
      <c r="A10" s="202"/>
      <c r="B10" s="163"/>
      <c r="C10" s="165"/>
      <c r="D10" s="154" t="s">
        <v>92</v>
      </c>
      <c r="E10" s="154" t="s">
        <v>91</v>
      </c>
      <c r="F10" s="164">
        <v>0</v>
      </c>
      <c r="G10" s="164">
        <v>12.6</v>
      </c>
      <c r="H10" s="164">
        <v>12.93</v>
      </c>
      <c r="I10" s="164">
        <v>12.93</v>
      </c>
      <c r="J10" s="164">
        <v>12.93</v>
      </c>
      <c r="K10" s="250"/>
      <c r="L10" s="164">
        <v>12.93</v>
      </c>
      <c r="M10" s="164">
        <v>12.93</v>
      </c>
      <c r="N10" s="164">
        <v>12.93</v>
      </c>
      <c r="O10" s="436"/>
      <c r="P10" s="437"/>
      <c r="Q10" s="437"/>
      <c r="R10" s="437"/>
      <c r="S10" s="437"/>
      <c r="T10" s="437"/>
      <c r="U10" s="437"/>
      <c r="V10" s="437"/>
      <c r="W10" s="437"/>
      <c r="X10" s="437"/>
      <c r="Y10" s="437"/>
      <c r="Z10" s="437"/>
      <c r="AA10" s="437"/>
      <c r="AB10" s="437"/>
      <c r="AC10" s="437"/>
      <c r="AD10" s="437"/>
      <c r="AE10" s="441"/>
    </row>
    <row r="11" spans="1:31" ht="15" customHeight="1">
      <c r="A11" s="202"/>
      <c r="B11" s="163"/>
      <c r="C11" s="165"/>
      <c r="D11" s="370" t="s">
        <v>93</v>
      </c>
      <c r="E11" s="370" t="s">
        <v>91</v>
      </c>
      <c r="F11" s="364">
        <v>0</v>
      </c>
      <c r="G11" s="364">
        <v>0</v>
      </c>
      <c r="H11" s="364">
        <v>0</v>
      </c>
      <c r="I11" s="364">
        <v>0</v>
      </c>
      <c r="J11" s="364">
        <v>0</v>
      </c>
      <c r="K11" s="365"/>
      <c r="L11" s="364">
        <v>0</v>
      </c>
      <c r="M11" s="364">
        <v>0</v>
      </c>
      <c r="N11" s="364">
        <v>0</v>
      </c>
      <c r="O11" s="210"/>
      <c r="P11" s="175"/>
      <c r="Q11" s="175"/>
      <c r="R11" s="175"/>
      <c r="S11" s="175"/>
      <c r="T11" s="175"/>
      <c r="U11" s="175"/>
      <c r="V11" s="175"/>
      <c r="W11" s="175"/>
      <c r="X11" s="175"/>
      <c r="Y11" s="175"/>
      <c r="Z11" s="175"/>
      <c r="AA11" s="175"/>
      <c r="AB11" s="175"/>
      <c r="AC11" s="175"/>
      <c r="AD11" s="175"/>
      <c r="AE11" s="253"/>
    </row>
    <row r="12" spans="1:31" s="344" customFormat="1" ht="15" customHeight="1">
      <c r="A12" s="340"/>
      <c r="B12" s="216"/>
      <c r="C12" s="217"/>
      <c r="D12" s="439" t="s">
        <v>94</v>
      </c>
      <c r="E12" s="439" t="s">
        <v>91</v>
      </c>
      <c r="F12" s="438">
        <v>1.95</v>
      </c>
      <c r="G12" s="438">
        <v>1.95</v>
      </c>
      <c r="H12" s="438">
        <v>1.95</v>
      </c>
      <c r="I12" s="438">
        <v>1.95</v>
      </c>
      <c r="J12" s="438">
        <v>1.95</v>
      </c>
      <c r="K12" s="435"/>
      <c r="L12" s="438">
        <v>1.95</v>
      </c>
      <c r="M12" s="438">
        <v>1.95</v>
      </c>
      <c r="N12" s="438">
        <v>1.95</v>
      </c>
      <c r="O12" s="436"/>
      <c r="P12" s="437"/>
      <c r="Q12" s="437"/>
      <c r="R12" s="437"/>
      <c r="S12" s="437"/>
      <c r="T12" s="437"/>
      <c r="U12" s="437"/>
      <c r="V12" s="437"/>
      <c r="W12" s="437"/>
      <c r="X12" s="437"/>
      <c r="Y12" s="437"/>
      <c r="Z12" s="437"/>
      <c r="AA12" s="437"/>
      <c r="AB12" s="437"/>
      <c r="AC12" s="437"/>
      <c r="AD12" s="437"/>
      <c r="AE12" s="441"/>
    </row>
    <row r="13" spans="1:31" ht="15" customHeight="1">
      <c r="A13" s="202"/>
      <c r="B13" s="163"/>
      <c r="C13" s="165"/>
      <c r="D13" s="154" t="s">
        <v>95</v>
      </c>
      <c r="E13" s="154" t="s">
        <v>91</v>
      </c>
      <c r="F13" s="164">
        <v>1.58</v>
      </c>
      <c r="G13" s="164">
        <v>1.58</v>
      </c>
      <c r="H13" s="164">
        <v>1.58</v>
      </c>
      <c r="I13" s="164">
        <v>1.58</v>
      </c>
      <c r="J13" s="164">
        <v>1.58</v>
      </c>
      <c r="K13" s="250"/>
      <c r="L13" s="164">
        <v>1.58</v>
      </c>
      <c r="M13" s="164">
        <v>1.58</v>
      </c>
      <c r="N13" s="164">
        <v>1.58</v>
      </c>
      <c r="O13" s="210"/>
      <c r="P13" s="175"/>
      <c r="Q13" s="175"/>
      <c r="R13" s="175"/>
      <c r="S13" s="175"/>
      <c r="T13" s="175"/>
      <c r="U13" s="175"/>
      <c r="V13" s="175"/>
      <c r="W13" s="175"/>
      <c r="X13" s="175"/>
      <c r="Y13" s="175"/>
      <c r="Z13" s="175"/>
      <c r="AA13" s="175"/>
      <c r="AB13" s="175"/>
      <c r="AC13" s="175"/>
      <c r="AD13" s="175"/>
      <c r="AE13" s="253"/>
    </row>
    <row r="14" spans="1:31" ht="14.1" customHeight="1">
      <c r="A14" s="202"/>
      <c r="B14" s="163"/>
      <c r="C14" s="165"/>
      <c r="D14" s="154" t="s">
        <v>28</v>
      </c>
      <c r="E14" s="154" t="s">
        <v>96</v>
      </c>
      <c r="F14" s="164">
        <v>0</v>
      </c>
      <c r="G14" s="164">
        <v>0</v>
      </c>
      <c r="H14" s="164">
        <v>0</v>
      </c>
      <c r="I14" s="164">
        <v>0</v>
      </c>
      <c r="J14" s="164">
        <v>0</v>
      </c>
      <c r="K14" s="250"/>
      <c r="L14" s="164">
        <v>0</v>
      </c>
      <c r="M14" s="164">
        <v>0</v>
      </c>
      <c r="N14" s="164">
        <v>0</v>
      </c>
      <c r="O14" s="210"/>
      <c r="P14" s="175"/>
      <c r="Q14" s="175"/>
      <c r="R14" s="175"/>
      <c r="S14" s="175"/>
      <c r="T14" s="175"/>
      <c r="U14" s="175"/>
      <c r="V14" s="175"/>
      <c r="W14" s="175"/>
      <c r="X14" s="175"/>
      <c r="Y14" s="175"/>
      <c r="Z14" s="175"/>
      <c r="AA14" s="175"/>
      <c r="AB14" s="175"/>
      <c r="AC14" s="175"/>
      <c r="AD14" s="175"/>
      <c r="AE14" s="253"/>
    </row>
    <row r="15" spans="1:31" ht="14.1" customHeight="1">
      <c r="A15" s="202"/>
      <c r="B15" s="163"/>
      <c r="C15" s="165"/>
      <c r="D15" s="154" t="s">
        <v>97</v>
      </c>
      <c r="E15" s="154" t="s">
        <v>96</v>
      </c>
      <c r="F15" s="164">
        <v>5.7</v>
      </c>
      <c r="G15" s="164">
        <v>5.7</v>
      </c>
      <c r="H15" s="164">
        <v>5.82</v>
      </c>
      <c r="I15" s="164">
        <v>6.08</v>
      </c>
      <c r="J15" s="164">
        <v>6.2</v>
      </c>
      <c r="K15" s="250"/>
      <c r="L15" s="164">
        <v>7.0272575469999996</v>
      </c>
      <c r="M15" s="164">
        <v>7.8599121070000004</v>
      </c>
      <c r="N15" s="164">
        <v>9.0351693245</v>
      </c>
      <c r="O15" s="210"/>
      <c r="P15" s="175"/>
      <c r="Q15" s="175"/>
      <c r="R15" s="175"/>
      <c r="S15" s="175"/>
      <c r="T15" s="175"/>
      <c r="U15" s="175"/>
      <c r="V15" s="175"/>
      <c r="W15" s="175"/>
      <c r="X15" s="175"/>
      <c r="Y15" s="175"/>
      <c r="Z15" s="175"/>
      <c r="AA15" s="175"/>
      <c r="AB15" s="175"/>
      <c r="AC15" s="175"/>
      <c r="AD15" s="175"/>
      <c r="AE15" s="253"/>
    </row>
    <row r="16" spans="1:31" ht="14.1" customHeight="1">
      <c r="A16" s="202"/>
      <c r="B16" s="163"/>
      <c r="C16" s="165"/>
      <c r="D16" s="154" t="s">
        <v>30</v>
      </c>
      <c r="E16" s="154" t="s">
        <v>96</v>
      </c>
      <c r="F16" s="164">
        <v>6.67</v>
      </c>
      <c r="G16" s="164">
        <v>6.67</v>
      </c>
      <c r="H16" s="164">
        <v>7.08</v>
      </c>
      <c r="I16" s="164">
        <v>7.91</v>
      </c>
      <c r="J16" s="164">
        <v>7.91</v>
      </c>
      <c r="K16" s="250"/>
      <c r="L16" s="164">
        <v>9.1600675084999992</v>
      </c>
      <c r="M16" s="164">
        <v>10.408182</v>
      </c>
      <c r="N16" s="164">
        <v>12.157623924499999</v>
      </c>
      <c r="O16" s="210"/>
      <c r="P16" s="163"/>
      <c r="Q16" s="163"/>
      <c r="R16" s="163"/>
      <c r="S16" s="163"/>
      <c r="T16" s="163"/>
      <c r="U16" s="163"/>
      <c r="V16" s="163"/>
      <c r="W16" s="163"/>
      <c r="X16" s="163"/>
      <c r="Y16" s="163"/>
      <c r="Z16" s="163"/>
      <c r="AA16" s="163"/>
      <c r="AB16" s="163"/>
      <c r="AC16" s="163"/>
      <c r="AD16" s="163"/>
      <c r="AE16" s="203"/>
    </row>
    <row r="17" spans="1:31" ht="14.1" customHeight="1">
      <c r="A17" s="202"/>
      <c r="B17" s="163"/>
      <c r="C17" s="163"/>
      <c r="D17" s="166"/>
      <c r="E17" s="166"/>
      <c r="F17" s="167"/>
      <c r="G17" s="167"/>
      <c r="H17" s="167"/>
      <c r="I17" s="167"/>
      <c r="J17" s="167"/>
      <c r="K17" s="175"/>
      <c r="L17" s="167"/>
      <c r="M17" s="167"/>
      <c r="N17" s="167"/>
      <c r="O17" s="163"/>
      <c r="P17" s="163"/>
      <c r="Q17" s="163"/>
      <c r="R17" s="163"/>
      <c r="S17" s="163"/>
      <c r="T17" s="163"/>
      <c r="U17" s="163"/>
      <c r="V17" s="163"/>
      <c r="W17" s="163"/>
      <c r="X17" s="163"/>
      <c r="Y17" s="163"/>
      <c r="Z17" s="163"/>
      <c r="AA17" s="163"/>
      <c r="AB17" s="163"/>
      <c r="AC17" s="163"/>
      <c r="AD17" s="163"/>
      <c r="AE17" s="203"/>
    </row>
    <row r="18" spans="1:31" ht="13.95" customHeight="1">
      <c r="A18" s="202"/>
      <c r="B18" s="163"/>
      <c r="C18" s="153"/>
      <c r="D18" s="168"/>
      <c r="E18" s="168"/>
      <c r="F18" s="168"/>
      <c r="G18" s="168"/>
      <c r="H18" s="168"/>
      <c r="I18" s="168"/>
      <c r="J18" s="168"/>
      <c r="K18" s="163"/>
      <c r="L18" s="168"/>
      <c r="M18" s="168"/>
      <c r="N18" s="168"/>
      <c r="O18" s="163"/>
      <c r="P18" s="163"/>
      <c r="Q18" s="163"/>
      <c r="R18" s="163"/>
      <c r="S18" s="163"/>
      <c r="T18" s="163"/>
      <c r="U18" s="163"/>
      <c r="V18" s="163"/>
      <c r="W18" s="163"/>
      <c r="X18" s="163"/>
      <c r="Y18" s="163"/>
      <c r="Z18" s="163"/>
      <c r="AA18" s="163"/>
      <c r="AB18" s="163"/>
      <c r="AC18" s="163"/>
      <c r="AD18" s="163"/>
      <c r="AE18" s="203"/>
    </row>
    <row r="19" spans="1:31" ht="14.1" customHeight="1">
      <c r="A19" s="202"/>
      <c r="B19" s="165"/>
      <c r="C19" s="605" t="s">
        <v>32</v>
      </c>
      <c r="D19" s="629"/>
      <c r="E19" s="629"/>
      <c r="F19" s="629"/>
      <c r="G19" s="629"/>
      <c r="H19" s="629"/>
      <c r="I19" s="629"/>
      <c r="J19" s="629"/>
      <c r="K19" s="247"/>
      <c r="L19" s="251"/>
      <c r="M19" s="251"/>
      <c r="N19" s="252"/>
      <c r="O19" s="163"/>
      <c r="P19" s="163"/>
      <c r="Q19" s="163"/>
      <c r="R19" s="163"/>
      <c r="S19" s="163"/>
      <c r="T19" s="163"/>
      <c r="U19" s="163"/>
      <c r="V19" s="163"/>
      <c r="W19" s="163"/>
      <c r="X19" s="163"/>
      <c r="Y19" s="163"/>
      <c r="Z19" s="163"/>
      <c r="AA19" s="163"/>
      <c r="AB19" s="163"/>
      <c r="AC19" s="163"/>
      <c r="AD19" s="163"/>
      <c r="AE19" s="203"/>
    </row>
    <row r="20" spans="1:31" ht="14.1" customHeight="1">
      <c r="A20" s="202"/>
      <c r="B20" s="163"/>
      <c r="C20" s="162"/>
      <c r="D20" s="370" t="s">
        <v>98</v>
      </c>
      <c r="E20" s="154" t="s">
        <v>96</v>
      </c>
      <c r="F20" s="364">
        <v>2.2999999999999998</v>
      </c>
      <c r="G20" s="364">
        <v>2.2999999999999998</v>
      </c>
      <c r="H20" s="364">
        <v>2.2999999999999998</v>
      </c>
      <c r="I20" s="364">
        <v>2.2999999999999998</v>
      </c>
      <c r="J20" s="364">
        <v>2.2999999999999998</v>
      </c>
      <c r="K20" s="365"/>
      <c r="L20" s="364">
        <v>2.2999999999999998</v>
      </c>
      <c r="M20" s="364">
        <v>2.2999999999999998</v>
      </c>
      <c r="N20" s="364">
        <v>2.2999999999999998</v>
      </c>
      <c r="O20" s="210"/>
      <c r="P20" s="175"/>
      <c r="Q20" s="175"/>
      <c r="R20" s="175"/>
      <c r="S20" s="175"/>
      <c r="T20" s="175"/>
      <c r="U20" s="175"/>
      <c r="V20" s="175"/>
      <c r="W20" s="175"/>
      <c r="X20" s="175"/>
      <c r="Y20" s="175"/>
      <c r="Z20" s="175"/>
      <c r="AA20" s="175"/>
      <c r="AB20" s="175"/>
      <c r="AC20" s="175"/>
      <c r="AD20" s="163"/>
      <c r="AE20" s="203"/>
    </row>
    <row r="21" spans="1:31" ht="14.1" customHeight="1">
      <c r="A21" s="202"/>
      <c r="B21" s="163"/>
      <c r="C21" s="165"/>
      <c r="D21" s="370" t="s">
        <v>99</v>
      </c>
      <c r="E21" s="154" t="s">
        <v>91</v>
      </c>
      <c r="F21" s="364">
        <v>3.15</v>
      </c>
      <c r="G21" s="364">
        <v>3.15</v>
      </c>
      <c r="H21" s="364">
        <v>3.15</v>
      </c>
      <c r="I21" s="364">
        <v>3.15</v>
      </c>
      <c r="J21" s="364">
        <v>3.15</v>
      </c>
      <c r="K21" s="365"/>
      <c r="L21" s="364">
        <v>3.15</v>
      </c>
      <c r="M21" s="364">
        <v>3.15</v>
      </c>
      <c r="N21" s="364">
        <v>3.15</v>
      </c>
      <c r="O21" s="210"/>
      <c r="P21" s="175"/>
      <c r="Q21" s="175"/>
      <c r="R21" s="175"/>
      <c r="S21" s="175"/>
      <c r="T21" s="175"/>
      <c r="U21" s="175"/>
      <c r="V21" s="175"/>
      <c r="W21" s="175"/>
      <c r="X21" s="175"/>
      <c r="Y21" s="175"/>
      <c r="Z21" s="175"/>
      <c r="AA21" s="175"/>
      <c r="AB21" s="175"/>
      <c r="AC21" s="175"/>
      <c r="AD21" s="163"/>
      <c r="AE21" s="203"/>
    </row>
    <row r="22" spans="1:31" ht="14.1" customHeight="1">
      <c r="A22" s="202"/>
      <c r="B22" s="163"/>
      <c r="C22" s="165"/>
      <c r="D22" s="370" t="s">
        <v>100</v>
      </c>
      <c r="E22" s="154" t="s">
        <v>91</v>
      </c>
      <c r="F22" s="364">
        <v>4.12</v>
      </c>
      <c r="G22" s="364">
        <v>4.12</v>
      </c>
      <c r="H22" s="364">
        <v>4.12</v>
      </c>
      <c r="I22" s="364">
        <v>4.12</v>
      </c>
      <c r="J22" s="364">
        <v>4.12</v>
      </c>
      <c r="K22" s="365"/>
      <c r="L22" s="364">
        <v>4.12</v>
      </c>
      <c r="M22" s="364">
        <v>4.12</v>
      </c>
      <c r="N22" s="364">
        <v>4.12</v>
      </c>
      <c r="O22" s="210"/>
      <c r="P22" s="175"/>
      <c r="Q22" s="175"/>
      <c r="R22" s="175"/>
      <c r="S22" s="175"/>
      <c r="T22" s="175"/>
      <c r="U22" s="175"/>
      <c r="V22" s="175"/>
      <c r="W22" s="175"/>
      <c r="X22" s="175"/>
      <c r="Y22" s="175"/>
      <c r="Z22" s="175"/>
      <c r="AA22" s="175"/>
      <c r="AB22" s="175"/>
      <c r="AC22" s="175"/>
      <c r="AD22" s="163"/>
      <c r="AE22" s="203"/>
    </row>
    <row r="23" spans="1:31" ht="14.1" customHeight="1">
      <c r="A23" s="202"/>
      <c r="B23" s="163"/>
      <c r="C23" s="165"/>
      <c r="D23" s="370" t="s">
        <v>101</v>
      </c>
      <c r="E23" s="154" t="s">
        <v>102</v>
      </c>
      <c r="F23" s="364">
        <v>0.05</v>
      </c>
      <c r="G23" s="364">
        <v>0.05</v>
      </c>
      <c r="H23" s="364">
        <v>0.05</v>
      </c>
      <c r="I23" s="364">
        <v>0.05</v>
      </c>
      <c r="J23" s="364">
        <v>0.05</v>
      </c>
      <c r="K23" s="365"/>
      <c r="L23" s="364">
        <v>0.05</v>
      </c>
      <c r="M23" s="364">
        <v>0.05</v>
      </c>
      <c r="N23" s="364">
        <v>0.05</v>
      </c>
      <c r="O23" s="210"/>
      <c r="P23" s="175"/>
      <c r="Q23" s="175"/>
      <c r="R23" s="175"/>
      <c r="S23" s="175"/>
      <c r="T23" s="175"/>
      <c r="U23" s="175"/>
      <c r="V23" s="175"/>
      <c r="W23" s="175"/>
      <c r="X23" s="175"/>
      <c r="Y23" s="175"/>
      <c r="Z23" s="175"/>
      <c r="AA23" s="175"/>
      <c r="AB23" s="175"/>
      <c r="AC23" s="175"/>
      <c r="AD23" s="163"/>
      <c r="AE23" s="203"/>
    </row>
    <row r="24" spans="1:31" ht="14.1" customHeight="1">
      <c r="A24" s="202"/>
      <c r="B24" s="163"/>
      <c r="C24" s="165"/>
      <c r="D24" s="370" t="s">
        <v>103</v>
      </c>
      <c r="E24" s="154" t="s">
        <v>91</v>
      </c>
      <c r="F24" s="364">
        <v>62.92</v>
      </c>
      <c r="G24" s="364">
        <v>62.92</v>
      </c>
      <c r="H24" s="364">
        <v>62.92</v>
      </c>
      <c r="I24" s="364">
        <v>62.92</v>
      </c>
      <c r="J24" s="364">
        <v>62.92</v>
      </c>
      <c r="K24" s="365"/>
      <c r="L24" s="364">
        <v>62.92</v>
      </c>
      <c r="M24" s="364">
        <v>62.92</v>
      </c>
      <c r="N24" s="364">
        <v>62.92</v>
      </c>
      <c r="O24" s="210"/>
      <c r="P24" s="175"/>
      <c r="Q24" s="175"/>
      <c r="R24" s="175"/>
      <c r="S24" s="175"/>
      <c r="T24" s="175"/>
      <c r="U24" s="175"/>
      <c r="V24" s="175"/>
      <c r="W24" s="175"/>
      <c r="X24" s="175"/>
      <c r="Y24" s="175"/>
      <c r="Z24" s="175"/>
      <c r="AA24" s="175"/>
      <c r="AB24" s="175"/>
      <c r="AC24" s="175"/>
      <c r="AD24" s="163"/>
      <c r="AE24" s="203"/>
    </row>
    <row r="25" spans="1:31" ht="15" customHeight="1">
      <c r="A25" s="202"/>
      <c r="B25" s="163"/>
      <c r="C25" s="165"/>
      <c r="D25" s="154" t="s">
        <v>104</v>
      </c>
      <c r="E25" s="154" t="s">
        <v>96</v>
      </c>
      <c r="F25" s="164">
        <v>2.4700000000000002</v>
      </c>
      <c r="G25" s="164">
        <v>2.4700000000000002</v>
      </c>
      <c r="H25" s="164">
        <v>2.4700000000000002</v>
      </c>
      <c r="I25" s="164">
        <v>2.4700000000000002</v>
      </c>
      <c r="J25" s="164">
        <v>2.4700000000000002</v>
      </c>
      <c r="K25" s="250"/>
      <c r="L25" s="164">
        <v>2.4700000000000002</v>
      </c>
      <c r="M25" s="164">
        <v>2.4700000000000002</v>
      </c>
      <c r="N25" s="164">
        <v>2.4700000000000002</v>
      </c>
      <c r="O25" s="210"/>
      <c r="P25" s="175"/>
      <c r="Q25" s="175"/>
      <c r="R25" s="175"/>
      <c r="S25" s="175"/>
      <c r="T25" s="175"/>
      <c r="U25" s="175"/>
      <c r="V25" s="175"/>
      <c r="W25" s="175"/>
      <c r="X25" s="175"/>
      <c r="Y25" s="175"/>
      <c r="Z25" s="175"/>
      <c r="AA25" s="175"/>
      <c r="AB25" s="175"/>
      <c r="AC25" s="175"/>
      <c r="AD25" s="163"/>
      <c r="AE25" s="203"/>
    </row>
    <row r="26" spans="1:31" ht="14.85" customHeight="1">
      <c r="A26" s="202"/>
      <c r="B26" s="163"/>
      <c r="C26" s="165"/>
      <c r="D26" s="154" t="s">
        <v>105</v>
      </c>
      <c r="E26" s="154" t="s">
        <v>96</v>
      </c>
      <c r="F26" s="164">
        <v>1.1499999999999999</v>
      </c>
      <c r="G26" s="164">
        <v>1.1499999999999999</v>
      </c>
      <c r="H26" s="164">
        <v>1.1499999999999999</v>
      </c>
      <c r="I26" s="164">
        <v>1.1499999999999999</v>
      </c>
      <c r="J26" s="164">
        <v>1.1499999999999999</v>
      </c>
      <c r="K26" s="250"/>
      <c r="L26" s="164">
        <v>1.1499999999999999</v>
      </c>
      <c r="M26" s="164">
        <v>1.1499999999999999</v>
      </c>
      <c r="N26" s="164">
        <v>1.1499999999999999</v>
      </c>
      <c r="O26" s="210"/>
      <c r="P26" s="175"/>
      <c r="Q26" s="175"/>
      <c r="R26" s="175"/>
      <c r="S26" s="175"/>
      <c r="T26" s="175"/>
      <c r="U26" s="175"/>
      <c r="V26" s="175"/>
      <c r="W26" s="175"/>
      <c r="X26" s="175"/>
      <c r="Y26" s="175"/>
      <c r="Z26" s="175"/>
      <c r="AA26" s="175"/>
      <c r="AB26" s="175"/>
      <c r="AC26" s="175"/>
      <c r="AD26" s="163"/>
      <c r="AE26" s="203"/>
    </row>
    <row r="27" spans="1:31" ht="14.1" customHeight="1">
      <c r="A27" s="202"/>
      <c r="B27" s="163"/>
      <c r="C27" s="165"/>
      <c r="D27" s="154" t="s">
        <v>62</v>
      </c>
      <c r="E27" s="154" t="s">
        <v>106</v>
      </c>
      <c r="F27" s="164">
        <v>86.6</v>
      </c>
      <c r="G27" s="164">
        <v>86.6</v>
      </c>
      <c r="H27" s="164">
        <v>86.6</v>
      </c>
      <c r="I27" s="164">
        <v>86.6</v>
      </c>
      <c r="J27" s="164">
        <v>86.6</v>
      </c>
      <c r="K27" s="250"/>
      <c r="L27" s="164">
        <v>86.6</v>
      </c>
      <c r="M27" s="164">
        <v>86.6</v>
      </c>
      <c r="N27" s="164">
        <v>86.6</v>
      </c>
      <c r="O27" s="210"/>
      <c r="P27" s="175"/>
      <c r="Q27" s="175"/>
      <c r="R27" s="175"/>
      <c r="S27" s="175"/>
      <c r="T27" s="175"/>
      <c r="U27" s="175"/>
      <c r="V27" s="175"/>
      <c r="W27" s="175"/>
      <c r="X27" s="175"/>
      <c r="Y27" s="175"/>
      <c r="Z27" s="175"/>
      <c r="AA27" s="175"/>
      <c r="AB27" s="175"/>
      <c r="AC27" s="175"/>
      <c r="AD27" s="163"/>
      <c r="AE27" s="203"/>
    </row>
    <row r="28" spans="1:31" s="344" customFormat="1" ht="15" customHeight="1">
      <c r="A28" s="340"/>
      <c r="B28" s="216"/>
      <c r="C28" s="217"/>
      <c r="D28" s="154" t="s">
        <v>107</v>
      </c>
      <c r="E28" s="154" t="s">
        <v>91</v>
      </c>
      <c r="F28" s="438">
        <v>0.86</v>
      </c>
      <c r="G28" s="438">
        <v>0.86</v>
      </c>
      <c r="H28" s="438">
        <v>0.86</v>
      </c>
      <c r="I28" s="438">
        <v>0.86</v>
      </c>
      <c r="J28" s="438">
        <v>0.86</v>
      </c>
      <c r="K28" s="435"/>
      <c r="L28" s="438">
        <v>0.86</v>
      </c>
      <c r="M28" s="438">
        <v>0.86</v>
      </c>
      <c r="N28" s="438">
        <v>0.86</v>
      </c>
      <c r="O28" s="436"/>
      <c r="P28" s="437"/>
      <c r="Q28" s="437"/>
      <c r="R28" s="437"/>
      <c r="S28" s="437"/>
      <c r="T28" s="437"/>
      <c r="U28" s="437"/>
      <c r="V28" s="437"/>
      <c r="W28" s="437"/>
      <c r="X28" s="437"/>
      <c r="Y28" s="437"/>
      <c r="Z28" s="437"/>
      <c r="AA28" s="437"/>
      <c r="AB28" s="437"/>
      <c r="AC28" s="437"/>
      <c r="AD28" s="216"/>
      <c r="AE28" s="343"/>
    </row>
    <row r="29" spans="1:31" ht="14.1" customHeight="1">
      <c r="A29" s="202"/>
      <c r="B29" s="163"/>
      <c r="C29" s="165"/>
      <c r="D29" s="154" t="s">
        <v>42</v>
      </c>
      <c r="E29" s="154" t="s">
        <v>108</v>
      </c>
      <c r="F29" s="164">
        <v>1.56</v>
      </c>
      <c r="G29" s="164">
        <v>1.53</v>
      </c>
      <c r="H29" s="164">
        <v>1.56</v>
      </c>
      <c r="I29" s="164">
        <v>1.55</v>
      </c>
      <c r="J29" s="164">
        <v>1.55</v>
      </c>
      <c r="K29" s="250"/>
      <c r="L29" s="164">
        <v>1.55</v>
      </c>
      <c r="M29" s="164">
        <v>1.55</v>
      </c>
      <c r="N29" s="164">
        <v>1.56</v>
      </c>
      <c r="O29" s="210"/>
      <c r="P29" s="175"/>
      <c r="Q29" s="175"/>
      <c r="R29" s="175"/>
      <c r="S29" s="175"/>
      <c r="T29" s="175"/>
      <c r="U29" s="175"/>
      <c r="V29" s="175"/>
      <c r="W29" s="175"/>
      <c r="X29" s="175"/>
      <c r="Y29" s="175"/>
      <c r="Z29" s="175"/>
      <c r="AA29" s="175"/>
      <c r="AB29" s="175"/>
      <c r="AC29" s="175"/>
      <c r="AD29" s="163"/>
      <c r="AE29" s="203"/>
    </row>
    <row r="30" spans="1:31" ht="14.1" customHeight="1">
      <c r="A30" s="202"/>
      <c r="B30" s="163"/>
      <c r="C30" s="165"/>
      <c r="D30" s="154" t="s">
        <v>43</v>
      </c>
      <c r="E30" s="154" t="s">
        <v>96</v>
      </c>
      <c r="F30" s="164">
        <v>9.01</v>
      </c>
      <c r="G30" s="164">
        <v>9.1199999999999992</v>
      </c>
      <c r="H30" s="164">
        <v>9.23</v>
      </c>
      <c r="I30" s="164">
        <v>9.23</v>
      </c>
      <c r="J30" s="164">
        <v>9.23</v>
      </c>
      <c r="K30" s="250"/>
      <c r="L30" s="164">
        <v>9.23</v>
      </c>
      <c r="M30" s="164">
        <v>9.23</v>
      </c>
      <c r="N30" s="164">
        <v>9.23</v>
      </c>
      <c r="O30" s="210"/>
      <c r="P30" s="175"/>
      <c r="Q30" s="175"/>
      <c r="R30" s="175"/>
      <c r="S30" s="175"/>
      <c r="T30" s="175"/>
      <c r="U30" s="175"/>
      <c r="V30" s="175"/>
      <c r="W30" s="175"/>
      <c r="X30" s="175"/>
      <c r="Y30" s="175"/>
      <c r="Z30" s="175"/>
      <c r="AA30" s="175"/>
      <c r="AB30" s="175"/>
      <c r="AC30" s="175"/>
      <c r="AD30" s="163"/>
      <c r="AE30" s="203"/>
    </row>
    <row r="31" spans="1:31" ht="14.1" customHeight="1">
      <c r="A31" s="202"/>
      <c r="B31" s="163"/>
      <c r="C31" s="165"/>
      <c r="D31" s="154" t="s">
        <v>109</v>
      </c>
      <c r="E31" s="154" t="s">
        <v>96</v>
      </c>
      <c r="F31" s="164">
        <v>14.23</v>
      </c>
      <c r="G31" s="164">
        <v>14.53</v>
      </c>
      <c r="H31" s="164">
        <v>14.84</v>
      </c>
      <c r="I31" s="164">
        <v>14.84</v>
      </c>
      <c r="J31" s="164">
        <v>14.84</v>
      </c>
      <c r="K31" s="250"/>
      <c r="L31" s="164">
        <v>14.84</v>
      </c>
      <c r="M31" s="164">
        <v>14.84</v>
      </c>
      <c r="N31" s="164">
        <v>14.84</v>
      </c>
      <c r="O31" s="210"/>
      <c r="P31" s="175"/>
      <c r="Q31" s="175"/>
      <c r="R31" s="175"/>
      <c r="S31" s="175"/>
      <c r="T31" s="175"/>
      <c r="U31" s="175"/>
      <c r="V31" s="175"/>
      <c r="W31" s="175"/>
      <c r="X31" s="175"/>
      <c r="Y31" s="175"/>
      <c r="Z31" s="175"/>
      <c r="AA31" s="175"/>
      <c r="AB31" s="175"/>
      <c r="AC31" s="175"/>
      <c r="AD31" s="163"/>
      <c r="AE31" s="203"/>
    </row>
    <row r="32" spans="1:31" ht="14.1" customHeight="1">
      <c r="A32" s="202"/>
      <c r="B32" s="163"/>
      <c r="C32" s="165"/>
      <c r="D32" s="370" t="s">
        <v>110</v>
      </c>
      <c r="E32" s="370" t="s">
        <v>111</v>
      </c>
      <c r="F32" s="364">
        <v>1</v>
      </c>
      <c r="G32" s="364">
        <v>1.03</v>
      </c>
      <c r="H32" s="364">
        <v>0</v>
      </c>
      <c r="I32" s="364">
        <v>0</v>
      </c>
      <c r="J32" s="364">
        <v>0</v>
      </c>
      <c r="K32" s="365"/>
      <c r="L32" s="364">
        <v>0</v>
      </c>
      <c r="M32" s="364">
        <v>0</v>
      </c>
      <c r="N32" s="364">
        <v>0</v>
      </c>
      <c r="O32" s="210"/>
      <c r="P32" s="175"/>
      <c r="Q32" s="175"/>
      <c r="R32" s="175"/>
      <c r="S32" s="175"/>
      <c r="T32" s="175"/>
      <c r="U32" s="175"/>
      <c r="V32" s="175"/>
      <c r="W32" s="175"/>
      <c r="X32" s="175"/>
      <c r="Y32" s="175"/>
      <c r="Z32" s="175"/>
      <c r="AA32" s="175"/>
      <c r="AB32" s="175"/>
      <c r="AC32" s="175"/>
      <c r="AD32" s="163"/>
      <c r="AE32" s="203"/>
    </row>
    <row r="33" spans="1:31" ht="15" customHeight="1">
      <c r="A33" s="202"/>
      <c r="B33" s="163"/>
      <c r="C33" s="165"/>
      <c r="D33" s="154" t="s">
        <v>112</v>
      </c>
      <c r="E33" s="496" t="s">
        <v>113</v>
      </c>
      <c r="F33" s="497">
        <v>16911.45</v>
      </c>
      <c r="G33" s="497">
        <v>16911.45</v>
      </c>
      <c r="H33" s="497">
        <v>16911.45</v>
      </c>
      <c r="I33" s="497">
        <v>16911.45</v>
      </c>
      <c r="J33" s="497">
        <v>16911.45</v>
      </c>
      <c r="K33" s="250"/>
      <c r="L33" s="497">
        <v>16911.45</v>
      </c>
      <c r="M33" s="497">
        <v>16911.45</v>
      </c>
      <c r="N33" s="497">
        <v>16911.45</v>
      </c>
      <c r="O33" s="210"/>
      <c r="P33" s="163"/>
      <c r="Q33" s="163"/>
      <c r="R33" s="163"/>
      <c r="S33" s="163"/>
      <c r="T33" s="163"/>
      <c r="U33" s="163"/>
      <c r="V33" s="163"/>
      <c r="W33" s="163"/>
      <c r="X33" s="163"/>
      <c r="Y33" s="163"/>
      <c r="Z33" s="163"/>
      <c r="AA33" s="163"/>
      <c r="AB33" s="163"/>
      <c r="AC33" s="163"/>
      <c r="AD33" s="163"/>
      <c r="AE33" s="203"/>
    </row>
    <row r="34" spans="1:31" ht="15" customHeight="1">
      <c r="A34" s="202"/>
      <c r="B34" s="163"/>
      <c r="C34" s="163"/>
      <c r="D34" s="502" t="s">
        <v>114</v>
      </c>
      <c r="E34" s="503" t="s">
        <v>115</v>
      </c>
      <c r="F34" s="504">
        <v>0</v>
      </c>
      <c r="G34" s="504">
        <v>0.21</v>
      </c>
      <c r="H34" s="504">
        <v>0.21</v>
      </c>
      <c r="I34" s="504">
        <v>0.21</v>
      </c>
      <c r="J34" s="504">
        <v>0.21</v>
      </c>
      <c r="K34" s="505"/>
      <c r="L34" s="504">
        <v>0.21</v>
      </c>
      <c r="M34" s="504">
        <v>0.21</v>
      </c>
      <c r="N34" s="504">
        <v>0.21</v>
      </c>
      <c r="O34" s="163"/>
      <c r="P34" s="163"/>
      <c r="Q34" s="163"/>
      <c r="R34" s="163"/>
      <c r="S34" s="163"/>
      <c r="T34" s="163"/>
      <c r="U34" s="163"/>
      <c r="V34" s="163"/>
      <c r="W34" s="163"/>
      <c r="X34" s="163"/>
      <c r="Y34" s="163"/>
      <c r="Z34" s="163"/>
      <c r="AA34" s="163"/>
      <c r="AB34" s="163"/>
      <c r="AC34" s="163"/>
      <c r="AD34" s="163"/>
      <c r="AE34" s="203"/>
    </row>
    <row r="35" spans="1:31" ht="13.35" customHeight="1">
      <c r="A35" s="202"/>
      <c r="B35" s="169"/>
      <c r="C35" s="169"/>
      <c r="D35" s="169"/>
      <c r="E35" s="169"/>
      <c r="F35" s="495"/>
      <c r="G35" s="495"/>
      <c r="H35" s="495"/>
      <c r="I35" s="495"/>
      <c r="J35" s="495"/>
      <c r="K35" s="175"/>
      <c r="L35" s="175"/>
      <c r="M35" s="175"/>
      <c r="N35" s="175"/>
      <c r="O35" s="163"/>
      <c r="P35" s="163"/>
      <c r="Q35" s="163"/>
      <c r="R35" s="163"/>
      <c r="S35" s="163"/>
      <c r="T35" s="163"/>
      <c r="U35" s="163"/>
      <c r="V35" s="163"/>
      <c r="W35" s="163"/>
      <c r="X35" s="163"/>
      <c r="Y35" s="163"/>
      <c r="Z35" s="163"/>
      <c r="AA35" s="163"/>
      <c r="AB35" s="163"/>
      <c r="AC35" s="163"/>
      <c r="AD35" s="163"/>
      <c r="AE35" s="203"/>
    </row>
    <row r="36" spans="1:31" ht="14.1" customHeight="1">
      <c r="A36" s="202"/>
      <c r="B36" s="153"/>
      <c r="C36" s="153"/>
      <c r="D36" s="153"/>
      <c r="E36" s="153"/>
      <c r="F36" s="170"/>
      <c r="G36" s="170"/>
      <c r="H36" s="170"/>
      <c r="I36" s="170"/>
      <c r="J36" s="170"/>
      <c r="K36" s="175"/>
      <c r="L36" s="170"/>
      <c r="M36" s="170"/>
      <c r="N36" s="170"/>
      <c r="O36" s="163"/>
      <c r="P36" s="163"/>
      <c r="Q36" s="163"/>
      <c r="R36" s="163"/>
      <c r="S36" s="163"/>
      <c r="T36" s="163"/>
      <c r="U36" s="163"/>
      <c r="V36" s="163"/>
      <c r="W36" s="163"/>
      <c r="X36" s="163"/>
      <c r="Y36" s="163"/>
      <c r="Z36" s="163"/>
      <c r="AA36" s="163"/>
      <c r="AB36" s="163"/>
      <c r="AC36" s="163"/>
      <c r="AD36" s="163"/>
      <c r="AE36" s="203"/>
    </row>
    <row r="37" spans="1:31" ht="15" customHeight="1">
      <c r="A37" s="211"/>
      <c r="B37" s="159" t="s">
        <v>49</v>
      </c>
      <c r="C37" s="160"/>
      <c r="D37" s="160"/>
      <c r="E37" s="160"/>
      <c r="F37" s="161"/>
      <c r="G37" s="161"/>
      <c r="H37" s="161"/>
      <c r="I37" s="161"/>
      <c r="J37" s="161"/>
      <c r="K37" s="250"/>
      <c r="L37" s="161"/>
      <c r="M37" s="161"/>
      <c r="N37" s="161"/>
      <c r="O37" s="210"/>
      <c r="P37" s="163"/>
      <c r="Q37" s="163"/>
      <c r="R37" s="163"/>
      <c r="S37" s="163"/>
      <c r="T37" s="163"/>
      <c r="U37" s="163"/>
      <c r="V37" s="163"/>
      <c r="W37" s="163"/>
      <c r="X37" s="163"/>
      <c r="Y37" s="163"/>
      <c r="Z37" s="163"/>
      <c r="AA37" s="163"/>
      <c r="AB37" s="163"/>
      <c r="AC37" s="163"/>
      <c r="AD37" s="163"/>
      <c r="AE37" s="203"/>
    </row>
    <row r="38" spans="1:31" ht="13.2" customHeight="1">
      <c r="A38" s="202"/>
      <c r="B38" s="162"/>
      <c r="C38" s="605" t="s">
        <v>50</v>
      </c>
      <c r="D38" s="629"/>
      <c r="E38" s="629"/>
      <c r="F38" s="629"/>
      <c r="G38" s="629"/>
      <c r="H38" s="629"/>
      <c r="I38" s="629"/>
      <c r="J38" s="629"/>
      <c r="K38" s="247"/>
      <c r="L38" s="251"/>
      <c r="M38" s="251"/>
      <c r="N38" s="252"/>
      <c r="O38" s="163"/>
      <c r="P38" s="163"/>
      <c r="Q38" s="163"/>
      <c r="R38" s="163"/>
      <c r="S38" s="163"/>
      <c r="T38" s="163"/>
      <c r="U38" s="163"/>
      <c r="V38" s="163"/>
      <c r="W38" s="163"/>
      <c r="X38" s="163"/>
      <c r="Y38" s="163"/>
      <c r="Z38" s="163"/>
      <c r="AA38" s="163"/>
      <c r="AB38" s="163"/>
      <c r="AC38" s="163"/>
      <c r="AD38" s="163"/>
      <c r="AE38" s="203"/>
    </row>
    <row r="39" spans="1:31" ht="15.6" customHeight="1">
      <c r="A39" s="202"/>
      <c r="B39" s="163"/>
      <c r="C39" s="162"/>
      <c r="D39" s="154" t="s">
        <v>51</v>
      </c>
      <c r="E39" s="154" t="s">
        <v>91</v>
      </c>
      <c r="F39" s="164">
        <v>12.6</v>
      </c>
      <c r="G39" s="164">
        <v>12.93</v>
      </c>
      <c r="H39" s="164">
        <v>0</v>
      </c>
      <c r="I39" s="164">
        <v>0</v>
      </c>
      <c r="J39" s="164">
        <v>0</v>
      </c>
      <c r="K39" s="250"/>
      <c r="L39" s="164">
        <v>0</v>
      </c>
      <c r="M39" s="164">
        <v>0</v>
      </c>
      <c r="N39" s="164">
        <v>0</v>
      </c>
      <c r="O39" s="210"/>
      <c r="P39" s="175"/>
      <c r="Q39" s="175"/>
      <c r="R39" s="175"/>
      <c r="S39" s="175"/>
      <c r="T39" s="175"/>
      <c r="U39" s="175"/>
      <c r="V39" s="175"/>
      <c r="W39" s="175"/>
      <c r="X39" s="175"/>
      <c r="Y39" s="175"/>
      <c r="Z39" s="175"/>
      <c r="AA39" s="175"/>
      <c r="AB39" s="175"/>
      <c r="AC39" s="175"/>
      <c r="AD39" s="163"/>
      <c r="AE39" s="203"/>
    </row>
    <row r="40" spans="1:31" ht="15.6" customHeight="1">
      <c r="A40" s="202"/>
      <c r="B40" s="163"/>
      <c r="C40" s="165"/>
      <c r="D40" s="154" t="s">
        <v>116</v>
      </c>
      <c r="E40" s="154" t="s">
        <v>91</v>
      </c>
      <c r="F40" s="164">
        <v>0</v>
      </c>
      <c r="G40" s="164">
        <v>12.6</v>
      </c>
      <c r="H40" s="164">
        <v>12.93</v>
      </c>
      <c r="I40" s="164">
        <v>12.93</v>
      </c>
      <c r="J40" s="164">
        <v>12.93</v>
      </c>
      <c r="K40" s="250"/>
      <c r="L40" s="164">
        <v>12.93</v>
      </c>
      <c r="M40" s="164">
        <v>12.93</v>
      </c>
      <c r="N40" s="164">
        <v>12.93</v>
      </c>
      <c r="O40" s="210"/>
      <c r="P40" s="175"/>
      <c r="Q40" s="175"/>
      <c r="R40" s="175"/>
      <c r="S40" s="175"/>
      <c r="T40" s="175"/>
      <c r="U40" s="175"/>
      <c r="V40" s="175"/>
      <c r="W40" s="175"/>
      <c r="X40" s="175"/>
      <c r="Y40" s="175"/>
      <c r="Z40" s="175"/>
      <c r="AA40" s="175"/>
      <c r="AB40" s="175"/>
      <c r="AC40" s="175"/>
      <c r="AD40" s="163"/>
      <c r="AE40" s="203"/>
    </row>
    <row r="41" spans="1:31" ht="15" customHeight="1">
      <c r="A41" s="202"/>
      <c r="B41" s="163"/>
      <c r="C41" s="165"/>
      <c r="D41" s="154" t="s">
        <v>117</v>
      </c>
      <c r="E41" s="154" t="s">
        <v>91</v>
      </c>
      <c r="F41" s="477">
        <v>4.1500000000000004</v>
      </c>
      <c r="G41" s="164">
        <v>0.7</v>
      </c>
      <c r="H41" s="164">
        <v>0.7</v>
      </c>
      <c r="I41" s="164">
        <v>0.7</v>
      </c>
      <c r="J41" s="164">
        <v>0.7</v>
      </c>
      <c r="K41" s="250"/>
      <c r="L41" s="164">
        <v>0.7</v>
      </c>
      <c r="M41" s="164">
        <v>0.7</v>
      </c>
      <c r="N41" s="164">
        <v>0.7</v>
      </c>
      <c r="O41" s="210"/>
      <c r="P41" s="175"/>
      <c r="Q41" s="175"/>
      <c r="R41" s="175"/>
      <c r="S41" s="175"/>
      <c r="T41" s="175"/>
      <c r="U41" s="175"/>
      <c r="V41" s="175"/>
      <c r="W41" s="175"/>
      <c r="X41" s="175"/>
      <c r="Y41" s="175"/>
      <c r="Z41" s="175"/>
      <c r="AA41" s="175"/>
      <c r="AB41" s="175"/>
      <c r="AC41" s="175"/>
      <c r="AD41" s="163"/>
      <c r="AE41" s="203"/>
    </row>
    <row r="42" spans="1:31" ht="15" customHeight="1">
      <c r="A42" s="202"/>
      <c r="B42" s="163"/>
      <c r="C42" s="165"/>
      <c r="D42" s="154" t="s">
        <v>118</v>
      </c>
      <c r="E42" s="154" t="s">
        <v>91</v>
      </c>
      <c r="F42" s="164">
        <v>0</v>
      </c>
      <c r="G42" s="164">
        <v>0.7</v>
      </c>
      <c r="H42" s="164">
        <v>0.7</v>
      </c>
      <c r="I42" s="164">
        <v>0.7</v>
      </c>
      <c r="J42" s="164">
        <v>0.7</v>
      </c>
      <c r="K42" s="250"/>
      <c r="L42" s="164">
        <v>0.7</v>
      </c>
      <c r="M42" s="164">
        <v>0.7</v>
      </c>
      <c r="N42" s="164">
        <v>0.7</v>
      </c>
      <c r="O42" s="210"/>
      <c r="P42" s="175"/>
      <c r="Q42" s="175"/>
      <c r="R42" s="175"/>
      <c r="S42" s="175"/>
      <c r="T42" s="175"/>
      <c r="U42" s="175"/>
      <c r="V42" s="175"/>
      <c r="W42" s="175"/>
      <c r="X42" s="175"/>
      <c r="Y42" s="175"/>
      <c r="Z42" s="175"/>
      <c r="AA42" s="175"/>
      <c r="AB42" s="175"/>
      <c r="AC42" s="175"/>
      <c r="AD42" s="163"/>
      <c r="AE42" s="203"/>
    </row>
    <row r="43" spans="1:31" ht="15" customHeight="1">
      <c r="A43" s="202"/>
      <c r="B43" s="163"/>
      <c r="C43" s="165"/>
      <c r="D43" s="370" t="s">
        <v>119</v>
      </c>
      <c r="E43" s="370" t="s">
        <v>120</v>
      </c>
      <c r="F43" s="364">
        <v>0.75</v>
      </c>
      <c r="G43" s="364">
        <v>0.75</v>
      </c>
      <c r="H43" s="364">
        <v>0</v>
      </c>
      <c r="I43" s="364">
        <v>0</v>
      </c>
      <c r="J43" s="364">
        <v>0</v>
      </c>
      <c r="K43" s="365"/>
      <c r="L43" s="364">
        <v>0</v>
      </c>
      <c r="M43" s="364">
        <v>0</v>
      </c>
      <c r="N43" s="364">
        <v>0</v>
      </c>
      <c r="O43" s="210"/>
      <c r="P43" s="175"/>
      <c r="Q43" s="175"/>
      <c r="R43" s="175"/>
      <c r="S43" s="175"/>
      <c r="T43" s="175"/>
      <c r="U43" s="175"/>
      <c r="V43" s="175"/>
      <c r="W43" s="175"/>
      <c r="X43" s="175"/>
      <c r="Y43" s="175"/>
      <c r="Z43" s="175"/>
      <c r="AA43" s="175"/>
      <c r="AB43" s="175"/>
      <c r="AC43" s="175"/>
      <c r="AD43" s="163"/>
      <c r="AE43" s="203"/>
    </row>
    <row r="44" spans="1:31" ht="15" customHeight="1">
      <c r="A44" s="202"/>
      <c r="B44" s="163"/>
      <c r="C44" s="165"/>
      <c r="D44" s="154" t="s">
        <v>94</v>
      </c>
      <c r="E44" s="154" t="s">
        <v>91</v>
      </c>
      <c r="F44" s="164">
        <v>1.95</v>
      </c>
      <c r="G44" s="164">
        <v>1.95</v>
      </c>
      <c r="H44" s="164">
        <v>1.95</v>
      </c>
      <c r="I44" s="164">
        <v>1.95</v>
      </c>
      <c r="J44" s="164">
        <v>1.95</v>
      </c>
      <c r="K44" s="250"/>
      <c r="L44" s="164">
        <v>1.95</v>
      </c>
      <c r="M44" s="164">
        <v>1.95</v>
      </c>
      <c r="N44" s="164">
        <v>1.95</v>
      </c>
      <c r="O44" s="210"/>
      <c r="P44" s="175"/>
      <c r="Q44" s="175"/>
      <c r="R44" s="175"/>
      <c r="S44" s="175"/>
      <c r="T44" s="175"/>
      <c r="U44" s="175"/>
      <c r="V44" s="175"/>
      <c r="W44" s="175"/>
      <c r="X44" s="175"/>
      <c r="Y44" s="175"/>
      <c r="Z44" s="175"/>
      <c r="AA44" s="175"/>
      <c r="AB44" s="175"/>
      <c r="AC44" s="175"/>
      <c r="AD44" s="163"/>
      <c r="AE44" s="203"/>
    </row>
    <row r="45" spans="1:31" ht="15" customHeight="1">
      <c r="A45" s="202"/>
      <c r="B45" s="163"/>
      <c r="C45" s="165"/>
      <c r="D45" s="154" t="s">
        <v>95</v>
      </c>
      <c r="E45" s="154" t="s">
        <v>91</v>
      </c>
      <c r="F45" s="164">
        <v>1.58</v>
      </c>
      <c r="G45" s="164">
        <v>1.58</v>
      </c>
      <c r="H45" s="164">
        <v>1.58</v>
      </c>
      <c r="I45" s="164">
        <v>1.58</v>
      </c>
      <c r="J45" s="164">
        <v>1.58</v>
      </c>
      <c r="K45" s="250"/>
      <c r="L45" s="164">
        <v>1.58</v>
      </c>
      <c r="M45" s="164">
        <v>1.58</v>
      </c>
      <c r="N45" s="164">
        <v>1.58</v>
      </c>
      <c r="O45" s="210"/>
      <c r="P45" s="175"/>
      <c r="Q45" s="175"/>
      <c r="R45" s="175"/>
      <c r="S45" s="175"/>
      <c r="T45" s="175"/>
      <c r="U45" s="175"/>
      <c r="V45" s="175"/>
      <c r="W45" s="175"/>
      <c r="X45" s="175"/>
      <c r="Y45" s="175"/>
      <c r="Z45" s="175"/>
      <c r="AA45" s="175"/>
      <c r="AB45" s="175"/>
      <c r="AC45" s="175"/>
      <c r="AD45" s="163"/>
      <c r="AE45" s="203"/>
    </row>
    <row r="46" spans="1:31" ht="14.1" customHeight="1">
      <c r="A46" s="202"/>
      <c r="B46" s="163"/>
      <c r="C46" s="165"/>
      <c r="D46" s="154" t="s">
        <v>57</v>
      </c>
      <c r="E46" s="154" t="s">
        <v>96</v>
      </c>
      <c r="F46" s="164">
        <v>19.739999999999998</v>
      </c>
      <c r="G46" s="164">
        <v>19.739999999999998</v>
      </c>
      <c r="H46" s="164">
        <v>19.739999999999998</v>
      </c>
      <c r="I46" s="164">
        <v>19.739999999999998</v>
      </c>
      <c r="J46" s="164">
        <v>19.739999999999998</v>
      </c>
      <c r="K46" s="250"/>
      <c r="L46" s="164">
        <v>19.739999999999998</v>
      </c>
      <c r="M46" s="164">
        <v>19.739999999999998</v>
      </c>
      <c r="N46" s="164">
        <v>19.739999999999998</v>
      </c>
      <c r="O46" s="210"/>
      <c r="P46" s="175"/>
      <c r="Q46" s="175"/>
      <c r="R46" s="175"/>
      <c r="S46" s="175"/>
      <c r="T46" s="175"/>
      <c r="U46" s="175"/>
      <c r="V46" s="175"/>
      <c r="W46" s="175"/>
      <c r="X46" s="175"/>
      <c r="Y46" s="175"/>
      <c r="Z46" s="175"/>
      <c r="AA46" s="175"/>
      <c r="AB46" s="175"/>
      <c r="AC46" s="175"/>
      <c r="AD46" s="163"/>
      <c r="AE46" s="203"/>
    </row>
    <row r="47" spans="1:31" ht="14.1" customHeight="1">
      <c r="A47" s="202"/>
      <c r="B47" s="163"/>
      <c r="C47" s="165"/>
      <c r="D47" s="154" t="s">
        <v>58</v>
      </c>
      <c r="E47" s="154" t="s">
        <v>96</v>
      </c>
      <c r="F47" s="164">
        <v>0</v>
      </c>
      <c r="G47" s="164">
        <v>0</v>
      </c>
      <c r="H47" s="164">
        <v>0</v>
      </c>
      <c r="I47" s="164">
        <v>0</v>
      </c>
      <c r="J47" s="164">
        <v>0</v>
      </c>
      <c r="K47" s="250"/>
      <c r="L47" s="164">
        <v>0</v>
      </c>
      <c r="M47" s="164">
        <v>0</v>
      </c>
      <c r="N47" s="164">
        <v>0</v>
      </c>
      <c r="O47" s="210"/>
      <c r="P47" s="163"/>
      <c r="Q47" s="163"/>
      <c r="R47" s="163"/>
      <c r="S47" s="163"/>
      <c r="T47" s="163"/>
      <c r="U47" s="163"/>
      <c r="V47" s="163"/>
      <c r="W47" s="163"/>
      <c r="X47" s="163"/>
      <c r="Y47" s="163"/>
      <c r="Z47" s="163"/>
      <c r="AA47" s="163"/>
      <c r="AB47" s="163"/>
      <c r="AC47" s="163"/>
      <c r="AD47" s="163"/>
      <c r="AE47" s="203"/>
    </row>
    <row r="48" spans="1:31" ht="14.1" customHeight="1">
      <c r="A48" s="202"/>
      <c r="B48" s="163"/>
      <c r="C48" s="153"/>
      <c r="D48" s="168"/>
      <c r="E48" s="168"/>
      <c r="F48" s="171"/>
      <c r="G48" s="171"/>
      <c r="H48" s="171"/>
      <c r="I48" s="171"/>
      <c r="J48" s="171"/>
      <c r="K48" s="175"/>
      <c r="L48" s="171"/>
      <c r="M48" s="171"/>
      <c r="N48" s="171"/>
      <c r="O48" s="163"/>
      <c r="P48" s="163"/>
      <c r="Q48" s="163"/>
      <c r="R48" s="163"/>
      <c r="S48" s="163"/>
      <c r="T48" s="163"/>
      <c r="U48" s="163"/>
      <c r="V48" s="163"/>
      <c r="W48" s="163"/>
      <c r="X48" s="163"/>
      <c r="Y48" s="163"/>
      <c r="Z48" s="163"/>
      <c r="AA48" s="163"/>
      <c r="AB48" s="163"/>
      <c r="AC48" s="163"/>
      <c r="AD48" s="163"/>
      <c r="AE48" s="203"/>
    </row>
    <row r="49" spans="1:31" ht="14.1" customHeight="1">
      <c r="A49" s="202"/>
      <c r="B49" s="165"/>
      <c r="C49" s="605" t="s">
        <v>59</v>
      </c>
      <c r="D49" s="629"/>
      <c r="E49" s="629"/>
      <c r="F49" s="629"/>
      <c r="G49" s="629"/>
      <c r="H49" s="629"/>
      <c r="I49" s="629"/>
      <c r="J49" s="629"/>
      <c r="K49" s="247"/>
      <c r="L49" s="251"/>
      <c r="M49" s="251"/>
      <c r="N49" s="252"/>
      <c r="O49" s="163"/>
      <c r="P49" s="163"/>
      <c r="Q49" s="163"/>
      <c r="R49" s="163"/>
      <c r="S49" s="163"/>
      <c r="T49" s="163"/>
      <c r="U49" s="163"/>
      <c r="V49" s="163"/>
      <c r="W49" s="163"/>
      <c r="X49" s="163"/>
      <c r="Y49" s="163"/>
      <c r="Z49" s="163"/>
      <c r="AA49" s="163"/>
      <c r="AB49" s="163"/>
      <c r="AC49" s="163"/>
      <c r="AD49" s="163"/>
      <c r="AE49" s="203"/>
    </row>
    <row r="50" spans="1:31" ht="14.1" customHeight="1">
      <c r="A50" s="202"/>
      <c r="B50" s="163"/>
      <c r="C50" s="162"/>
      <c r="D50" s="370" t="s">
        <v>121</v>
      </c>
      <c r="E50" s="154" t="s">
        <v>96</v>
      </c>
      <c r="F50" s="364">
        <v>1.62</v>
      </c>
      <c r="G50" s="364">
        <v>1.62</v>
      </c>
      <c r="H50" s="364">
        <v>1.62</v>
      </c>
      <c r="I50" s="364">
        <v>1.62</v>
      </c>
      <c r="J50" s="364">
        <v>1.62</v>
      </c>
      <c r="K50" s="365"/>
      <c r="L50" s="364">
        <v>1.62</v>
      </c>
      <c r="M50" s="364">
        <v>1.62</v>
      </c>
      <c r="N50" s="364">
        <v>1.62</v>
      </c>
      <c r="O50" s="368"/>
      <c r="P50" s="369"/>
      <c r="Q50" s="369"/>
      <c r="R50" s="369"/>
      <c r="S50" s="175"/>
      <c r="T50" s="175"/>
      <c r="U50" s="175"/>
      <c r="V50" s="175"/>
      <c r="W50" s="175"/>
      <c r="X50" s="175"/>
      <c r="Y50" s="175"/>
      <c r="Z50" s="175"/>
      <c r="AA50" s="175"/>
      <c r="AB50" s="175"/>
      <c r="AC50" s="175"/>
      <c r="AD50" s="163"/>
      <c r="AE50" s="203"/>
    </row>
    <row r="51" spans="1:31" ht="14.1" customHeight="1">
      <c r="A51" s="202"/>
      <c r="B51" s="163"/>
      <c r="C51" s="165"/>
      <c r="D51" s="370" t="s">
        <v>122</v>
      </c>
      <c r="E51" s="370" t="s">
        <v>91</v>
      </c>
      <c r="F51" s="364">
        <v>3.15</v>
      </c>
      <c r="G51" s="364">
        <v>3.15</v>
      </c>
      <c r="H51" s="364">
        <v>3.15</v>
      </c>
      <c r="I51" s="364">
        <v>3.15</v>
      </c>
      <c r="J51" s="364">
        <v>3.15</v>
      </c>
      <c r="K51" s="365"/>
      <c r="L51" s="364">
        <v>3.15</v>
      </c>
      <c r="M51" s="364">
        <v>3.15</v>
      </c>
      <c r="N51" s="364">
        <v>3.15</v>
      </c>
      <c r="O51" s="368"/>
      <c r="P51" s="369"/>
      <c r="Q51" s="369"/>
      <c r="R51" s="369"/>
      <c r="S51" s="175"/>
      <c r="T51" s="175"/>
      <c r="U51" s="175"/>
      <c r="V51" s="175"/>
      <c r="W51" s="175"/>
      <c r="X51" s="175"/>
      <c r="Y51" s="175"/>
      <c r="Z51" s="175"/>
      <c r="AA51" s="175"/>
      <c r="AB51" s="175"/>
      <c r="AC51" s="175"/>
      <c r="AD51" s="163"/>
      <c r="AE51" s="203"/>
    </row>
    <row r="52" spans="1:31" ht="14.1" customHeight="1">
      <c r="A52" s="202"/>
      <c r="B52" s="163"/>
      <c r="C52" s="165"/>
      <c r="D52" s="370" t="s">
        <v>35</v>
      </c>
      <c r="E52" s="370" t="s">
        <v>91</v>
      </c>
      <c r="F52" s="364">
        <v>4.12</v>
      </c>
      <c r="G52" s="364">
        <v>4.12</v>
      </c>
      <c r="H52" s="364">
        <v>4.12</v>
      </c>
      <c r="I52" s="364">
        <v>4.12</v>
      </c>
      <c r="J52" s="364">
        <v>4.12</v>
      </c>
      <c r="K52" s="365"/>
      <c r="L52" s="364">
        <v>4.12</v>
      </c>
      <c r="M52" s="364">
        <v>4.12</v>
      </c>
      <c r="N52" s="364">
        <v>4.12</v>
      </c>
      <c r="O52" s="368"/>
      <c r="P52" s="369"/>
      <c r="Q52" s="369"/>
      <c r="R52" s="369"/>
      <c r="S52" s="175"/>
      <c r="T52" s="175"/>
      <c r="U52" s="175"/>
      <c r="V52" s="175"/>
      <c r="W52" s="175"/>
      <c r="X52" s="175"/>
      <c r="Y52" s="175"/>
      <c r="Z52" s="175"/>
      <c r="AA52" s="175"/>
      <c r="AB52" s="175"/>
      <c r="AC52" s="175"/>
      <c r="AD52" s="163"/>
      <c r="AE52" s="203"/>
    </row>
    <row r="53" spans="1:31" ht="14.1" customHeight="1">
      <c r="A53" s="202"/>
      <c r="B53" s="163"/>
      <c r="C53" s="165"/>
      <c r="D53" s="370" t="s">
        <v>36</v>
      </c>
      <c r="E53" s="370" t="s">
        <v>102</v>
      </c>
      <c r="F53" s="364">
        <v>0.05</v>
      </c>
      <c r="G53" s="364">
        <v>0.05</v>
      </c>
      <c r="H53" s="364">
        <v>0.05</v>
      </c>
      <c r="I53" s="364">
        <v>0.05</v>
      </c>
      <c r="J53" s="364">
        <v>0.05</v>
      </c>
      <c r="K53" s="365"/>
      <c r="L53" s="364">
        <v>0.05</v>
      </c>
      <c r="M53" s="364">
        <v>0.05</v>
      </c>
      <c r="N53" s="364">
        <v>0.05</v>
      </c>
      <c r="O53" s="368"/>
      <c r="P53" s="369"/>
      <c r="Q53" s="369"/>
      <c r="R53" s="369"/>
      <c r="S53" s="175"/>
      <c r="T53" s="175"/>
      <c r="U53" s="175"/>
      <c r="V53" s="175"/>
      <c r="W53" s="175"/>
      <c r="X53" s="175"/>
      <c r="Y53" s="175"/>
      <c r="Z53" s="175"/>
      <c r="AA53" s="175"/>
      <c r="AB53" s="175"/>
      <c r="AC53" s="175"/>
      <c r="AD53" s="163"/>
      <c r="AE53" s="203"/>
    </row>
    <row r="54" spans="1:31" ht="14.1" customHeight="1">
      <c r="A54" s="202"/>
      <c r="B54" s="163"/>
      <c r="C54" s="165"/>
      <c r="D54" s="370" t="s">
        <v>37</v>
      </c>
      <c r="E54" s="370" t="s">
        <v>91</v>
      </c>
      <c r="F54" s="364">
        <v>62.92</v>
      </c>
      <c r="G54" s="364">
        <v>62.92</v>
      </c>
      <c r="H54" s="364">
        <v>62.92</v>
      </c>
      <c r="I54" s="364">
        <v>62.92</v>
      </c>
      <c r="J54" s="364">
        <v>62.92</v>
      </c>
      <c r="K54" s="365"/>
      <c r="L54" s="364">
        <v>62.92</v>
      </c>
      <c r="M54" s="364">
        <v>62.92</v>
      </c>
      <c r="N54" s="364">
        <v>62.92</v>
      </c>
      <c r="O54" s="368"/>
      <c r="P54" s="369"/>
      <c r="Q54" s="369"/>
      <c r="R54" s="369"/>
      <c r="S54" s="175"/>
      <c r="T54" s="175"/>
      <c r="U54" s="175"/>
      <c r="V54" s="175"/>
      <c r="W54" s="175"/>
      <c r="X54" s="175"/>
      <c r="Y54" s="175"/>
      <c r="Z54" s="175"/>
      <c r="AA54" s="175"/>
      <c r="AB54" s="175"/>
      <c r="AC54" s="175"/>
      <c r="AD54" s="163"/>
      <c r="AE54" s="203"/>
    </row>
    <row r="55" spans="1:31" ht="15" customHeight="1">
      <c r="A55" s="202"/>
      <c r="B55" s="163"/>
      <c r="C55" s="165"/>
      <c r="D55" s="154" t="s">
        <v>104</v>
      </c>
      <c r="E55" s="154" t="s">
        <v>96</v>
      </c>
      <c r="F55" s="164">
        <v>2.4700000000000002</v>
      </c>
      <c r="G55" s="164">
        <v>2.4700000000000002</v>
      </c>
      <c r="H55" s="164">
        <v>2.4700000000000002</v>
      </c>
      <c r="I55" s="164">
        <v>2.4700000000000002</v>
      </c>
      <c r="J55" s="164">
        <v>2.4700000000000002</v>
      </c>
      <c r="K55" s="250"/>
      <c r="L55" s="164">
        <v>2.4700000000000002</v>
      </c>
      <c r="M55" s="164">
        <v>2.4700000000000002</v>
      </c>
      <c r="N55" s="164">
        <v>2.4700000000000002</v>
      </c>
      <c r="O55" s="210"/>
      <c r="P55" s="175"/>
      <c r="Q55" s="175"/>
      <c r="R55" s="175"/>
      <c r="S55" s="175"/>
      <c r="T55" s="175"/>
      <c r="U55" s="175"/>
      <c r="V55" s="175"/>
      <c r="W55" s="175"/>
      <c r="X55" s="175"/>
      <c r="Y55" s="175"/>
      <c r="Z55" s="175"/>
      <c r="AA55" s="175"/>
      <c r="AB55" s="175"/>
      <c r="AC55" s="175"/>
      <c r="AD55" s="163"/>
      <c r="AE55" s="203"/>
    </row>
    <row r="56" spans="1:31" ht="14.85" customHeight="1">
      <c r="A56" s="202"/>
      <c r="B56" s="163"/>
      <c r="C56" s="165"/>
      <c r="D56" s="370" t="s">
        <v>123</v>
      </c>
      <c r="E56" s="370" t="s">
        <v>96</v>
      </c>
      <c r="F56" s="364">
        <v>1.1499999999999999</v>
      </c>
      <c r="G56" s="364">
        <v>0</v>
      </c>
      <c r="H56" s="364">
        <v>0</v>
      </c>
      <c r="I56" s="364">
        <v>0</v>
      </c>
      <c r="J56" s="364">
        <v>0</v>
      </c>
      <c r="K56" s="365"/>
      <c r="L56" s="364">
        <v>0</v>
      </c>
      <c r="M56" s="364">
        <v>0</v>
      </c>
      <c r="N56" s="364">
        <v>0</v>
      </c>
      <c r="O56" s="210"/>
      <c r="P56" s="175"/>
      <c r="Q56" s="175"/>
      <c r="R56" s="175"/>
      <c r="S56" s="175"/>
      <c r="T56" s="175"/>
      <c r="U56" s="175"/>
      <c r="V56" s="175"/>
      <c r="W56" s="175"/>
      <c r="X56" s="175"/>
      <c r="Y56" s="175"/>
      <c r="Z56" s="175"/>
      <c r="AA56" s="175"/>
      <c r="AB56" s="175"/>
      <c r="AC56" s="175"/>
      <c r="AD56" s="163"/>
      <c r="AE56" s="203"/>
    </row>
    <row r="57" spans="1:31" ht="14.1" customHeight="1">
      <c r="A57" s="202"/>
      <c r="B57" s="163"/>
      <c r="C57" s="165"/>
      <c r="D57" s="370" t="s">
        <v>40</v>
      </c>
      <c r="E57" s="370" t="s">
        <v>106</v>
      </c>
      <c r="F57" s="364">
        <v>86.6</v>
      </c>
      <c r="G57" s="364">
        <v>0</v>
      </c>
      <c r="H57" s="364">
        <v>0</v>
      </c>
      <c r="I57" s="364">
        <v>0</v>
      </c>
      <c r="J57" s="364">
        <v>0</v>
      </c>
      <c r="K57" s="365"/>
      <c r="L57" s="364">
        <v>0</v>
      </c>
      <c r="M57" s="364">
        <v>0</v>
      </c>
      <c r="N57" s="364">
        <v>0</v>
      </c>
      <c r="O57" s="210"/>
      <c r="P57" s="175"/>
      <c r="Q57" s="175"/>
      <c r="R57" s="175"/>
      <c r="S57" s="175"/>
      <c r="T57" s="175"/>
      <c r="U57" s="175"/>
      <c r="V57" s="175"/>
      <c r="W57" s="175"/>
      <c r="X57" s="175"/>
      <c r="Y57" s="175"/>
      <c r="Z57" s="175"/>
      <c r="AA57" s="175"/>
      <c r="AB57" s="175"/>
      <c r="AC57" s="175"/>
      <c r="AD57" s="163"/>
      <c r="AE57" s="203"/>
    </row>
    <row r="58" spans="1:31" ht="15" customHeight="1">
      <c r="A58" s="202"/>
      <c r="B58" s="163"/>
      <c r="C58" s="165"/>
      <c r="D58" s="154" t="s">
        <v>107</v>
      </c>
      <c r="E58" s="154" t="s">
        <v>91</v>
      </c>
      <c r="F58" s="164">
        <v>0.86</v>
      </c>
      <c r="G58" s="164">
        <v>0.86</v>
      </c>
      <c r="H58" s="164">
        <v>0.86</v>
      </c>
      <c r="I58" s="164">
        <v>0.86</v>
      </c>
      <c r="J58" s="164">
        <v>0.86</v>
      </c>
      <c r="K58" s="250"/>
      <c r="L58" s="164">
        <v>0.86</v>
      </c>
      <c r="M58" s="164">
        <v>0.86</v>
      </c>
      <c r="N58" s="164">
        <v>0.86</v>
      </c>
      <c r="O58" s="210"/>
      <c r="P58" s="175"/>
      <c r="Q58" s="175"/>
      <c r="R58" s="175"/>
      <c r="S58" s="175"/>
      <c r="T58" s="175"/>
      <c r="U58" s="175"/>
      <c r="V58" s="175"/>
      <c r="W58" s="175"/>
      <c r="X58" s="175"/>
      <c r="Y58" s="175"/>
      <c r="Z58" s="175"/>
      <c r="AA58" s="175"/>
      <c r="AB58" s="175"/>
      <c r="AC58" s="175"/>
      <c r="AD58" s="163"/>
      <c r="AE58" s="203"/>
    </row>
    <row r="59" spans="1:31" ht="14.1" customHeight="1">
      <c r="A59" s="202"/>
      <c r="B59" s="163"/>
      <c r="C59" s="165"/>
      <c r="D59" s="154" t="s">
        <v>42</v>
      </c>
      <c r="E59" s="154" t="s">
        <v>108</v>
      </c>
      <c r="F59" s="164">
        <v>1.56</v>
      </c>
      <c r="G59" s="164">
        <v>1.53</v>
      </c>
      <c r="H59" s="164">
        <v>1.56</v>
      </c>
      <c r="I59" s="164">
        <v>1.55</v>
      </c>
      <c r="J59" s="164">
        <v>1.55</v>
      </c>
      <c r="K59" s="250"/>
      <c r="L59" s="164">
        <v>1.55</v>
      </c>
      <c r="M59" s="164">
        <v>1.55</v>
      </c>
      <c r="N59" s="164">
        <v>1.56</v>
      </c>
      <c r="O59" s="210"/>
      <c r="P59" s="175"/>
      <c r="Q59" s="175"/>
      <c r="R59" s="175"/>
      <c r="S59" s="175"/>
      <c r="T59" s="175"/>
      <c r="U59" s="175"/>
      <c r="V59" s="175"/>
      <c r="W59" s="175"/>
      <c r="X59" s="175"/>
      <c r="Y59" s="175"/>
      <c r="Z59" s="175"/>
      <c r="AA59" s="175"/>
      <c r="AB59" s="175"/>
      <c r="AC59" s="175"/>
      <c r="AD59" s="163"/>
      <c r="AE59" s="203"/>
    </row>
    <row r="60" spans="1:31" ht="14.1" customHeight="1">
      <c r="A60" s="202"/>
      <c r="B60" s="163"/>
      <c r="C60" s="165"/>
      <c r="D60" s="154" t="s">
        <v>43</v>
      </c>
      <c r="E60" s="154" t="s">
        <v>96</v>
      </c>
      <c r="F60" s="164">
        <v>9.01</v>
      </c>
      <c r="G60" s="164">
        <v>9.1199999999999992</v>
      </c>
      <c r="H60" s="164">
        <v>9.23</v>
      </c>
      <c r="I60" s="164">
        <v>9.23</v>
      </c>
      <c r="J60" s="164">
        <v>9.23</v>
      </c>
      <c r="K60" s="250"/>
      <c r="L60" s="164">
        <v>9.23</v>
      </c>
      <c r="M60" s="164">
        <v>9.23</v>
      </c>
      <c r="N60" s="164">
        <v>9.23</v>
      </c>
      <c r="O60" s="210"/>
      <c r="P60" s="175"/>
      <c r="Q60" s="175"/>
      <c r="R60" s="175"/>
      <c r="S60" s="175"/>
      <c r="T60" s="175"/>
      <c r="U60" s="175"/>
      <c r="V60" s="175"/>
      <c r="W60" s="175"/>
      <c r="X60" s="175"/>
      <c r="Y60" s="175"/>
      <c r="Z60" s="175"/>
      <c r="AA60" s="175"/>
      <c r="AB60" s="175"/>
      <c r="AC60" s="175"/>
      <c r="AD60" s="163"/>
      <c r="AE60" s="203"/>
    </row>
    <row r="61" spans="1:31" ht="14.1" customHeight="1">
      <c r="A61" s="202"/>
      <c r="B61" s="163"/>
      <c r="C61" s="165"/>
      <c r="D61" s="154" t="s">
        <v>44</v>
      </c>
      <c r="E61" s="154" t="s">
        <v>96</v>
      </c>
      <c r="F61" s="164">
        <v>14.23</v>
      </c>
      <c r="G61" s="164">
        <v>14.53</v>
      </c>
      <c r="H61" s="164">
        <v>14.84</v>
      </c>
      <c r="I61" s="164">
        <v>14.84</v>
      </c>
      <c r="J61" s="164">
        <v>14.84</v>
      </c>
      <c r="K61" s="250"/>
      <c r="L61" s="164">
        <v>14.84</v>
      </c>
      <c r="M61" s="164">
        <v>14.84</v>
      </c>
      <c r="N61" s="164">
        <v>14.84</v>
      </c>
      <c r="O61" s="210"/>
      <c r="P61" s="175"/>
      <c r="Q61" s="175"/>
      <c r="R61" s="175"/>
      <c r="S61" s="175"/>
      <c r="T61" s="175"/>
      <c r="U61" s="175"/>
      <c r="V61" s="175"/>
      <c r="W61" s="175"/>
      <c r="X61" s="175"/>
      <c r="Y61" s="175"/>
      <c r="Z61" s="175"/>
      <c r="AA61" s="175"/>
      <c r="AB61" s="175"/>
      <c r="AC61" s="175"/>
      <c r="AD61" s="163"/>
      <c r="AE61" s="203"/>
    </row>
    <row r="62" spans="1:31" ht="15" customHeight="1">
      <c r="A62" s="202"/>
      <c r="B62" s="163"/>
      <c r="C62" s="165"/>
      <c r="D62" s="154" t="s">
        <v>46</v>
      </c>
      <c r="E62" s="154" t="s">
        <v>113</v>
      </c>
      <c r="F62" s="164">
        <v>16911.45</v>
      </c>
      <c r="G62" s="164">
        <v>16911.45</v>
      </c>
      <c r="H62" s="164">
        <v>16911.45</v>
      </c>
      <c r="I62" s="164">
        <v>16911.45</v>
      </c>
      <c r="J62" s="164">
        <v>16911.45</v>
      </c>
      <c r="K62" s="250"/>
      <c r="L62" s="164">
        <v>16911.45</v>
      </c>
      <c r="M62" s="164">
        <v>16911.45</v>
      </c>
      <c r="N62" s="164">
        <v>16911.45</v>
      </c>
      <c r="O62" s="210"/>
      <c r="P62" s="163"/>
      <c r="Q62" s="163"/>
      <c r="R62" s="163"/>
      <c r="S62" s="163"/>
      <c r="T62" s="163"/>
      <c r="U62" s="163"/>
      <c r="V62" s="163"/>
      <c r="W62" s="163"/>
      <c r="X62" s="163"/>
      <c r="Y62" s="163"/>
      <c r="Z62" s="163"/>
      <c r="AA62" s="163"/>
      <c r="AB62" s="163"/>
      <c r="AC62" s="163"/>
      <c r="AD62" s="163"/>
      <c r="AE62" s="203"/>
    </row>
    <row r="63" spans="1:31" ht="15" customHeight="1">
      <c r="A63" s="163"/>
      <c r="B63" s="163"/>
      <c r="C63" s="163"/>
      <c r="D63" s="555" t="s">
        <v>63</v>
      </c>
      <c r="E63" s="154" t="s">
        <v>124</v>
      </c>
      <c r="F63" s="556">
        <v>0</v>
      </c>
      <c r="G63" s="556">
        <v>16499</v>
      </c>
      <c r="H63" s="556">
        <v>16499</v>
      </c>
      <c r="I63" s="556">
        <v>16499</v>
      </c>
      <c r="J63" s="556">
        <v>16499</v>
      </c>
      <c r="K63" s="175"/>
      <c r="L63" s="556">
        <v>16499</v>
      </c>
      <c r="M63" s="556">
        <v>16499</v>
      </c>
      <c r="N63" s="556">
        <v>16499</v>
      </c>
      <c r="O63" s="163"/>
      <c r="P63" s="163"/>
      <c r="Q63" s="163"/>
      <c r="R63" s="163"/>
      <c r="S63" s="163"/>
      <c r="T63" s="163"/>
      <c r="U63" s="163"/>
      <c r="V63" s="163"/>
      <c r="W63" s="163"/>
      <c r="X63" s="163"/>
      <c r="Y63" s="163"/>
      <c r="Z63" s="163"/>
      <c r="AA63" s="163"/>
      <c r="AB63" s="163"/>
      <c r="AC63" s="163"/>
      <c r="AD63" s="163"/>
      <c r="AE63" s="163"/>
    </row>
    <row r="64" spans="1:31" ht="15" customHeight="1">
      <c r="A64" s="163"/>
      <c r="B64" s="163"/>
      <c r="C64" s="163"/>
      <c r="D64" s="555" t="s">
        <v>64</v>
      </c>
      <c r="E64" s="154" t="s">
        <v>125</v>
      </c>
      <c r="F64" s="556">
        <v>0</v>
      </c>
      <c r="G64" s="164">
        <v>0</v>
      </c>
      <c r="H64" s="164">
        <v>3.27</v>
      </c>
      <c r="I64" s="164">
        <v>3.27</v>
      </c>
      <c r="J64" s="164">
        <v>3.27</v>
      </c>
      <c r="K64" s="175"/>
      <c r="L64" s="164">
        <v>3.27</v>
      </c>
      <c r="M64" s="164">
        <v>3.27</v>
      </c>
      <c r="N64" s="164">
        <v>3.27</v>
      </c>
      <c r="O64" s="163"/>
      <c r="P64" s="163"/>
      <c r="Q64" s="163"/>
      <c r="R64" s="163"/>
      <c r="S64" s="163"/>
      <c r="T64" s="163"/>
      <c r="U64" s="163"/>
      <c r="V64" s="163"/>
      <c r="W64" s="163"/>
      <c r="X64" s="163"/>
      <c r="Y64" s="163"/>
      <c r="Z64" s="163"/>
      <c r="AA64" s="163"/>
      <c r="AB64" s="163"/>
      <c r="AC64" s="163"/>
      <c r="AD64" s="163"/>
      <c r="AE64" s="163"/>
    </row>
    <row r="65" spans="1:31" ht="15" customHeight="1">
      <c r="A65" s="163"/>
      <c r="B65" s="163"/>
      <c r="C65" s="163"/>
      <c r="D65" s="555" t="s">
        <v>65</v>
      </c>
      <c r="E65" s="154" t="s">
        <v>126</v>
      </c>
      <c r="F65" s="556">
        <v>0</v>
      </c>
      <c r="G65" s="164">
        <v>0</v>
      </c>
      <c r="H65" s="164">
        <v>3.17</v>
      </c>
      <c r="I65" s="164">
        <v>3.17</v>
      </c>
      <c r="J65" s="164">
        <v>3.17</v>
      </c>
      <c r="K65" s="175"/>
      <c r="L65" s="164">
        <v>3.17</v>
      </c>
      <c r="M65" s="164">
        <v>3.17</v>
      </c>
      <c r="N65" s="164">
        <v>3.17</v>
      </c>
      <c r="O65" s="163"/>
      <c r="P65" s="163"/>
      <c r="Q65" s="163"/>
      <c r="R65" s="163"/>
      <c r="S65" s="163"/>
      <c r="T65" s="163"/>
      <c r="U65" s="163"/>
      <c r="V65" s="163"/>
      <c r="W65" s="163"/>
      <c r="X65" s="163"/>
      <c r="Y65" s="163"/>
      <c r="Z65" s="163"/>
      <c r="AA65" s="163"/>
      <c r="AB65" s="163"/>
      <c r="AC65" s="163"/>
      <c r="AD65" s="163"/>
      <c r="AE65" s="163"/>
    </row>
    <row r="66" spans="1:31" ht="15" customHeight="1">
      <c r="A66" s="163"/>
      <c r="B66" s="163"/>
      <c r="C66" s="163"/>
      <c r="D66" s="555" t="s">
        <v>66</v>
      </c>
      <c r="E66" s="154" t="s">
        <v>127</v>
      </c>
      <c r="F66" s="556">
        <v>0</v>
      </c>
      <c r="G66" s="164">
        <v>0</v>
      </c>
      <c r="H66" s="164">
        <v>3.07</v>
      </c>
      <c r="I66" s="164">
        <v>3.07</v>
      </c>
      <c r="J66" s="164">
        <v>3.07</v>
      </c>
      <c r="K66" s="175"/>
      <c r="L66" s="164">
        <v>3.07</v>
      </c>
      <c r="M66" s="164">
        <v>3.07</v>
      </c>
      <c r="N66" s="164">
        <v>3.07</v>
      </c>
      <c r="O66" s="163"/>
      <c r="P66" s="163"/>
      <c r="Q66" s="163"/>
      <c r="R66" s="163"/>
      <c r="S66" s="163"/>
      <c r="T66" s="163"/>
      <c r="U66" s="163"/>
      <c r="V66" s="163"/>
      <c r="W66" s="163"/>
      <c r="X66" s="163"/>
      <c r="Y66" s="163"/>
      <c r="Z66" s="163"/>
      <c r="AA66" s="163"/>
      <c r="AB66" s="163"/>
      <c r="AC66" s="163"/>
      <c r="AD66" s="163"/>
      <c r="AE66" s="163"/>
    </row>
    <row r="67" spans="1:31" ht="15" customHeight="1">
      <c r="A67" s="163"/>
      <c r="B67" s="163"/>
      <c r="C67" s="163"/>
      <c r="D67" s="564" t="s">
        <v>67</v>
      </c>
      <c r="E67" s="565" t="s">
        <v>128</v>
      </c>
      <c r="F67" s="556">
        <v>0</v>
      </c>
      <c r="G67" s="497">
        <v>0</v>
      </c>
      <c r="H67" s="497">
        <v>2.97</v>
      </c>
      <c r="I67" s="497">
        <v>2.97</v>
      </c>
      <c r="J67" s="497">
        <v>2.97</v>
      </c>
      <c r="K67" s="175"/>
      <c r="L67" s="497">
        <v>2.97</v>
      </c>
      <c r="M67" s="497">
        <v>2.97</v>
      </c>
      <c r="N67" s="497">
        <v>2.97</v>
      </c>
      <c r="O67" s="163"/>
      <c r="P67" s="163"/>
      <c r="Q67" s="163"/>
      <c r="R67" s="163"/>
      <c r="S67" s="163"/>
      <c r="T67" s="163"/>
      <c r="U67" s="163"/>
      <c r="V67" s="163"/>
      <c r="W67" s="163"/>
      <c r="X67" s="163"/>
      <c r="Y67" s="163"/>
      <c r="Z67" s="163"/>
      <c r="AA67" s="163"/>
      <c r="AB67" s="163"/>
      <c r="AC67" s="163"/>
      <c r="AD67" s="163"/>
      <c r="AE67" s="163"/>
    </row>
    <row r="68" spans="1:31" ht="15" customHeight="1">
      <c r="A68" s="163"/>
      <c r="B68" s="163"/>
      <c r="C68" s="163"/>
      <c r="D68" s="567" t="s">
        <v>68</v>
      </c>
      <c r="E68" s="567" t="s">
        <v>91</v>
      </c>
      <c r="F68" s="572">
        <v>0</v>
      </c>
      <c r="G68" s="572">
        <v>0</v>
      </c>
      <c r="H68" s="572">
        <v>0.33</v>
      </c>
      <c r="I68" s="572">
        <v>0.33</v>
      </c>
      <c r="J68" s="572">
        <v>0.33</v>
      </c>
      <c r="K68" s="573"/>
      <c r="L68" s="572">
        <v>0.33</v>
      </c>
      <c r="M68" s="572">
        <v>0.33</v>
      </c>
      <c r="N68" s="572">
        <v>0.33</v>
      </c>
      <c r="O68" s="163"/>
      <c r="P68" s="163"/>
      <c r="Q68" s="163"/>
      <c r="R68" s="163"/>
      <c r="S68" s="163"/>
      <c r="T68" s="163"/>
      <c r="U68" s="163"/>
      <c r="V68" s="163"/>
      <c r="W68" s="163"/>
      <c r="X68" s="163"/>
      <c r="Y68" s="163"/>
      <c r="Z68" s="163"/>
      <c r="AA68" s="163"/>
      <c r="AB68" s="163"/>
      <c r="AC68" s="163"/>
      <c r="AD68" s="163"/>
      <c r="AE68" s="163"/>
    </row>
    <row r="69" spans="1:31" s="254" customFormat="1" ht="15" customHeight="1">
      <c r="A69" s="196"/>
      <c r="B69" s="196"/>
      <c r="C69" s="196"/>
      <c r="D69" s="197"/>
      <c r="E69" s="197"/>
      <c r="F69" s="198"/>
      <c r="G69" s="198"/>
      <c r="H69" s="198"/>
      <c r="I69" s="198"/>
      <c r="J69" s="198"/>
      <c r="K69" s="198"/>
      <c r="L69" s="198"/>
      <c r="M69" s="198"/>
      <c r="N69" s="198"/>
      <c r="O69" s="196"/>
      <c r="P69" s="196"/>
      <c r="Q69" s="196"/>
      <c r="R69" s="196"/>
      <c r="S69" s="196"/>
      <c r="T69" s="196"/>
      <c r="U69" s="196"/>
      <c r="V69" s="196"/>
      <c r="W69" s="196"/>
      <c r="X69" s="196"/>
      <c r="Y69" s="196"/>
      <c r="Z69" s="196"/>
      <c r="AA69" s="196"/>
      <c r="AB69" s="196"/>
      <c r="AC69" s="196"/>
      <c r="AD69" s="196"/>
      <c r="AE69" s="196"/>
    </row>
    <row r="70" spans="1:31" ht="14.1" customHeight="1">
      <c r="A70" s="202"/>
      <c r="B70" s="217"/>
      <c r="C70" s="605" t="s">
        <v>70</v>
      </c>
      <c r="D70" s="606"/>
      <c r="E70" s="606"/>
      <c r="F70" s="606"/>
      <c r="G70" s="606"/>
      <c r="H70" s="606"/>
      <c r="I70" s="606"/>
      <c r="J70" s="607"/>
      <c r="K70" s="210"/>
      <c r="L70" s="251"/>
      <c r="M70" s="251"/>
      <c r="N70" s="251"/>
      <c r="O70" s="632"/>
      <c r="P70" s="632"/>
      <c r="Q70" s="196"/>
      <c r="R70" s="632"/>
      <c r="S70" s="632"/>
      <c r="T70" s="163"/>
      <c r="U70" s="163"/>
      <c r="V70" s="203"/>
    </row>
    <row r="71" spans="1:31" ht="15" customHeight="1">
      <c r="A71" s="202"/>
      <c r="B71" s="163"/>
      <c r="C71" s="165"/>
      <c r="D71" s="370" t="s">
        <v>71</v>
      </c>
      <c r="E71" s="370" t="s">
        <v>91</v>
      </c>
      <c r="F71" s="364">
        <v>0</v>
      </c>
      <c r="G71" s="364">
        <v>0</v>
      </c>
      <c r="H71" s="364">
        <v>0</v>
      </c>
      <c r="I71" s="364">
        <v>0</v>
      </c>
      <c r="J71" s="364">
        <v>0</v>
      </c>
      <c r="K71" s="365"/>
      <c r="L71" s="364">
        <v>0</v>
      </c>
      <c r="M71" s="364">
        <v>0</v>
      </c>
      <c r="N71" s="364">
        <v>0</v>
      </c>
      <c r="O71" s="210"/>
      <c r="P71" s="175"/>
      <c r="Q71" s="175"/>
      <c r="R71" s="175"/>
      <c r="S71" s="175"/>
      <c r="T71" s="175"/>
      <c r="U71" s="175"/>
      <c r="V71" s="175"/>
      <c r="W71" s="175"/>
      <c r="X71" s="175"/>
      <c r="Y71" s="175"/>
      <c r="Z71" s="175"/>
      <c r="AA71" s="175"/>
      <c r="AB71" s="175"/>
      <c r="AC71" s="175"/>
      <c r="AD71" s="163"/>
      <c r="AE71" s="203"/>
    </row>
    <row r="72" spans="1:31" ht="15" customHeight="1">
      <c r="A72" s="202"/>
      <c r="B72" s="163"/>
      <c r="C72" s="163"/>
      <c r="D72" s="154" t="s">
        <v>72</v>
      </c>
      <c r="E72" s="154" t="s">
        <v>129</v>
      </c>
      <c r="F72" s="164">
        <v>396.51</v>
      </c>
      <c r="G72" s="164">
        <v>396.51</v>
      </c>
      <c r="H72" s="164">
        <v>396.51</v>
      </c>
      <c r="I72" s="164">
        <v>396.51</v>
      </c>
      <c r="J72" s="164">
        <v>396.51</v>
      </c>
      <c r="K72" s="250"/>
      <c r="L72" s="164">
        <v>396.51</v>
      </c>
      <c r="M72" s="164">
        <v>396.51</v>
      </c>
      <c r="N72" s="164">
        <v>396.51</v>
      </c>
      <c r="O72" s="163"/>
      <c r="P72" s="175"/>
      <c r="Q72" s="175"/>
      <c r="R72" s="175"/>
      <c r="S72" s="175"/>
      <c r="T72" s="175"/>
      <c r="U72" s="175"/>
      <c r="V72" s="175"/>
      <c r="W72" s="175"/>
      <c r="X72" s="175"/>
      <c r="Y72" s="175"/>
      <c r="Z72" s="175"/>
      <c r="AA72" s="175"/>
      <c r="AB72" s="175"/>
      <c r="AC72" s="175"/>
      <c r="AD72" s="163"/>
      <c r="AE72" s="203"/>
    </row>
    <row r="73" spans="1:31" ht="13.95" customHeight="1">
      <c r="A73" s="202"/>
      <c r="B73" s="163"/>
      <c r="C73" s="163"/>
      <c r="F73" s="168"/>
      <c r="G73" s="168"/>
      <c r="H73" s="168"/>
      <c r="I73" s="173"/>
      <c r="J73" s="173"/>
      <c r="K73" s="163"/>
      <c r="L73" s="173"/>
      <c r="M73" s="173"/>
      <c r="N73" s="173"/>
      <c r="O73" s="163"/>
      <c r="P73" s="163"/>
      <c r="Q73" s="163"/>
      <c r="R73" s="163"/>
      <c r="S73" s="163"/>
      <c r="T73" s="163"/>
      <c r="U73" s="163"/>
      <c r="V73" s="163"/>
      <c r="W73" s="163"/>
      <c r="X73" s="163"/>
      <c r="Y73" s="163"/>
      <c r="Z73" s="163"/>
      <c r="AA73" s="163"/>
      <c r="AB73" s="163"/>
      <c r="AC73" s="163"/>
      <c r="AD73" s="163"/>
      <c r="AE73" s="203"/>
    </row>
    <row r="74" spans="1:31" ht="15" customHeight="1">
      <c r="A74" s="202"/>
      <c r="B74" s="163"/>
      <c r="C74" s="165"/>
      <c r="D74" s="618" t="s">
        <v>130</v>
      </c>
      <c r="E74" s="619"/>
      <c r="F74" s="619"/>
      <c r="G74" s="619"/>
      <c r="H74" s="620"/>
      <c r="I74" s="174"/>
      <c r="J74" s="175"/>
      <c r="K74" s="175"/>
      <c r="L74" s="175"/>
      <c r="M74" s="175"/>
      <c r="N74" s="175"/>
      <c r="O74" s="163"/>
      <c r="P74" s="163"/>
      <c r="Q74" s="163"/>
      <c r="R74" s="163"/>
      <c r="S74" s="163"/>
      <c r="T74" s="163"/>
      <c r="U74" s="163"/>
      <c r="V74" s="163"/>
      <c r="W74" s="163"/>
      <c r="X74" s="163"/>
      <c r="Y74" s="163"/>
      <c r="Z74" s="163"/>
      <c r="AA74" s="163"/>
      <c r="AB74" s="163"/>
      <c r="AC74" s="163"/>
      <c r="AD74" s="163"/>
      <c r="AE74" s="203"/>
    </row>
    <row r="75" spans="1:31" ht="30.45" customHeight="1">
      <c r="A75" s="202"/>
      <c r="B75" s="163"/>
      <c r="C75" s="165"/>
      <c r="D75" s="636" t="s">
        <v>131</v>
      </c>
      <c r="E75" s="637"/>
      <c r="F75" s="637"/>
      <c r="G75" s="637"/>
      <c r="H75" s="638"/>
      <c r="I75" s="174"/>
      <c r="J75" s="175"/>
      <c r="K75" s="175"/>
      <c r="L75" s="175"/>
      <c r="M75" s="175"/>
      <c r="N75" s="175"/>
      <c r="O75" s="163"/>
      <c r="P75" s="163"/>
      <c r="Q75" s="163"/>
      <c r="R75" s="163"/>
      <c r="S75" s="163"/>
      <c r="T75" s="163"/>
      <c r="U75" s="163"/>
      <c r="V75" s="163"/>
      <c r="W75" s="163"/>
      <c r="X75" s="163"/>
      <c r="Y75" s="163"/>
      <c r="Z75" s="163"/>
      <c r="AA75" s="163"/>
      <c r="AB75" s="163"/>
      <c r="AC75" s="163"/>
      <c r="AD75" s="163"/>
      <c r="AE75" s="203"/>
    </row>
    <row r="76" spans="1:31" ht="30.45" customHeight="1">
      <c r="A76" s="202"/>
      <c r="B76" s="163"/>
      <c r="C76" s="165"/>
      <c r="D76" s="636" t="s">
        <v>132</v>
      </c>
      <c r="E76" s="637"/>
      <c r="F76" s="637"/>
      <c r="G76" s="637"/>
      <c r="H76" s="638"/>
      <c r="I76" s="174"/>
      <c r="J76" s="175"/>
      <c r="K76" s="175"/>
      <c r="L76" s="175"/>
      <c r="M76" s="175"/>
      <c r="N76" s="175"/>
      <c r="O76" s="163"/>
      <c r="P76" s="163"/>
      <c r="Q76" s="163"/>
      <c r="R76" s="163"/>
      <c r="S76" s="163"/>
      <c r="T76" s="163"/>
      <c r="U76" s="163"/>
      <c r="V76" s="163"/>
      <c r="W76" s="163"/>
      <c r="X76" s="163"/>
      <c r="Y76" s="163"/>
      <c r="Z76" s="163"/>
      <c r="AA76" s="163"/>
      <c r="AB76" s="163"/>
      <c r="AC76" s="163"/>
      <c r="AD76" s="163"/>
      <c r="AE76" s="203"/>
    </row>
    <row r="77" spans="1:31" ht="24.6" customHeight="1">
      <c r="A77" s="241"/>
      <c r="B77" s="176"/>
      <c r="C77" s="177"/>
      <c r="D77" s="633" t="s">
        <v>133</v>
      </c>
      <c r="E77" s="634"/>
      <c r="F77" s="634"/>
      <c r="G77" s="634"/>
      <c r="H77" s="635"/>
      <c r="I77" s="174"/>
      <c r="J77" s="175"/>
      <c r="K77" s="255"/>
      <c r="L77" s="255"/>
      <c r="M77" s="255"/>
      <c r="N77" s="255"/>
      <c r="O77" s="176"/>
      <c r="P77" s="176"/>
      <c r="Q77" s="176"/>
      <c r="R77" s="176"/>
      <c r="S77" s="176"/>
      <c r="T77" s="176"/>
      <c r="U77" s="176"/>
      <c r="V77" s="176"/>
      <c r="W77" s="176"/>
      <c r="X77" s="176"/>
      <c r="Y77" s="176"/>
      <c r="Z77" s="176"/>
      <c r="AA77" s="176"/>
      <c r="AB77" s="176"/>
      <c r="AC77" s="176"/>
      <c r="AD77" s="176"/>
      <c r="AE77" s="242"/>
    </row>
    <row r="78" spans="1:31" ht="12.6" customHeight="1">
      <c r="D78" s="600" t="s">
        <v>81</v>
      </c>
      <c r="E78" s="601"/>
      <c r="F78" s="601"/>
      <c r="G78" s="601"/>
      <c r="H78" s="601"/>
      <c r="I78" s="601"/>
      <c r="J78" s="602"/>
    </row>
    <row r="79" spans="1:31" ht="12.6" customHeight="1">
      <c r="D79" s="600" t="s">
        <v>82</v>
      </c>
      <c r="E79" s="601"/>
      <c r="F79" s="601"/>
      <c r="G79" s="601"/>
      <c r="H79" s="601"/>
      <c r="I79" s="601"/>
      <c r="J79" s="602"/>
    </row>
    <row r="80" spans="1:31" ht="12.6" customHeight="1">
      <c r="D80" s="600" t="s">
        <v>83</v>
      </c>
      <c r="E80" s="601"/>
      <c r="F80" s="601"/>
      <c r="G80" s="601"/>
      <c r="H80" s="601"/>
      <c r="I80" s="601"/>
      <c r="J80" s="602"/>
    </row>
    <row r="81" spans="4:10" ht="12.6" customHeight="1">
      <c r="D81" s="600" t="s">
        <v>84</v>
      </c>
      <c r="E81" s="601"/>
      <c r="F81" s="601"/>
      <c r="G81" s="601"/>
      <c r="H81" s="601"/>
      <c r="I81" s="601"/>
      <c r="J81" s="602"/>
    </row>
    <row r="82" spans="4:10" ht="12.6" customHeight="1">
      <c r="D82" s="600" t="s">
        <v>85</v>
      </c>
      <c r="E82" s="601"/>
      <c r="F82" s="601"/>
      <c r="G82" s="601"/>
      <c r="H82" s="601"/>
      <c r="I82" s="601"/>
      <c r="J82" s="602"/>
    </row>
    <row r="83" spans="4:10" ht="30" customHeight="1">
      <c r="D83" s="627" t="s">
        <v>86</v>
      </c>
      <c r="E83" s="627"/>
      <c r="F83" s="627"/>
      <c r="G83" s="627"/>
      <c r="H83" s="627"/>
    </row>
    <row r="84" spans="4:10" ht="12.6" customHeight="1">
      <c r="D84" s="599" t="s">
        <v>87</v>
      </c>
      <c r="E84" s="599"/>
      <c r="F84" s="599"/>
      <c r="G84" s="599"/>
      <c r="H84" s="599"/>
      <c r="I84" s="599"/>
      <c r="J84" s="599"/>
    </row>
  </sheetData>
  <mergeCells count="20">
    <mergeCell ref="R70:S70"/>
    <mergeCell ref="D77:H77"/>
    <mergeCell ref="D74:H74"/>
    <mergeCell ref="D75:H75"/>
    <mergeCell ref="D76:H76"/>
    <mergeCell ref="C70:J70"/>
    <mergeCell ref="O70:P70"/>
    <mergeCell ref="D84:J84"/>
    <mergeCell ref="D83:H83"/>
    <mergeCell ref="D82:J82"/>
    <mergeCell ref="B2:L2"/>
    <mergeCell ref="C19:J19"/>
    <mergeCell ref="C49:J49"/>
    <mergeCell ref="B6:D6"/>
    <mergeCell ref="C8:J8"/>
    <mergeCell ref="C38:J38"/>
    <mergeCell ref="D78:J78"/>
    <mergeCell ref="D79:J79"/>
    <mergeCell ref="D80:J80"/>
    <mergeCell ref="D81:J81"/>
  </mergeCells>
  <phoneticPr fontId="43" type="noConversion"/>
  <pageMargins left="0.25" right="0.25" top="0.75" bottom="0.75" header="0.3" footer="0.3"/>
  <pageSetup scale="43" orientation="landscape" r:id="rId1"/>
  <headerFooter>
    <oddHeader>&amp;L&amp;"Calibri (Body),Italic"&amp;K000000VA-210517-NTT: Messaging Services - MOD. &amp;KFF000022&amp;R&amp;"Calibri (Body),Italic"&amp;K000000Exhibit 4.1: Pricing and Volumes Matrix</oddHeader>
    <oddFooter>&amp;L&amp;"Calibri (Body),Regular"&amp;10&amp;K0000002 - Monthly Unit Rates&amp;R&amp;"Calibri (Body),Regular"&amp;10&amp;K000000Page &amp;P of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U84"/>
  <sheetViews>
    <sheetView showGridLines="0" zoomScale="85" zoomScaleNormal="85" workbookViewId="0">
      <pane xSplit="4" ySplit="7" topLeftCell="H57" activePane="bottomRight" state="frozen"/>
      <selection pane="topRight" activeCell="E1" sqref="E1"/>
      <selection pane="bottomLeft" activeCell="A8" sqref="A8"/>
      <selection pane="bottomRight" activeCell="D81" sqref="D81:J81"/>
    </sheetView>
  </sheetViews>
  <sheetFormatPr defaultColWidth="9.109375" defaultRowHeight="12.6" customHeight="1"/>
  <cols>
    <col min="1" max="1" width="3.109375" style="1" customWidth="1"/>
    <col min="2" max="3" width="4.77734375" style="1" customWidth="1"/>
    <col min="4" max="4" width="84" style="1" customWidth="1"/>
    <col min="5" max="9" width="15.33203125" style="1" customWidth="1"/>
    <col min="10" max="10" width="5.33203125" style="1" customWidth="1"/>
    <col min="11" max="11" width="24.33203125" style="1" customWidth="1"/>
    <col min="12" max="12" width="5.33203125" style="1" customWidth="1"/>
    <col min="13" max="13" width="24.33203125" style="1" customWidth="1"/>
    <col min="14" max="14" width="5.33203125" style="1" customWidth="1"/>
    <col min="15" max="15" width="24.33203125" style="1" customWidth="1"/>
    <col min="16" max="16" width="2" style="1" customWidth="1"/>
    <col min="17" max="17" width="18.109375" style="1" customWidth="1"/>
    <col min="18" max="18" width="9.109375" style="1" customWidth="1"/>
    <col min="19" max="16384" width="9.109375" style="1"/>
  </cols>
  <sheetData>
    <row r="1" spans="1:17" ht="13.95" customHeight="1">
      <c r="A1" s="2"/>
      <c r="B1" s="3"/>
      <c r="C1" s="3"/>
      <c r="D1" s="3"/>
      <c r="E1" s="3"/>
      <c r="F1" s="3"/>
      <c r="G1" s="3"/>
      <c r="H1" s="3"/>
      <c r="I1" s="3"/>
      <c r="J1" s="3"/>
      <c r="K1" s="3"/>
      <c r="L1" s="3"/>
      <c r="M1" s="3"/>
      <c r="N1" s="3"/>
      <c r="O1" s="3"/>
      <c r="P1" s="3"/>
      <c r="Q1" s="3"/>
    </row>
    <row r="2" spans="1:17" ht="18" customHeight="1">
      <c r="A2" s="5"/>
      <c r="B2" s="642" t="s">
        <v>134</v>
      </c>
      <c r="C2" s="643"/>
      <c r="D2" s="643"/>
      <c r="E2" s="643"/>
      <c r="F2" s="643"/>
      <c r="G2" s="643"/>
      <c r="H2" s="643"/>
      <c r="I2" s="643"/>
      <c r="J2" s="643"/>
      <c r="K2" s="643"/>
      <c r="L2" s="643"/>
      <c r="M2" s="643"/>
      <c r="N2" s="643"/>
      <c r="O2" s="12"/>
      <c r="P2" s="12"/>
      <c r="Q2" s="12"/>
    </row>
    <row r="3" spans="1:17" ht="18" customHeight="1">
      <c r="A3" s="5"/>
      <c r="B3" s="16"/>
      <c r="C3" s="19"/>
      <c r="D3" s="18"/>
      <c r="E3" s="12"/>
      <c r="F3" s="12"/>
      <c r="G3" s="12"/>
      <c r="H3" s="12"/>
      <c r="I3" s="12"/>
      <c r="J3" s="12"/>
      <c r="K3" s="12"/>
      <c r="L3" s="12"/>
      <c r="M3" s="12"/>
      <c r="N3" s="12"/>
      <c r="O3" s="12"/>
      <c r="P3" s="12"/>
      <c r="Q3" s="12"/>
    </row>
    <row r="4" spans="1:17" s="183" customFormat="1" ht="18" customHeight="1">
      <c r="A4" s="179"/>
      <c r="B4" s="180"/>
      <c r="C4" s="181"/>
      <c r="D4" s="182"/>
      <c r="E4" s="151"/>
      <c r="F4" s="151"/>
      <c r="G4" s="151"/>
      <c r="H4" s="151"/>
      <c r="I4" s="151"/>
      <c r="J4" s="151"/>
      <c r="K4" s="151"/>
      <c r="L4" s="151"/>
      <c r="M4" s="151"/>
      <c r="N4" s="151"/>
      <c r="O4" s="151"/>
      <c r="P4" s="151"/>
      <c r="Q4" s="151"/>
    </row>
    <row r="5" spans="1:17" s="183" customFormat="1" ht="18" customHeight="1">
      <c r="A5" s="179"/>
      <c r="B5" s="180"/>
      <c r="C5" s="181"/>
      <c r="D5" s="182"/>
      <c r="E5" s="151"/>
      <c r="F5" s="151"/>
      <c r="G5" s="151"/>
      <c r="H5" s="151"/>
      <c r="I5" s="151"/>
      <c r="J5" s="151"/>
      <c r="K5" s="184"/>
      <c r="L5" s="151"/>
      <c r="M5" s="184"/>
      <c r="N5" s="151"/>
      <c r="O5" s="184"/>
      <c r="P5" s="151"/>
      <c r="Q5" s="151"/>
    </row>
    <row r="6" spans="1:17" ht="18" customHeight="1">
      <c r="A6" s="5"/>
      <c r="B6" s="20"/>
      <c r="C6" s="21"/>
      <c r="D6" s="22"/>
      <c r="E6" s="23"/>
      <c r="F6" s="23"/>
      <c r="G6" s="23"/>
      <c r="H6" s="23"/>
      <c r="I6" s="23"/>
      <c r="J6" s="24"/>
      <c r="K6" s="25" t="s">
        <v>5</v>
      </c>
      <c r="L6" s="26"/>
      <c r="M6" s="25" t="s">
        <v>6</v>
      </c>
      <c r="N6" s="26"/>
      <c r="O6" s="25" t="s">
        <v>7</v>
      </c>
      <c r="P6" s="27"/>
      <c r="Q6" s="11"/>
    </row>
    <row r="7" spans="1:17" ht="32.25" customHeight="1">
      <c r="A7" s="28"/>
      <c r="B7" s="648" t="s">
        <v>8</v>
      </c>
      <c r="C7" s="649"/>
      <c r="D7" s="649"/>
      <c r="E7" s="584" t="s">
        <v>9</v>
      </c>
      <c r="F7" s="584" t="s">
        <v>10</v>
      </c>
      <c r="G7" s="584" t="s">
        <v>11</v>
      </c>
      <c r="H7" s="584" t="s">
        <v>12</v>
      </c>
      <c r="I7" s="584" t="s">
        <v>13</v>
      </c>
      <c r="J7" s="29"/>
      <c r="K7" s="30" t="s">
        <v>15</v>
      </c>
      <c r="L7" s="29"/>
      <c r="M7" s="30" t="s">
        <v>17</v>
      </c>
      <c r="N7" s="29"/>
      <c r="O7" s="30" t="s">
        <v>19</v>
      </c>
      <c r="P7" s="26"/>
      <c r="Q7" s="586" t="s">
        <v>135</v>
      </c>
    </row>
    <row r="8" spans="1:17" ht="14.1" customHeight="1">
      <c r="A8" s="28"/>
      <c r="B8" s="31" t="s">
        <v>21</v>
      </c>
      <c r="C8" s="32"/>
      <c r="D8" s="32"/>
      <c r="E8" s="33"/>
      <c r="F8" s="33"/>
      <c r="G8" s="33"/>
      <c r="H8" s="33"/>
      <c r="I8" s="33"/>
      <c r="J8" s="26"/>
      <c r="K8" s="33"/>
      <c r="L8" s="26"/>
      <c r="M8" s="33"/>
      <c r="N8" s="26"/>
      <c r="O8" s="33"/>
      <c r="P8" s="26"/>
      <c r="Q8" s="244"/>
    </row>
    <row r="9" spans="1:17" ht="14.1" customHeight="1">
      <c r="A9" s="5"/>
      <c r="B9" s="34"/>
      <c r="C9" s="644" t="s">
        <v>22</v>
      </c>
      <c r="D9" s="645"/>
      <c r="E9" s="645"/>
      <c r="F9" s="645"/>
      <c r="G9" s="645"/>
      <c r="H9" s="645"/>
      <c r="I9" s="645"/>
      <c r="J9" s="24"/>
      <c r="K9" s="35"/>
      <c r="L9" s="24"/>
      <c r="M9" s="35"/>
      <c r="N9" s="24"/>
      <c r="O9" s="35"/>
      <c r="P9" s="12"/>
      <c r="Q9" s="38"/>
    </row>
    <row r="10" spans="1:17" ht="15" customHeight="1">
      <c r="A10" s="5"/>
      <c r="B10" s="12"/>
      <c r="C10" s="34"/>
      <c r="D10" s="36" t="s">
        <v>136</v>
      </c>
      <c r="E10" s="44">
        <v>30247</v>
      </c>
      <c r="F10" s="44">
        <v>30247</v>
      </c>
      <c r="G10" s="445">
        <v>0</v>
      </c>
      <c r="H10" s="445">
        <v>0</v>
      </c>
      <c r="I10" s="445">
        <v>0</v>
      </c>
      <c r="J10" s="26"/>
      <c r="K10" s="44">
        <v>0</v>
      </c>
      <c r="L10" s="26"/>
      <c r="M10" s="44">
        <v>0</v>
      </c>
      <c r="N10" s="26"/>
      <c r="O10" s="44">
        <v>0</v>
      </c>
      <c r="P10" s="26"/>
      <c r="Q10" s="245" t="s">
        <v>137</v>
      </c>
    </row>
    <row r="11" spans="1:17" s="172" customFormat="1" ht="15" customHeight="1">
      <c r="A11" s="202"/>
      <c r="B11" s="163"/>
      <c r="C11" s="165"/>
      <c r="D11" s="154" t="s">
        <v>92</v>
      </c>
      <c r="E11" s="178">
        <v>0</v>
      </c>
      <c r="F11" s="178">
        <v>30247</v>
      </c>
      <c r="G11" s="178">
        <v>30247</v>
      </c>
      <c r="H11" s="178">
        <v>30247</v>
      </c>
      <c r="I11" s="178">
        <v>30247</v>
      </c>
      <c r="J11" s="157"/>
      <c r="K11" s="178">
        <v>30247</v>
      </c>
      <c r="L11" s="157"/>
      <c r="M11" s="178">
        <v>30247</v>
      </c>
      <c r="N11" s="157"/>
      <c r="O11" s="178">
        <v>30247</v>
      </c>
      <c r="P11" s="157"/>
      <c r="Q11" s="246" t="s">
        <v>137</v>
      </c>
    </row>
    <row r="12" spans="1:17" s="172" customFormat="1" ht="14.1" customHeight="1">
      <c r="A12" s="202"/>
      <c r="B12" s="163"/>
      <c r="C12" s="165"/>
      <c r="D12" s="370" t="s">
        <v>25</v>
      </c>
      <c r="E12" s="442">
        <v>0</v>
      </c>
      <c r="F12" s="442">
        <v>0</v>
      </c>
      <c r="G12" s="442">
        <v>0</v>
      </c>
      <c r="H12" s="442">
        <v>0</v>
      </c>
      <c r="I12" s="442">
        <v>0</v>
      </c>
      <c r="J12" s="371"/>
      <c r="K12" s="442">
        <v>0</v>
      </c>
      <c r="L12" s="371"/>
      <c r="M12" s="442">
        <v>0</v>
      </c>
      <c r="N12" s="371"/>
      <c r="O12" s="442">
        <v>0</v>
      </c>
      <c r="P12" s="371"/>
      <c r="Q12" s="372" t="s">
        <v>138</v>
      </c>
    </row>
    <row r="13" spans="1:17" ht="15" customHeight="1">
      <c r="A13" s="5"/>
      <c r="B13" s="12"/>
      <c r="C13" s="24"/>
      <c r="D13" s="36" t="s">
        <v>139</v>
      </c>
      <c r="E13" s="44">
        <v>30247</v>
      </c>
      <c r="F13" s="44">
        <v>30247</v>
      </c>
      <c r="G13" s="44">
        <v>30247</v>
      </c>
      <c r="H13" s="44">
        <v>30247</v>
      </c>
      <c r="I13" s="44">
        <v>30247</v>
      </c>
      <c r="J13" s="26"/>
      <c r="K13" s="44">
        <v>30247</v>
      </c>
      <c r="L13" s="26"/>
      <c r="M13" s="44">
        <v>30247</v>
      </c>
      <c r="N13" s="26"/>
      <c r="O13" s="44">
        <v>30247</v>
      </c>
      <c r="P13" s="26"/>
      <c r="Q13" s="245" t="s">
        <v>137</v>
      </c>
    </row>
    <row r="14" spans="1:17" ht="14.1" customHeight="1">
      <c r="A14" s="5"/>
      <c r="B14" s="12"/>
      <c r="C14" s="24"/>
      <c r="D14" s="36" t="s">
        <v>27</v>
      </c>
      <c r="E14" s="44">
        <v>1500</v>
      </c>
      <c r="F14" s="44">
        <v>1500</v>
      </c>
      <c r="G14" s="44">
        <v>1500</v>
      </c>
      <c r="H14" s="44">
        <v>1500</v>
      </c>
      <c r="I14" s="44">
        <v>1500</v>
      </c>
      <c r="J14" s="26"/>
      <c r="K14" s="44">
        <v>1500</v>
      </c>
      <c r="L14" s="26"/>
      <c r="M14" s="44">
        <v>1500</v>
      </c>
      <c r="N14" s="26"/>
      <c r="O14" s="44">
        <v>1500</v>
      </c>
      <c r="P14" s="26"/>
      <c r="Q14" s="245" t="s">
        <v>137</v>
      </c>
    </row>
    <row r="15" spans="1:17" ht="14.1" customHeight="1">
      <c r="A15" s="5"/>
      <c r="B15" s="12"/>
      <c r="C15" s="24"/>
      <c r="D15" s="36" t="s">
        <v>28</v>
      </c>
      <c r="E15" s="44">
        <v>0</v>
      </c>
      <c r="F15" s="44">
        <v>0</v>
      </c>
      <c r="G15" s="44">
        <v>0</v>
      </c>
      <c r="H15" s="44">
        <v>0</v>
      </c>
      <c r="I15" s="44">
        <v>0</v>
      </c>
      <c r="J15" s="26"/>
      <c r="K15" s="44">
        <v>0</v>
      </c>
      <c r="L15" s="26"/>
      <c r="M15" s="44">
        <v>0</v>
      </c>
      <c r="N15" s="26"/>
      <c r="O15" s="44">
        <v>0</v>
      </c>
      <c r="P15" s="26"/>
      <c r="Q15" s="245" t="s">
        <v>138</v>
      </c>
    </row>
    <row r="16" spans="1:17" ht="15" customHeight="1">
      <c r="A16" s="5"/>
      <c r="B16" s="12"/>
      <c r="C16" s="24"/>
      <c r="D16" s="36" t="s">
        <v>140</v>
      </c>
      <c r="E16" s="44">
        <v>18909.583333333299</v>
      </c>
      <c r="F16" s="44">
        <v>39076.333333333299</v>
      </c>
      <c r="G16" s="44">
        <v>30247</v>
      </c>
      <c r="H16" s="44">
        <v>30247</v>
      </c>
      <c r="I16" s="44">
        <v>30247</v>
      </c>
      <c r="J16" s="26"/>
      <c r="K16" s="44">
        <v>30247</v>
      </c>
      <c r="L16" s="26"/>
      <c r="M16" s="44">
        <v>30247</v>
      </c>
      <c r="N16" s="26"/>
      <c r="O16" s="44">
        <v>30247</v>
      </c>
      <c r="P16" s="26"/>
      <c r="Q16" s="245" t="s">
        <v>138</v>
      </c>
    </row>
    <row r="17" spans="1:17" ht="14.1" customHeight="1">
      <c r="A17" s="5"/>
      <c r="B17" s="12"/>
      <c r="C17" s="24"/>
      <c r="D17" s="36" t="s">
        <v>30</v>
      </c>
      <c r="E17" s="44">
        <v>0</v>
      </c>
      <c r="F17" s="44">
        <v>0</v>
      </c>
      <c r="G17" s="44">
        <v>0</v>
      </c>
      <c r="H17" s="44">
        <v>0</v>
      </c>
      <c r="I17" s="44">
        <v>0</v>
      </c>
      <c r="J17" s="26"/>
      <c r="K17" s="44">
        <v>0</v>
      </c>
      <c r="L17" s="26"/>
      <c r="M17" s="44">
        <v>0</v>
      </c>
      <c r="N17" s="26"/>
      <c r="O17" s="44">
        <v>0</v>
      </c>
      <c r="P17" s="26"/>
      <c r="Q17" s="245" t="s">
        <v>138</v>
      </c>
    </row>
    <row r="18" spans="1:17" ht="13.95" customHeight="1">
      <c r="A18" s="5"/>
      <c r="B18" s="12"/>
      <c r="C18" s="11"/>
      <c r="D18" s="38"/>
      <c r="E18" s="38"/>
      <c r="F18" s="38"/>
      <c r="G18" s="38"/>
      <c r="H18" s="38"/>
      <c r="I18" s="38"/>
      <c r="J18" s="12"/>
      <c r="K18" s="38"/>
      <c r="L18" s="12"/>
      <c r="M18" s="38"/>
      <c r="N18" s="12"/>
      <c r="O18" s="38"/>
      <c r="P18" s="12"/>
      <c r="Q18" s="13"/>
    </row>
    <row r="19" spans="1:17" ht="14.1" customHeight="1">
      <c r="A19" s="5"/>
      <c r="B19" s="24"/>
      <c r="C19" s="644" t="s">
        <v>32</v>
      </c>
      <c r="D19" s="645"/>
      <c r="E19" s="645"/>
      <c r="F19" s="645"/>
      <c r="G19" s="645"/>
      <c r="H19" s="645"/>
      <c r="I19" s="645"/>
      <c r="J19" s="24"/>
      <c r="K19" s="35"/>
      <c r="L19" s="24"/>
      <c r="M19" s="35"/>
      <c r="N19" s="24"/>
      <c r="O19" s="35"/>
      <c r="P19" s="12"/>
      <c r="Q19" s="11"/>
    </row>
    <row r="20" spans="1:17" s="172" customFormat="1" ht="14.1" customHeight="1">
      <c r="A20" s="202"/>
      <c r="B20" s="163"/>
      <c r="C20" s="162"/>
      <c r="D20" s="370" t="s">
        <v>141</v>
      </c>
      <c r="E20" s="178">
        <v>150</v>
      </c>
      <c r="F20" s="178">
        <v>150</v>
      </c>
      <c r="G20" s="178">
        <v>150</v>
      </c>
      <c r="H20" s="178">
        <v>150</v>
      </c>
      <c r="I20" s="178">
        <v>150</v>
      </c>
      <c r="J20" s="371"/>
      <c r="K20" s="178">
        <v>150</v>
      </c>
      <c r="L20" s="157"/>
      <c r="M20" s="178">
        <v>150</v>
      </c>
      <c r="N20" s="157"/>
      <c r="O20" s="178">
        <v>150</v>
      </c>
      <c r="P20" s="371"/>
      <c r="Q20" s="372" t="s">
        <v>138</v>
      </c>
    </row>
    <row r="21" spans="1:17" s="172" customFormat="1" ht="14.1" customHeight="1">
      <c r="A21" s="202"/>
      <c r="B21" s="163"/>
      <c r="C21" s="165"/>
      <c r="D21" s="370" t="s">
        <v>34</v>
      </c>
      <c r="E21" s="178">
        <v>55</v>
      </c>
      <c r="F21" s="178">
        <v>55</v>
      </c>
      <c r="G21" s="178">
        <v>55</v>
      </c>
      <c r="H21" s="178">
        <v>55</v>
      </c>
      <c r="I21" s="178">
        <v>55</v>
      </c>
      <c r="J21" s="371"/>
      <c r="K21" s="178">
        <v>55</v>
      </c>
      <c r="L21" s="157"/>
      <c r="M21" s="178">
        <v>55</v>
      </c>
      <c r="N21" s="157"/>
      <c r="O21" s="178">
        <v>55</v>
      </c>
      <c r="P21" s="371"/>
      <c r="Q21" s="372" t="s">
        <v>138</v>
      </c>
    </row>
    <row r="22" spans="1:17" s="172" customFormat="1" ht="14.1" customHeight="1">
      <c r="A22" s="202"/>
      <c r="B22" s="163"/>
      <c r="C22" s="165"/>
      <c r="D22" s="370" t="s">
        <v>35</v>
      </c>
      <c r="E22" s="178">
        <v>5</v>
      </c>
      <c r="F22" s="178">
        <v>5</v>
      </c>
      <c r="G22" s="178">
        <v>5</v>
      </c>
      <c r="H22" s="178">
        <v>5</v>
      </c>
      <c r="I22" s="178">
        <v>5</v>
      </c>
      <c r="J22" s="371"/>
      <c r="K22" s="178">
        <v>5</v>
      </c>
      <c r="L22" s="157"/>
      <c r="M22" s="178">
        <v>5</v>
      </c>
      <c r="N22" s="157"/>
      <c r="O22" s="178">
        <v>5</v>
      </c>
      <c r="P22" s="371"/>
      <c r="Q22" s="372" t="s">
        <v>138</v>
      </c>
    </row>
    <row r="23" spans="1:17" s="172" customFormat="1" ht="14.1" customHeight="1">
      <c r="A23" s="202"/>
      <c r="B23" s="163"/>
      <c r="C23" s="165"/>
      <c r="D23" s="370" t="s">
        <v>36</v>
      </c>
      <c r="E23" s="178">
        <v>600</v>
      </c>
      <c r="F23" s="178">
        <v>600</v>
      </c>
      <c r="G23" s="178">
        <v>600</v>
      </c>
      <c r="H23" s="178">
        <v>600</v>
      </c>
      <c r="I23" s="178">
        <v>600</v>
      </c>
      <c r="J23" s="371"/>
      <c r="K23" s="178">
        <v>600</v>
      </c>
      <c r="L23" s="157"/>
      <c r="M23" s="178">
        <v>600</v>
      </c>
      <c r="N23" s="157"/>
      <c r="O23" s="178">
        <v>600</v>
      </c>
      <c r="P23" s="371"/>
      <c r="Q23" s="372" t="s">
        <v>138</v>
      </c>
    </row>
    <row r="24" spans="1:17" s="172" customFormat="1" ht="14.1" customHeight="1">
      <c r="A24" s="202"/>
      <c r="B24" s="163"/>
      <c r="C24" s="165"/>
      <c r="D24" s="370" t="s">
        <v>37</v>
      </c>
      <c r="E24" s="405">
        <v>0.5</v>
      </c>
      <c r="F24" s="405">
        <v>0.5</v>
      </c>
      <c r="G24" s="405">
        <v>0.5</v>
      </c>
      <c r="H24" s="405">
        <v>0.5</v>
      </c>
      <c r="I24" s="405">
        <v>0.5</v>
      </c>
      <c r="J24" s="374"/>
      <c r="K24" s="405">
        <v>0.5</v>
      </c>
      <c r="L24" s="406"/>
      <c r="M24" s="405">
        <v>0.5</v>
      </c>
      <c r="N24" s="406"/>
      <c r="O24" s="405">
        <v>0.5</v>
      </c>
      <c r="P24" s="371"/>
      <c r="Q24" s="372" t="s">
        <v>138</v>
      </c>
    </row>
    <row r="25" spans="1:17" s="172" customFormat="1" ht="14.1" customHeight="1">
      <c r="A25" s="202"/>
      <c r="B25" s="163"/>
      <c r="C25" s="165"/>
      <c r="D25" s="154" t="s">
        <v>38</v>
      </c>
      <c r="E25" s="178">
        <v>13500</v>
      </c>
      <c r="F25" s="178">
        <v>13500</v>
      </c>
      <c r="G25" s="178">
        <v>13500</v>
      </c>
      <c r="H25" s="178">
        <v>13500</v>
      </c>
      <c r="I25" s="178">
        <v>13500</v>
      </c>
      <c r="J25" s="157"/>
      <c r="K25" s="178">
        <v>13500</v>
      </c>
      <c r="L25" s="157"/>
      <c r="M25" s="178">
        <v>13500</v>
      </c>
      <c r="N25" s="157"/>
      <c r="O25" s="178">
        <v>13500</v>
      </c>
      <c r="P25" s="157"/>
      <c r="Q25" s="246" t="s">
        <v>137</v>
      </c>
    </row>
    <row r="26" spans="1:17" s="172" customFormat="1" ht="14.1" customHeight="1">
      <c r="A26" s="202"/>
      <c r="B26" s="163"/>
      <c r="C26" s="165"/>
      <c r="D26" s="154" t="s">
        <v>39</v>
      </c>
      <c r="E26" s="178">
        <v>0</v>
      </c>
      <c r="F26" s="178">
        <v>0</v>
      </c>
      <c r="G26" s="178">
        <v>0</v>
      </c>
      <c r="H26" s="178">
        <v>0</v>
      </c>
      <c r="I26" s="178">
        <v>0</v>
      </c>
      <c r="J26" s="157"/>
      <c r="K26" s="178">
        <v>0</v>
      </c>
      <c r="L26" s="157"/>
      <c r="M26" s="178">
        <v>0</v>
      </c>
      <c r="N26" s="157"/>
      <c r="O26" s="178">
        <v>0</v>
      </c>
      <c r="P26" s="157"/>
      <c r="Q26" s="246" t="s">
        <v>138</v>
      </c>
    </row>
    <row r="27" spans="1:17" s="172" customFormat="1" ht="13.2">
      <c r="A27" s="202"/>
      <c r="B27" s="163"/>
      <c r="C27" s="165"/>
      <c r="D27" s="154" t="s">
        <v>62</v>
      </c>
      <c r="E27" s="178">
        <v>0</v>
      </c>
      <c r="F27" s="178">
        <v>0</v>
      </c>
      <c r="G27" s="178">
        <v>0</v>
      </c>
      <c r="H27" s="178">
        <v>0</v>
      </c>
      <c r="I27" s="178">
        <v>0</v>
      </c>
      <c r="J27" s="157"/>
      <c r="K27" s="178">
        <v>0</v>
      </c>
      <c r="L27" s="157"/>
      <c r="M27" s="178">
        <v>0</v>
      </c>
      <c r="N27" s="157"/>
      <c r="O27" s="178">
        <v>0</v>
      </c>
      <c r="P27" s="157"/>
      <c r="Q27" s="246" t="s">
        <v>138</v>
      </c>
    </row>
    <row r="28" spans="1:17" s="172" customFormat="1" ht="15" customHeight="1">
      <c r="A28" s="202"/>
      <c r="B28" s="163"/>
      <c r="C28" s="165"/>
      <c r="D28" s="154" t="s">
        <v>142</v>
      </c>
      <c r="E28" s="178">
        <v>30247</v>
      </c>
      <c r="F28" s="178">
        <v>30247</v>
      </c>
      <c r="G28" s="178">
        <v>30247</v>
      </c>
      <c r="H28" s="178">
        <v>30247</v>
      </c>
      <c r="I28" s="178">
        <v>30247</v>
      </c>
      <c r="J28" s="157"/>
      <c r="K28" s="178">
        <v>30247</v>
      </c>
      <c r="L28" s="157"/>
      <c r="M28" s="178">
        <v>30247</v>
      </c>
      <c r="N28" s="157"/>
      <c r="O28" s="178">
        <v>30247</v>
      </c>
      <c r="P28" s="157"/>
      <c r="Q28" s="246" t="s">
        <v>137</v>
      </c>
    </row>
    <row r="29" spans="1:17" s="172" customFormat="1" ht="14.1" customHeight="1">
      <c r="A29" s="202"/>
      <c r="B29" s="163"/>
      <c r="C29" s="165"/>
      <c r="D29" s="154" t="s">
        <v>42</v>
      </c>
      <c r="E29" s="178">
        <v>7044</v>
      </c>
      <c r="F29" s="178">
        <v>7044</v>
      </c>
      <c r="G29" s="178">
        <v>7044</v>
      </c>
      <c r="H29" s="178">
        <v>7044</v>
      </c>
      <c r="I29" s="178">
        <v>7044</v>
      </c>
      <c r="J29" s="157"/>
      <c r="K29" s="178">
        <v>7044</v>
      </c>
      <c r="L29" s="157"/>
      <c r="M29" s="178">
        <v>7044</v>
      </c>
      <c r="N29" s="157"/>
      <c r="O29" s="178">
        <v>7044</v>
      </c>
      <c r="P29" s="157"/>
      <c r="Q29" s="246" t="s">
        <v>137</v>
      </c>
    </row>
    <row r="30" spans="1:17" s="172" customFormat="1" ht="14.1" customHeight="1">
      <c r="A30" s="202"/>
      <c r="B30" s="163"/>
      <c r="C30" s="165"/>
      <c r="D30" s="154" t="s">
        <v>43</v>
      </c>
      <c r="E30" s="178">
        <v>1769</v>
      </c>
      <c r="F30" s="178">
        <v>1769</v>
      </c>
      <c r="G30" s="178">
        <v>1769</v>
      </c>
      <c r="H30" s="178">
        <v>1769</v>
      </c>
      <c r="I30" s="178">
        <v>1769</v>
      </c>
      <c r="J30" s="157"/>
      <c r="K30" s="178">
        <v>1769</v>
      </c>
      <c r="L30" s="157"/>
      <c r="M30" s="178">
        <v>1769</v>
      </c>
      <c r="N30" s="157"/>
      <c r="O30" s="178">
        <v>1769</v>
      </c>
      <c r="P30" s="157"/>
      <c r="Q30" s="246" t="s">
        <v>137</v>
      </c>
    </row>
    <row r="31" spans="1:17" s="172" customFormat="1" ht="14.1" customHeight="1">
      <c r="A31" s="202"/>
      <c r="B31" s="163"/>
      <c r="C31" s="165"/>
      <c r="D31" s="154" t="s">
        <v>44</v>
      </c>
      <c r="E31" s="178">
        <v>0</v>
      </c>
      <c r="F31" s="178">
        <v>0</v>
      </c>
      <c r="G31" s="178">
        <v>0</v>
      </c>
      <c r="H31" s="178">
        <v>0</v>
      </c>
      <c r="I31" s="178">
        <v>0</v>
      </c>
      <c r="J31" s="157"/>
      <c r="K31" s="178">
        <v>0</v>
      </c>
      <c r="L31" s="157"/>
      <c r="M31" s="178">
        <v>0</v>
      </c>
      <c r="N31" s="157"/>
      <c r="O31" s="178">
        <v>0</v>
      </c>
      <c r="P31" s="157"/>
      <c r="Q31" s="246" t="s">
        <v>137</v>
      </c>
    </row>
    <row r="32" spans="1:17" s="172" customFormat="1" ht="14.1" customHeight="1">
      <c r="A32" s="202"/>
      <c r="B32" s="163"/>
      <c r="C32" s="165"/>
      <c r="D32" s="370" t="s">
        <v>110</v>
      </c>
      <c r="E32" s="442">
        <v>24000</v>
      </c>
      <c r="F32" s="442">
        <v>0</v>
      </c>
      <c r="G32" s="442">
        <v>0</v>
      </c>
      <c r="H32" s="442">
        <v>0</v>
      </c>
      <c r="I32" s="442">
        <v>0</v>
      </c>
      <c r="J32" s="371"/>
      <c r="K32" s="500">
        <v>0</v>
      </c>
      <c r="L32" s="371"/>
      <c r="M32" s="442">
        <v>0</v>
      </c>
      <c r="N32" s="371"/>
      <c r="O32" s="442">
        <v>0</v>
      </c>
      <c r="P32" s="371"/>
      <c r="Q32" s="372" t="s">
        <v>138</v>
      </c>
    </row>
    <row r="33" spans="1:17" s="172" customFormat="1" ht="15" customHeight="1">
      <c r="A33" s="202"/>
      <c r="B33" s="163"/>
      <c r="C33" s="165"/>
      <c r="D33" s="496" t="s">
        <v>46</v>
      </c>
      <c r="E33" s="498">
        <v>0</v>
      </c>
      <c r="F33" s="498">
        <v>0</v>
      </c>
      <c r="G33" s="498">
        <v>0</v>
      </c>
      <c r="H33" s="498">
        <v>0</v>
      </c>
      <c r="I33" s="498">
        <v>0</v>
      </c>
      <c r="J33" s="210"/>
      <c r="K33" s="499">
        <v>0</v>
      </c>
      <c r="L33" s="165"/>
      <c r="M33" s="498">
        <v>0</v>
      </c>
      <c r="N33" s="157"/>
      <c r="O33" s="498">
        <v>0</v>
      </c>
      <c r="P33" s="157"/>
      <c r="Q33" s="501"/>
    </row>
    <row r="34" spans="1:17" s="172" customFormat="1" ht="15" customHeight="1">
      <c r="A34" s="202"/>
      <c r="B34" s="163"/>
      <c r="C34" s="163"/>
      <c r="D34" s="503" t="s">
        <v>143</v>
      </c>
      <c r="E34" s="499">
        <v>0</v>
      </c>
      <c r="F34" s="499">
        <v>60000</v>
      </c>
      <c r="G34" s="499">
        <v>60000</v>
      </c>
      <c r="H34" s="499">
        <v>60000</v>
      </c>
      <c r="I34" s="499">
        <v>60000</v>
      </c>
      <c r="J34" s="163"/>
      <c r="K34" s="499">
        <v>60000</v>
      </c>
      <c r="L34" s="163"/>
      <c r="M34" s="499">
        <v>60000</v>
      </c>
      <c r="N34" s="163"/>
      <c r="O34" s="499">
        <v>60000</v>
      </c>
      <c r="P34" s="163"/>
      <c r="Q34" s="506" t="s">
        <v>137</v>
      </c>
    </row>
    <row r="35" spans="1:17" ht="13.95" customHeight="1">
      <c r="A35" s="5"/>
      <c r="B35" s="11"/>
      <c r="C35" s="11"/>
      <c r="D35" s="11"/>
      <c r="E35" s="11"/>
      <c r="F35" s="11"/>
      <c r="G35" s="11"/>
      <c r="H35" s="11"/>
      <c r="I35" s="11"/>
      <c r="J35" s="12"/>
      <c r="K35" s="11"/>
      <c r="L35" s="12"/>
      <c r="M35" s="11"/>
      <c r="N35" s="12"/>
      <c r="O35" s="11"/>
      <c r="P35" s="12"/>
      <c r="Q35" s="13"/>
    </row>
    <row r="36" spans="1:17" ht="14.1" customHeight="1">
      <c r="A36" s="28"/>
      <c r="B36" s="31" t="s">
        <v>49</v>
      </c>
      <c r="C36" s="32"/>
      <c r="D36" s="32"/>
      <c r="E36" s="33"/>
      <c r="F36" s="33"/>
      <c r="G36" s="33"/>
      <c r="H36" s="33"/>
      <c r="I36" s="33"/>
      <c r="J36" s="26"/>
      <c r="K36" s="33"/>
      <c r="L36" s="26"/>
      <c r="M36" s="33"/>
      <c r="N36" s="26"/>
      <c r="O36" s="33"/>
      <c r="P36" s="27"/>
      <c r="Q36" s="12"/>
    </row>
    <row r="37" spans="1:17" ht="14.1" customHeight="1">
      <c r="A37" s="5"/>
      <c r="B37" s="34"/>
      <c r="C37" s="644" t="s">
        <v>50</v>
      </c>
      <c r="D37" s="645"/>
      <c r="E37" s="645"/>
      <c r="F37" s="645"/>
      <c r="G37" s="645"/>
      <c r="H37" s="645"/>
      <c r="I37" s="645"/>
      <c r="J37" s="24"/>
      <c r="K37" s="35"/>
      <c r="L37" s="24"/>
      <c r="M37" s="35"/>
      <c r="N37" s="24"/>
      <c r="O37" s="35"/>
      <c r="P37" s="12"/>
      <c r="Q37" s="11"/>
    </row>
    <row r="38" spans="1:17" ht="15" customHeight="1">
      <c r="A38" s="5"/>
      <c r="B38" s="12"/>
      <c r="C38" s="34"/>
      <c r="D38" s="36" t="s">
        <v>144</v>
      </c>
      <c r="E38" s="44">
        <v>30247</v>
      </c>
      <c r="F38" s="44">
        <v>30247</v>
      </c>
      <c r="G38" s="44">
        <v>0</v>
      </c>
      <c r="H38" s="44">
        <v>0</v>
      </c>
      <c r="I38" s="44">
        <v>0</v>
      </c>
      <c r="J38" s="26"/>
      <c r="K38" s="44">
        <v>0</v>
      </c>
      <c r="L38" s="26"/>
      <c r="M38" s="44">
        <v>0</v>
      </c>
      <c r="N38" s="26"/>
      <c r="O38" s="44">
        <v>0</v>
      </c>
      <c r="P38" s="26"/>
      <c r="Q38" s="245" t="s">
        <v>137</v>
      </c>
    </row>
    <row r="39" spans="1:17" s="172" customFormat="1" ht="15" customHeight="1">
      <c r="A39" s="202"/>
      <c r="B39" s="163"/>
      <c r="C39" s="165"/>
      <c r="D39" s="154" t="s">
        <v>145</v>
      </c>
      <c r="E39" s="178">
        <v>0</v>
      </c>
      <c r="F39" s="178">
        <v>30247</v>
      </c>
      <c r="G39" s="178">
        <v>30247</v>
      </c>
      <c r="H39" s="178">
        <v>30247</v>
      </c>
      <c r="I39" s="178">
        <v>30247</v>
      </c>
      <c r="J39" s="157"/>
      <c r="K39" s="178">
        <v>30247</v>
      </c>
      <c r="L39" s="157"/>
      <c r="M39" s="178">
        <v>30247</v>
      </c>
      <c r="N39" s="157"/>
      <c r="O39" s="178">
        <v>30247</v>
      </c>
      <c r="P39" s="157"/>
      <c r="Q39" s="246" t="s">
        <v>137</v>
      </c>
    </row>
    <row r="40" spans="1:17" s="172" customFormat="1" ht="14.1" customHeight="1">
      <c r="A40" s="202"/>
      <c r="B40" s="163"/>
      <c r="C40" s="165"/>
      <c r="D40" s="154" t="s">
        <v>53</v>
      </c>
      <c r="E40" s="478">
        <v>24198</v>
      </c>
      <c r="F40" s="178">
        <f>F11+F39</f>
        <v>60494</v>
      </c>
      <c r="G40" s="178">
        <f>G11+G39</f>
        <v>60494</v>
      </c>
      <c r="H40" s="178">
        <f>H11+H39</f>
        <v>60494</v>
      </c>
      <c r="I40" s="178">
        <f>I11+I39</f>
        <v>60494</v>
      </c>
      <c r="J40" s="157"/>
      <c r="K40" s="178">
        <v>65000</v>
      </c>
      <c r="L40" s="157"/>
      <c r="M40" s="178">
        <v>65000</v>
      </c>
      <c r="N40" s="157"/>
      <c r="O40" s="178">
        <v>65000</v>
      </c>
      <c r="P40" s="157"/>
      <c r="Q40" s="246" t="s">
        <v>137</v>
      </c>
    </row>
    <row r="41" spans="1:17" s="172" customFormat="1" ht="14.1" customHeight="1">
      <c r="A41" s="202"/>
      <c r="B41" s="163"/>
      <c r="C41" s="165"/>
      <c r="D41" s="154" t="s">
        <v>54</v>
      </c>
      <c r="E41" s="178">
        <v>0</v>
      </c>
      <c r="F41" s="178">
        <v>42000</v>
      </c>
      <c r="G41" s="178">
        <v>42000</v>
      </c>
      <c r="H41" s="178">
        <v>42000</v>
      </c>
      <c r="I41" s="178">
        <v>42000</v>
      </c>
      <c r="J41" s="157"/>
      <c r="K41" s="178">
        <v>42000</v>
      </c>
      <c r="L41" s="157"/>
      <c r="M41" s="178">
        <v>42000</v>
      </c>
      <c r="N41" s="157"/>
      <c r="O41" s="178">
        <v>42000</v>
      </c>
      <c r="P41" s="157"/>
      <c r="Q41" s="246" t="s">
        <v>137</v>
      </c>
    </row>
    <row r="42" spans="1:17" s="172" customFormat="1" ht="14.1" customHeight="1">
      <c r="A42" s="202"/>
      <c r="B42" s="163"/>
      <c r="C42" s="165"/>
      <c r="D42" s="370" t="s">
        <v>146</v>
      </c>
      <c r="E42" s="442">
        <v>40000</v>
      </c>
      <c r="F42" s="442">
        <f>F11+F39</f>
        <v>60494</v>
      </c>
      <c r="G42" s="442">
        <v>0</v>
      </c>
      <c r="H42" s="442">
        <v>0</v>
      </c>
      <c r="I42" s="442">
        <v>0</v>
      </c>
      <c r="J42" s="371"/>
      <c r="K42" s="442">
        <v>0</v>
      </c>
      <c r="L42" s="371"/>
      <c r="M42" s="442">
        <v>0</v>
      </c>
      <c r="N42" s="371"/>
      <c r="O42" s="442">
        <v>0</v>
      </c>
      <c r="P42" s="371"/>
      <c r="Q42" s="372" t="s">
        <v>138</v>
      </c>
    </row>
    <row r="43" spans="1:17" ht="15" customHeight="1">
      <c r="A43" s="5"/>
      <c r="B43" s="12"/>
      <c r="C43" s="24"/>
      <c r="D43" s="36" t="s">
        <v>139</v>
      </c>
      <c r="E43" s="44">
        <v>30247</v>
      </c>
      <c r="F43" s="44">
        <v>30247</v>
      </c>
      <c r="G43" s="44">
        <v>30247</v>
      </c>
      <c r="H43" s="44">
        <v>30247</v>
      </c>
      <c r="I43" s="44">
        <v>30247</v>
      </c>
      <c r="J43" s="26"/>
      <c r="K43" s="44">
        <v>30247</v>
      </c>
      <c r="L43" s="26"/>
      <c r="M43" s="44">
        <v>30247</v>
      </c>
      <c r="N43" s="26"/>
      <c r="O43" s="44">
        <v>30247</v>
      </c>
      <c r="P43" s="26"/>
      <c r="Q43" s="245" t="s">
        <v>137</v>
      </c>
    </row>
    <row r="44" spans="1:17" ht="14.1" customHeight="1">
      <c r="A44" s="5"/>
      <c r="B44" s="12"/>
      <c r="C44" s="24"/>
      <c r="D44" s="36" t="s">
        <v>27</v>
      </c>
      <c r="E44" s="44">
        <v>1500</v>
      </c>
      <c r="F44" s="44">
        <v>1500</v>
      </c>
      <c r="G44" s="44">
        <v>1500</v>
      </c>
      <c r="H44" s="44">
        <v>1500</v>
      </c>
      <c r="I44" s="44">
        <v>1500</v>
      </c>
      <c r="J44" s="26"/>
      <c r="K44" s="44">
        <v>1500</v>
      </c>
      <c r="L44" s="26"/>
      <c r="M44" s="44">
        <v>1500</v>
      </c>
      <c r="N44" s="26"/>
      <c r="O44" s="44">
        <v>1500</v>
      </c>
      <c r="P44" s="26"/>
      <c r="Q44" s="245" t="s">
        <v>137</v>
      </c>
    </row>
    <row r="45" spans="1:17" ht="14.1" customHeight="1">
      <c r="A45" s="5"/>
      <c r="B45" s="12"/>
      <c r="C45" s="24"/>
      <c r="D45" s="36" t="s">
        <v>57</v>
      </c>
      <c r="E45" s="44">
        <v>0</v>
      </c>
      <c r="F45" s="44">
        <v>0</v>
      </c>
      <c r="G45" s="44">
        <v>0</v>
      </c>
      <c r="H45" s="44">
        <v>0</v>
      </c>
      <c r="I45" s="44">
        <v>0</v>
      </c>
      <c r="J45" s="26"/>
      <c r="K45" s="44">
        <v>0</v>
      </c>
      <c r="L45" s="26"/>
      <c r="M45" s="44">
        <v>0</v>
      </c>
      <c r="N45" s="26"/>
      <c r="O45" s="44">
        <v>0</v>
      </c>
      <c r="P45" s="26"/>
      <c r="Q45" s="245" t="s">
        <v>138</v>
      </c>
    </row>
    <row r="46" spans="1:17" ht="14.1" customHeight="1">
      <c r="A46" s="5"/>
      <c r="B46" s="12"/>
      <c r="C46" s="24"/>
      <c r="D46" s="36" t="s">
        <v>58</v>
      </c>
      <c r="E46" s="44">
        <v>0</v>
      </c>
      <c r="F46" s="44">
        <v>0</v>
      </c>
      <c r="G46" s="44">
        <v>0</v>
      </c>
      <c r="H46" s="44">
        <v>0</v>
      </c>
      <c r="I46" s="44">
        <v>0</v>
      </c>
      <c r="J46" s="26"/>
      <c r="K46" s="44">
        <v>0</v>
      </c>
      <c r="L46" s="26"/>
      <c r="M46" s="44">
        <v>0</v>
      </c>
      <c r="N46" s="26"/>
      <c r="O46" s="44">
        <v>0</v>
      </c>
      <c r="P46" s="26"/>
      <c r="Q46" s="245" t="s">
        <v>138</v>
      </c>
    </row>
    <row r="47" spans="1:17" ht="13.95" customHeight="1">
      <c r="A47" s="5"/>
      <c r="B47" s="12"/>
      <c r="C47" s="11"/>
      <c r="D47" s="38"/>
      <c r="E47" s="38"/>
      <c r="F47" s="38"/>
      <c r="G47" s="38"/>
      <c r="H47" s="38"/>
      <c r="I47" s="38"/>
      <c r="J47" s="12"/>
      <c r="K47" s="38"/>
      <c r="L47" s="12"/>
      <c r="M47" s="38"/>
      <c r="N47" s="12"/>
      <c r="O47" s="38"/>
      <c r="P47" s="12"/>
      <c r="Q47" s="13"/>
    </row>
    <row r="48" spans="1:17" ht="14.1" customHeight="1">
      <c r="A48" s="5"/>
      <c r="B48" s="24"/>
      <c r="C48" s="644" t="s">
        <v>59</v>
      </c>
      <c r="D48" s="645"/>
      <c r="E48" s="645"/>
      <c r="F48" s="645"/>
      <c r="G48" s="645"/>
      <c r="H48" s="645"/>
      <c r="I48" s="645"/>
      <c r="J48" s="24"/>
      <c r="K48" s="35"/>
      <c r="L48" s="24"/>
      <c r="M48" s="35"/>
      <c r="N48" s="24"/>
      <c r="O48" s="35"/>
      <c r="P48" s="12"/>
      <c r="Q48" s="11"/>
    </row>
    <row r="49" spans="1:17" s="172" customFormat="1" ht="14.1" customHeight="1">
      <c r="A49" s="202"/>
      <c r="B49" s="163"/>
      <c r="C49" s="162"/>
      <c r="D49" s="370" t="s">
        <v>60</v>
      </c>
      <c r="E49" s="178">
        <v>150</v>
      </c>
      <c r="F49" s="178">
        <v>150</v>
      </c>
      <c r="G49" s="178">
        <v>150</v>
      </c>
      <c r="H49" s="178">
        <v>150</v>
      </c>
      <c r="I49" s="178">
        <v>150</v>
      </c>
      <c r="J49" s="371"/>
      <c r="K49" s="178">
        <v>150</v>
      </c>
      <c r="L49" s="157"/>
      <c r="M49" s="178">
        <v>150</v>
      </c>
      <c r="N49" s="157"/>
      <c r="O49" s="178">
        <v>150</v>
      </c>
      <c r="P49" s="371"/>
      <c r="Q49" s="372" t="s">
        <v>138</v>
      </c>
    </row>
    <row r="50" spans="1:17" s="172" customFormat="1" ht="14.1" customHeight="1">
      <c r="A50" s="202"/>
      <c r="B50" s="163"/>
      <c r="C50" s="165"/>
      <c r="D50" s="370" t="s">
        <v>122</v>
      </c>
      <c r="E50" s="178">
        <v>55</v>
      </c>
      <c r="F50" s="178">
        <v>55</v>
      </c>
      <c r="G50" s="178">
        <v>55</v>
      </c>
      <c r="H50" s="178">
        <v>55</v>
      </c>
      <c r="I50" s="178">
        <v>55</v>
      </c>
      <c r="J50" s="371"/>
      <c r="K50" s="178">
        <v>55</v>
      </c>
      <c r="L50" s="157"/>
      <c r="M50" s="178">
        <v>55</v>
      </c>
      <c r="N50" s="157"/>
      <c r="O50" s="178">
        <v>55</v>
      </c>
      <c r="P50" s="371"/>
      <c r="Q50" s="372" t="s">
        <v>138</v>
      </c>
    </row>
    <row r="51" spans="1:17" s="172" customFormat="1" ht="14.1" customHeight="1">
      <c r="A51" s="202"/>
      <c r="B51" s="163"/>
      <c r="C51" s="165"/>
      <c r="D51" s="370" t="s">
        <v>35</v>
      </c>
      <c r="E51" s="178">
        <v>5</v>
      </c>
      <c r="F51" s="178">
        <v>5</v>
      </c>
      <c r="G51" s="178">
        <v>5</v>
      </c>
      <c r="H51" s="178">
        <v>5</v>
      </c>
      <c r="I51" s="178">
        <v>5</v>
      </c>
      <c r="J51" s="371"/>
      <c r="K51" s="178">
        <v>5</v>
      </c>
      <c r="L51" s="157"/>
      <c r="M51" s="178">
        <v>5</v>
      </c>
      <c r="N51" s="157"/>
      <c r="O51" s="178">
        <v>5</v>
      </c>
      <c r="P51" s="371"/>
      <c r="Q51" s="372" t="s">
        <v>138</v>
      </c>
    </row>
    <row r="52" spans="1:17" s="172" customFormat="1" ht="14.1" customHeight="1">
      <c r="A52" s="202"/>
      <c r="B52" s="163"/>
      <c r="C52" s="165"/>
      <c r="D52" s="370" t="s">
        <v>36</v>
      </c>
      <c r="E52" s="178">
        <v>600</v>
      </c>
      <c r="F52" s="178">
        <v>600</v>
      </c>
      <c r="G52" s="178">
        <v>600</v>
      </c>
      <c r="H52" s="178">
        <v>600</v>
      </c>
      <c r="I52" s="178">
        <v>600</v>
      </c>
      <c r="J52" s="371"/>
      <c r="K52" s="178">
        <v>600</v>
      </c>
      <c r="L52" s="157"/>
      <c r="M52" s="444">
        <v>600</v>
      </c>
      <c r="N52" s="157"/>
      <c r="O52" s="444">
        <v>600</v>
      </c>
      <c r="P52" s="371"/>
      <c r="Q52" s="372" t="s">
        <v>138</v>
      </c>
    </row>
    <row r="53" spans="1:17" s="172" customFormat="1" ht="14.1" customHeight="1">
      <c r="A53" s="202"/>
      <c r="B53" s="163"/>
      <c r="C53" s="165"/>
      <c r="D53" s="370" t="s">
        <v>37</v>
      </c>
      <c r="E53" s="443">
        <v>0.5</v>
      </c>
      <c r="F53" s="443">
        <v>0.5</v>
      </c>
      <c r="G53" s="443">
        <v>0.5</v>
      </c>
      <c r="H53" s="443">
        <v>0.5</v>
      </c>
      <c r="I53" s="443">
        <v>0.5</v>
      </c>
      <c r="J53" s="373"/>
      <c r="K53" s="443">
        <v>0.5</v>
      </c>
      <c r="L53" s="391"/>
      <c r="M53" s="443">
        <v>0.5</v>
      </c>
      <c r="N53" s="407"/>
      <c r="O53" s="443">
        <v>0.5</v>
      </c>
      <c r="P53" s="371"/>
      <c r="Q53" s="372" t="s">
        <v>138</v>
      </c>
    </row>
    <row r="54" spans="1:17" s="172" customFormat="1" ht="14.1" customHeight="1">
      <c r="A54" s="202"/>
      <c r="B54" s="163"/>
      <c r="C54" s="165"/>
      <c r="D54" s="154" t="s">
        <v>147</v>
      </c>
      <c r="E54" s="444">
        <v>13500</v>
      </c>
      <c r="F54" s="444">
        <v>13500</v>
      </c>
      <c r="G54" s="444">
        <v>13500</v>
      </c>
      <c r="H54" s="444">
        <v>13500</v>
      </c>
      <c r="I54" s="444">
        <v>13500</v>
      </c>
      <c r="J54" s="383"/>
      <c r="K54" s="444">
        <v>13500</v>
      </c>
      <c r="L54" s="195"/>
      <c r="M54" s="444">
        <v>13500</v>
      </c>
      <c r="N54" s="383"/>
      <c r="O54" s="444">
        <v>13500</v>
      </c>
      <c r="P54" s="157"/>
      <c r="Q54" s="246" t="s">
        <v>137</v>
      </c>
    </row>
    <row r="55" spans="1:17" s="172" customFormat="1" ht="14.1" customHeight="1">
      <c r="A55" s="202"/>
      <c r="B55" s="163"/>
      <c r="C55" s="165"/>
      <c r="D55" s="370" t="s">
        <v>39</v>
      </c>
      <c r="E55" s="464">
        <v>0</v>
      </c>
      <c r="F55" s="464">
        <v>0</v>
      </c>
      <c r="G55" s="464">
        <v>0</v>
      </c>
      <c r="H55" s="464">
        <v>0</v>
      </c>
      <c r="I55" s="464">
        <v>0</v>
      </c>
      <c r="J55" s="465"/>
      <c r="K55" s="464">
        <v>0</v>
      </c>
      <c r="L55" s="466"/>
      <c r="M55" s="464">
        <v>0</v>
      </c>
      <c r="N55" s="465"/>
      <c r="O55" s="464">
        <v>0</v>
      </c>
      <c r="P55" s="371"/>
      <c r="Q55" s="372" t="s">
        <v>138</v>
      </c>
    </row>
    <row r="56" spans="1:17" s="172" customFormat="1" ht="13.2">
      <c r="A56" s="202"/>
      <c r="B56" s="163"/>
      <c r="C56" s="165"/>
      <c r="D56" s="370" t="s">
        <v>62</v>
      </c>
      <c r="E56" s="464">
        <v>0</v>
      </c>
      <c r="F56" s="464">
        <v>0</v>
      </c>
      <c r="G56" s="464">
        <v>0</v>
      </c>
      <c r="H56" s="464">
        <v>0</v>
      </c>
      <c r="I56" s="464">
        <v>0</v>
      </c>
      <c r="J56" s="465"/>
      <c r="K56" s="464">
        <v>0</v>
      </c>
      <c r="L56" s="466"/>
      <c r="M56" s="464">
        <v>0</v>
      </c>
      <c r="N56" s="465"/>
      <c r="O56" s="464">
        <v>0</v>
      </c>
      <c r="P56" s="371"/>
      <c r="Q56" s="372" t="s">
        <v>138</v>
      </c>
    </row>
    <row r="57" spans="1:17" s="172" customFormat="1" ht="15" customHeight="1">
      <c r="A57" s="202"/>
      <c r="B57" s="163"/>
      <c r="C57" s="165"/>
      <c r="D57" s="154" t="s">
        <v>142</v>
      </c>
      <c r="E57" s="178">
        <v>30247</v>
      </c>
      <c r="F57" s="178">
        <v>30247</v>
      </c>
      <c r="G57" s="178">
        <v>30247</v>
      </c>
      <c r="H57" s="178">
        <v>30247</v>
      </c>
      <c r="I57" s="178">
        <v>30247</v>
      </c>
      <c r="J57" s="157"/>
      <c r="K57" s="444">
        <v>30247</v>
      </c>
      <c r="L57" s="157"/>
      <c r="M57" s="444">
        <v>30247</v>
      </c>
      <c r="N57" s="157"/>
      <c r="O57" s="444">
        <v>30247</v>
      </c>
      <c r="P57" s="157"/>
      <c r="Q57" s="246" t="s">
        <v>137</v>
      </c>
    </row>
    <row r="58" spans="1:17" s="172" customFormat="1" ht="14.1" customHeight="1">
      <c r="A58" s="202"/>
      <c r="B58" s="163"/>
      <c r="C58" s="165"/>
      <c r="D58" s="154" t="s">
        <v>42</v>
      </c>
      <c r="E58" s="178">
        <v>7044</v>
      </c>
      <c r="F58" s="178">
        <v>7044</v>
      </c>
      <c r="G58" s="178">
        <v>7044</v>
      </c>
      <c r="H58" s="178">
        <v>7044</v>
      </c>
      <c r="I58" s="178">
        <v>7044</v>
      </c>
      <c r="J58" s="157"/>
      <c r="K58" s="178">
        <v>7044</v>
      </c>
      <c r="L58" s="157"/>
      <c r="M58" s="178">
        <v>7044</v>
      </c>
      <c r="N58" s="157"/>
      <c r="O58" s="178">
        <v>7044</v>
      </c>
      <c r="P58" s="157"/>
      <c r="Q58" s="246" t="s">
        <v>137</v>
      </c>
    </row>
    <row r="59" spans="1:17" s="172" customFormat="1" ht="14.1" customHeight="1">
      <c r="A59" s="202"/>
      <c r="B59" s="163"/>
      <c r="C59" s="165"/>
      <c r="D59" s="154" t="s">
        <v>43</v>
      </c>
      <c r="E59" s="178">
        <v>1769</v>
      </c>
      <c r="F59" s="178">
        <v>1769</v>
      </c>
      <c r="G59" s="178">
        <v>1769</v>
      </c>
      <c r="H59" s="178">
        <v>1769</v>
      </c>
      <c r="I59" s="178">
        <v>1769</v>
      </c>
      <c r="J59" s="157"/>
      <c r="K59" s="178">
        <v>1769</v>
      </c>
      <c r="L59" s="157"/>
      <c r="M59" s="178">
        <v>1769</v>
      </c>
      <c r="N59" s="157"/>
      <c r="O59" s="178">
        <v>1769</v>
      </c>
      <c r="P59" s="157"/>
      <c r="Q59" s="246" t="s">
        <v>137</v>
      </c>
    </row>
    <row r="60" spans="1:17" s="172" customFormat="1" ht="14.1" customHeight="1">
      <c r="A60" s="202"/>
      <c r="B60" s="163"/>
      <c r="C60" s="165"/>
      <c r="D60" s="154" t="s">
        <v>44</v>
      </c>
      <c r="E60" s="178">
        <v>0</v>
      </c>
      <c r="F60" s="178">
        <v>0</v>
      </c>
      <c r="G60" s="178">
        <v>0</v>
      </c>
      <c r="H60" s="178">
        <v>0</v>
      </c>
      <c r="I60" s="178">
        <v>0</v>
      </c>
      <c r="J60" s="157"/>
      <c r="K60" s="178">
        <v>0</v>
      </c>
      <c r="L60" s="157"/>
      <c r="M60" s="178">
        <v>0</v>
      </c>
      <c r="N60" s="157"/>
      <c r="O60" s="178">
        <v>0</v>
      </c>
      <c r="P60" s="157"/>
      <c r="Q60" s="246" t="s">
        <v>137</v>
      </c>
    </row>
    <row r="61" spans="1:17" s="172" customFormat="1" ht="15" customHeight="1">
      <c r="A61" s="202"/>
      <c r="B61" s="163"/>
      <c r="C61" s="165"/>
      <c r="D61" s="154" t="s">
        <v>46</v>
      </c>
      <c r="E61" s="178">
        <v>0</v>
      </c>
      <c r="F61" s="178">
        <v>0</v>
      </c>
      <c r="G61" s="178">
        <v>0</v>
      </c>
      <c r="H61" s="178">
        <v>0</v>
      </c>
      <c r="I61" s="178">
        <v>0</v>
      </c>
      <c r="J61" s="157"/>
      <c r="K61" s="178">
        <v>0</v>
      </c>
      <c r="L61" s="157"/>
      <c r="M61" s="178">
        <v>0</v>
      </c>
      <c r="N61" s="157"/>
      <c r="O61" s="178">
        <v>0</v>
      </c>
      <c r="P61" s="157"/>
      <c r="Q61" s="382"/>
    </row>
    <row r="62" spans="1:17" s="172" customFormat="1" ht="15" customHeight="1">
      <c r="A62" s="163"/>
      <c r="B62" s="163"/>
      <c r="C62" s="163"/>
      <c r="D62" s="555" t="s">
        <v>63</v>
      </c>
      <c r="E62" s="499">
        <v>0</v>
      </c>
      <c r="F62" s="178">
        <v>1</v>
      </c>
      <c r="G62" s="557">
        <v>0</v>
      </c>
      <c r="H62" s="557">
        <v>0</v>
      </c>
      <c r="I62" s="557">
        <v>0</v>
      </c>
      <c r="J62" s="163"/>
      <c r="K62" s="557">
        <v>0</v>
      </c>
      <c r="L62" s="163"/>
      <c r="M62" s="557">
        <v>0</v>
      </c>
      <c r="N62" s="163"/>
      <c r="O62" s="557">
        <v>0</v>
      </c>
      <c r="P62" s="163"/>
      <c r="Q62" s="372" t="s">
        <v>138</v>
      </c>
    </row>
    <row r="63" spans="1:17" s="172" customFormat="1" ht="15" customHeight="1">
      <c r="A63" s="163"/>
      <c r="B63" s="163"/>
      <c r="C63" s="163"/>
      <c r="D63" s="555" t="s">
        <v>64</v>
      </c>
      <c r="E63" s="499">
        <v>0</v>
      </c>
      <c r="F63" s="178">
        <v>0</v>
      </c>
      <c r="G63" s="178">
        <v>10000</v>
      </c>
      <c r="H63" s="178">
        <v>0</v>
      </c>
      <c r="I63" s="178">
        <v>0</v>
      </c>
      <c r="J63" s="163"/>
      <c r="K63" s="557">
        <v>0</v>
      </c>
      <c r="L63" s="163"/>
      <c r="M63" s="557">
        <v>0</v>
      </c>
      <c r="N63" s="163"/>
      <c r="O63" s="557">
        <v>0</v>
      </c>
      <c r="P63" s="163"/>
      <c r="Q63" s="372" t="s">
        <v>138</v>
      </c>
    </row>
    <row r="64" spans="1:17" s="172" customFormat="1" ht="15" customHeight="1">
      <c r="A64" s="163"/>
      <c r="B64" s="163"/>
      <c r="C64" s="163"/>
      <c r="D64" s="555" t="s">
        <v>65</v>
      </c>
      <c r="E64" s="499">
        <v>0</v>
      </c>
      <c r="F64" s="178">
        <v>0</v>
      </c>
      <c r="G64" s="178">
        <v>0</v>
      </c>
      <c r="H64" s="178">
        <v>20000</v>
      </c>
      <c r="I64" s="178">
        <v>20000</v>
      </c>
      <c r="J64" s="163"/>
      <c r="K64" s="557">
        <v>20000</v>
      </c>
      <c r="L64" s="163"/>
      <c r="M64" s="557">
        <v>20000</v>
      </c>
      <c r="N64" s="163"/>
      <c r="O64" s="557">
        <v>20000</v>
      </c>
      <c r="P64" s="163"/>
      <c r="Q64" s="372" t="s">
        <v>138</v>
      </c>
    </row>
    <row r="65" spans="1:21" s="172" customFormat="1" ht="15" customHeight="1">
      <c r="A65" s="163"/>
      <c r="B65" s="163"/>
      <c r="C65" s="163"/>
      <c r="D65" s="555" t="s">
        <v>66</v>
      </c>
      <c r="E65" s="499">
        <v>0</v>
      </c>
      <c r="F65" s="178">
        <v>0</v>
      </c>
      <c r="G65" s="178">
        <v>0</v>
      </c>
      <c r="H65" s="178">
        <v>0</v>
      </c>
      <c r="I65" s="178">
        <v>0</v>
      </c>
      <c r="J65" s="163"/>
      <c r="K65" s="557">
        <v>0</v>
      </c>
      <c r="L65" s="163"/>
      <c r="M65" s="557">
        <v>0</v>
      </c>
      <c r="N65" s="163"/>
      <c r="O65" s="557">
        <v>0</v>
      </c>
      <c r="P65" s="163"/>
      <c r="Q65" s="372" t="s">
        <v>138</v>
      </c>
    </row>
    <row r="66" spans="1:21" s="172" customFormat="1" ht="15" customHeight="1">
      <c r="A66" s="163"/>
      <c r="B66" s="163"/>
      <c r="C66" s="163"/>
      <c r="D66" s="503" t="s">
        <v>67</v>
      </c>
      <c r="E66" s="499">
        <v>0</v>
      </c>
      <c r="F66" s="178">
        <v>0</v>
      </c>
      <c r="G66" s="178">
        <v>0</v>
      </c>
      <c r="H66" s="498">
        <v>0</v>
      </c>
      <c r="I66" s="498">
        <v>0</v>
      </c>
      <c r="J66" s="163"/>
      <c r="K66" s="557">
        <v>0</v>
      </c>
      <c r="L66" s="163"/>
      <c r="M66" s="557">
        <v>0</v>
      </c>
      <c r="N66" s="163"/>
      <c r="O66" s="557">
        <v>0</v>
      </c>
      <c r="P66" s="163"/>
      <c r="Q66" s="566" t="s">
        <v>138</v>
      </c>
    </row>
    <row r="67" spans="1:21" s="172" customFormat="1" ht="15" customHeight="1">
      <c r="A67" s="163"/>
      <c r="B67" s="163"/>
      <c r="C67" s="163"/>
      <c r="D67" s="567" t="s">
        <v>148</v>
      </c>
      <c r="E67" s="568">
        <v>0</v>
      </c>
      <c r="F67" s="568">
        <v>0</v>
      </c>
      <c r="G67" s="568">
        <v>60000</v>
      </c>
      <c r="H67" s="569">
        <v>60000</v>
      </c>
      <c r="I67" s="569">
        <v>60000</v>
      </c>
      <c r="J67" s="490"/>
      <c r="K67" s="570">
        <v>60000</v>
      </c>
      <c r="L67" s="490"/>
      <c r="M67" s="570">
        <v>60000</v>
      </c>
      <c r="N67" s="490"/>
      <c r="O67" s="570">
        <v>60000</v>
      </c>
      <c r="P67" s="490"/>
      <c r="Q67" s="571" t="s">
        <v>137</v>
      </c>
    </row>
    <row r="68" spans="1:21" s="254" customFormat="1" ht="15" customHeight="1">
      <c r="A68" s="196"/>
      <c r="B68" s="196"/>
      <c r="C68" s="196"/>
      <c r="D68" s="197"/>
      <c r="E68" s="286"/>
      <c r="F68" s="286"/>
      <c r="G68" s="286"/>
      <c r="H68" s="286"/>
      <c r="I68" s="286"/>
      <c r="J68" s="196"/>
      <c r="K68" s="286"/>
      <c r="L68" s="196"/>
      <c r="M68" s="286"/>
      <c r="N68" s="196"/>
      <c r="O68" s="286"/>
      <c r="P68" s="196"/>
      <c r="Q68" s="384"/>
    </row>
    <row r="69" spans="1:21" s="172" customFormat="1" ht="14.1" customHeight="1">
      <c r="A69" s="202"/>
      <c r="B69" s="217"/>
      <c r="C69" s="385" t="s">
        <v>70</v>
      </c>
      <c r="D69" s="386"/>
      <c r="E69" s="386"/>
      <c r="F69" s="386"/>
      <c r="G69" s="386"/>
      <c r="H69" s="386"/>
      <c r="I69" s="387"/>
      <c r="K69" s="388"/>
      <c r="L69" s="163"/>
      <c r="M69" s="388"/>
      <c r="N69" s="163"/>
      <c r="O69" s="388"/>
      <c r="P69" s="163"/>
      <c r="Q69" s="389"/>
      <c r="R69" s="254"/>
      <c r="S69" s="210"/>
      <c r="T69" s="163"/>
      <c r="U69" s="203"/>
    </row>
    <row r="70" spans="1:21" s="172" customFormat="1" ht="20.399999999999999" customHeight="1">
      <c r="A70" s="202"/>
      <c r="B70" s="163"/>
      <c r="C70" s="165"/>
      <c r="D70" s="370" t="s">
        <v>149</v>
      </c>
      <c r="E70" s="442">
        <v>0</v>
      </c>
      <c r="F70" s="442">
        <v>0</v>
      </c>
      <c r="G70" s="442">
        <v>0</v>
      </c>
      <c r="H70" s="442">
        <v>0</v>
      </c>
      <c r="I70" s="442">
        <v>0</v>
      </c>
      <c r="J70" s="371"/>
      <c r="K70" s="442">
        <v>0</v>
      </c>
      <c r="L70" s="371"/>
      <c r="M70" s="442">
        <v>0</v>
      </c>
      <c r="N70" s="371"/>
      <c r="O70" s="442">
        <v>0</v>
      </c>
      <c r="P70" s="371"/>
      <c r="Q70" s="372" t="s">
        <v>138</v>
      </c>
    </row>
    <row r="71" spans="1:21" s="172" customFormat="1" ht="14.1" customHeight="1">
      <c r="A71" s="202"/>
      <c r="B71" s="163"/>
      <c r="C71" s="163"/>
      <c r="D71" s="154" t="s">
        <v>72</v>
      </c>
      <c r="E71" s="390">
        <v>1</v>
      </c>
      <c r="F71" s="390">
        <v>1</v>
      </c>
      <c r="G71" s="390">
        <v>1</v>
      </c>
      <c r="H71" s="390">
        <v>1</v>
      </c>
      <c r="I71" s="390">
        <v>1</v>
      </c>
      <c r="J71" s="391"/>
      <c r="K71" s="390">
        <v>1</v>
      </c>
      <c r="L71" s="391"/>
      <c r="M71" s="390">
        <v>1</v>
      </c>
      <c r="N71" s="391"/>
      <c r="O71" s="390">
        <v>1</v>
      </c>
      <c r="P71" s="157"/>
      <c r="Q71" s="246" t="s">
        <v>138</v>
      </c>
    </row>
    <row r="72" spans="1:21" s="172" customFormat="1" ht="13.95" customHeight="1">
      <c r="A72" s="202"/>
      <c r="B72" s="163"/>
      <c r="C72" s="163"/>
      <c r="D72" s="168"/>
      <c r="E72" s="168"/>
      <c r="F72" s="168"/>
      <c r="G72" s="168"/>
      <c r="H72" s="168"/>
      <c r="I72" s="168"/>
      <c r="J72" s="163"/>
      <c r="K72" s="173"/>
      <c r="L72" s="163"/>
      <c r="M72" s="173"/>
      <c r="N72" s="163"/>
      <c r="O72" s="173"/>
      <c r="P72" s="163"/>
      <c r="Q72" s="173"/>
    </row>
    <row r="73" spans="1:21" s="172" customFormat="1" ht="30.45" customHeight="1">
      <c r="A73" s="202"/>
      <c r="B73" s="163"/>
      <c r="C73" s="165"/>
      <c r="D73" s="646" t="s">
        <v>150</v>
      </c>
      <c r="E73" s="647"/>
      <c r="F73" s="647"/>
      <c r="G73" s="647"/>
      <c r="H73" s="647"/>
      <c r="I73" s="647"/>
      <c r="J73" s="210"/>
      <c r="K73" s="163"/>
      <c r="L73" s="163"/>
      <c r="M73" s="163"/>
      <c r="N73" s="163"/>
      <c r="O73" s="163"/>
      <c r="P73" s="163"/>
      <c r="Q73" s="163"/>
    </row>
    <row r="74" spans="1:21" s="172" customFormat="1" ht="39.75" customHeight="1">
      <c r="A74" s="202"/>
      <c r="B74" s="163"/>
      <c r="C74" s="165"/>
      <c r="D74" s="640" t="s">
        <v>151</v>
      </c>
      <c r="E74" s="641"/>
      <c r="F74" s="641"/>
      <c r="G74" s="641"/>
      <c r="H74" s="641"/>
      <c r="I74" s="641"/>
      <c r="J74" s="210"/>
      <c r="K74" s="163"/>
      <c r="L74" s="163"/>
      <c r="M74" s="163"/>
      <c r="N74" s="163"/>
      <c r="O74" s="163"/>
      <c r="P74" s="163"/>
      <c r="Q74" s="163"/>
    </row>
    <row r="75" spans="1:21" s="172" customFormat="1" ht="13.2">
      <c r="A75" s="202"/>
      <c r="B75" s="163"/>
      <c r="C75" s="165"/>
      <c r="D75" s="640" t="s">
        <v>152</v>
      </c>
      <c r="E75" s="641"/>
      <c r="F75" s="641"/>
      <c r="G75" s="641"/>
      <c r="H75" s="641"/>
      <c r="I75" s="641"/>
      <c r="J75" s="210"/>
      <c r="K75" s="163"/>
      <c r="L75" s="163"/>
      <c r="M75" s="163"/>
      <c r="N75" s="163"/>
      <c r="O75" s="163"/>
      <c r="P75" s="163"/>
      <c r="Q75" s="163"/>
    </row>
    <row r="76" spans="1:21" s="172" customFormat="1" ht="26.85" customHeight="1">
      <c r="A76" s="241"/>
      <c r="B76" s="176"/>
      <c r="C76" s="177"/>
      <c r="D76" s="640" t="s">
        <v>153</v>
      </c>
      <c r="E76" s="641"/>
      <c r="F76" s="641"/>
      <c r="G76" s="641"/>
      <c r="H76" s="641"/>
      <c r="I76" s="641"/>
      <c r="J76" s="210"/>
      <c r="K76" s="176"/>
      <c r="L76" s="176"/>
      <c r="M76" s="176"/>
      <c r="N76" s="176"/>
      <c r="O76" s="176"/>
      <c r="P76" s="176"/>
      <c r="Q76" s="176"/>
    </row>
    <row r="77" spans="1:21" s="172" customFormat="1" ht="36" customHeight="1">
      <c r="D77" s="600" t="s">
        <v>154</v>
      </c>
      <c r="E77" s="601"/>
      <c r="F77" s="601"/>
      <c r="G77" s="601"/>
      <c r="H77" s="601"/>
      <c r="I77" s="601"/>
      <c r="J77" s="602"/>
    </row>
    <row r="78" spans="1:21" s="172" customFormat="1" ht="12.6" customHeight="1">
      <c r="D78" s="600" t="s">
        <v>81</v>
      </c>
      <c r="E78" s="601"/>
      <c r="F78" s="601"/>
      <c r="G78" s="601"/>
      <c r="H78" s="601"/>
      <c r="I78" s="601"/>
      <c r="J78" s="602"/>
    </row>
    <row r="79" spans="1:21" s="172" customFormat="1" ht="12.6" customHeight="1">
      <c r="D79" s="600" t="s">
        <v>82</v>
      </c>
      <c r="E79" s="601"/>
      <c r="F79" s="601"/>
      <c r="G79" s="601"/>
      <c r="H79" s="601"/>
      <c r="I79" s="601"/>
      <c r="J79" s="602"/>
    </row>
    <row r="80" spans="1:21" s="172" customFormat="1" ht="12.6" customHeight="1">
      <c r="D80" s="600" t="s">
        <v>83</v>
      </c>
      <c r="E80" s="601"/>
      <c r="F80" s="601"/>
      <c r="G80" s="601"/>
      <c r="H80" s="601"/>
      <c r="I80" s="601"/>
      <c r="J80" s="602"/>
    </row>
    <row r="81" spans="4:10" s="172" customFormat="1" ht="12.6" customHeight="1">
      <c r="D81" s="600" t="s">
        <v>84</v>
      </c>
      <c r="E81" s="601"/>
      <c r="F81" s="601"/>
      <c r="G81" s="601"/>
      <c r="H81" s="601"/>
      <c r="I81" s="601"/>
      <c r="J81" s="602"/>
    </row>
    <row r="82" spans="4:10" ht="29.4" customHeight="1">
      <c r="D82" s="600" t="s">
        <v>155</v>
      </c>
      <c r="E82" s="601"/>
      <c r="F82" s="601"/>
      <c r="G82" s="601"/>
      <c r="H82" s="601"/>
      <c r="I82" s="601"/>
      <c r="J82" s="602"/>
    </row>
    <row r="83" spans="4:10" ht="37.200000000000003" customHeight="1">
      <c r="D83" s="639" t="s">
        <v>86</v>
      </c>
      <c r="E83" s="639"/>
      <c r="F83" s="639"/>
      <c r="G83" s="639"/>
      <c r="H83" s="639"/>
      <c r="I83" s="639"/>
      <c r="J83" s="639"/>
    </row>
    <row r="84" spans="4:10" ht="12.6" customHeight="1">
      <c r="D84" s="599" t="s">
        <v>87</v>
      </c>
      <c r="E84" s="599"/>
      <c r="F84" s="599"/>
      <c r="G84" s="599"/>
      <c r="H84" s="599"/>
      <c r="I84" s="599"/>
      <c r="J84" s="599"/>
    </row>
  </sheetData>
  <mergeCells count="18">
    <mergeCell ref="B2:N2"/>
    <mergeCell ref="C37:I37"/>
    <mergeCell ref="C19:I19"/>
    <mergeCell ref="D73:I73"/>
    <mergeCell ref="D74:I74"/>
    <mergeCell ref="B7:D7"/>
    <mergeCell ref="C9:I9"/>
    <mergeCell ref="C48:I48"/>
    <mergeCell ref="D84:J84"/>
    <mergeCell ref="D83:J83"/>
    <mergeCell ref="D75:I75"/>
    <mergeCell ref="D77:J77"/>
    <mergeCell ref="D76:I76"/>
    <mergeCell ref="D82:J82"/>
    <mergeCell ref="D78:J78"/>
    <mergeCell ref="D79:J79"/>
    <mergeCell ref="D80:J80"/>
    <mergeCell ref="D81:J81"/>
  </mergeCells>
  <pageMargins left="0.25" right="0.25" top="0.75" bottom="0.75" header="0.3" footer="0.3"/>
  <pageSetup scale="45" orientation="landscape" r:id="rId1"/>
  <headerFooter>
    <oddHeader>&amp;L&amp;"Calibri (Body),Italic"&amp;K000000VA-210517-NTT: Messaging Services - MOD. &amp;KFF000022&amp;R&amp;"Calibri (Body),Italic"&amp;K000000Exhibit 4.1: Pricing and Volumes Matrix</oddHeader>
    <oddFooter>&amp;L&amp;"Calibri (Body),Regular"&amp;10&amp;K0000003 - Estimated Volumes&amp;R&amp;"Calibri (Body),Regular"&amp;10&amp;K000000Page &amp;P of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0"/>
  </sheetPr>
  <dimension ref="A1:T289"/>
  <sheetViews>
    <sheetView showGridLines="0" zoomScaleNormal="100" workbookViewId="0">
      <selection activeCell="I17" sqref="I17"/>
    </sheetView>
  </sheetViews>
  <sheetFormatPr defaultColWidth="9.109375" defaultRowHeight="12.6" customHeight="1"/>
  <cols>
    <col min="1" max="1" width="3.109375" style="260" customWidth="1"/>
    <col min="2" max="3" width="4.77734375" style="260" customWidth="1"/>
    <col min="4" max="4" width="45.6640625" style="260" customWidth="1"/>
    <col min="5" max="5" width="23.77734375" style="260" customWidth="1"/>
    <col min="6" max="6" width="14.33203125" style="260" customWidth="1"/>
    <col min="7" max="11" width="15.77734375" style="260" customWidth="1"/>
    <col min="12" max="12" width="5.33203125" style="260" customWidth="1"/>
    <col min="13" max="14" width="15.77734375" style="260" customWidth="1"/>
    <col min="15" max="15" width="5.33203125" style="260" customWidth="1"/>
    <col min="16" max="17" width="15.77734375" style="260" customWidth="1"/>
    <col min="18" max="18" width="5.33203125" style="260" customWidth="1"/>
    <col min="19" max="20" width="15.77734375" style="260" customWidth="1"/>
    <col min="21" max="21" width="9.109375" style="260" customWidth="1"/>
    <col min="22" max="16384" width="9.109375" style="260"/>
  </cols>
  <sheetData>
    <row r="1" spans="1:20" ht="13.95" customHeight="1">
      <c r="A1" s="257"/>
      <c r="B1" s="258"/>
      <c r="C1" s="258"/>
      <c r="D1" s="258"/>
      <c r="E1" s="258"/>
      <c r="F1" s="258"/>
      <c r="G1" s="258"/>
      <c r="H1" s="258"/>
      <c r="I1" s="258"/>
      <c r="J1" s="258"/>
      <c r="K1" s="258"/>
      <c r="L1" s="258"/>
      <c r="M1" s="258"/>
      <c r="N1" s="258"/>
      <c r="O1" s="258"/>
      <c r="P1" s="258"/>
      <c r="Q1" s="258"/>
      <c r="R1" s="258"/>
      <c r="S1" s="258"/>
      <c r="T1" s="259"/>
    </row>
    <row r="2" spans="1:20" ht="18" customHeight="1">
      <c r="A2" s="261"/>
      <c r="B2" s="656" t="s">
        <v>156</v>
      </c>
      <c r="C2" s="657"/>
      <c r="D2" s="657"/>
      <c r="E2" s="657"/>
      <c r="F2" s="657"/>
      <c r="G2" s="657"/>
      <c r="H2" s="657"/>
      <c r="I2" s="657"/>
      <c r="J2" s="657"/>
      <c r="K2" s="657"/>
      <c r="L2" s="657"/>
      <c r="M2" s="657"/>
      <c r="N2" s="657"/>
      <c r="O2" s="657"/>
      <c r="P2" s="657"/>
      <c r="Q2" s="657"/>
      <c r="R2" s="196"/>
      <c r="S2" s="196"/>
      <c r="T2" s="262"/>
    </row>
    <row r="3" spans="1:20" ht="12.75" customHeight="1">
      <c r="A3" s="261"/>
      <c r="B3" s="263"/>
      <c r="C3" s="264"/>
      <c r="D3" s="265"/>
      <c r="E3" s="265"/>
      <c r="F3" s="266"/>
      <c r="G3" s="266"/>
      <c r="H3" s="196"/>
      <c r="I3" s="196"/>
      <c r="J3" s="196"/>
      <c r="K3" s="196"/>
      <c r="L3" s="196"/>
      <c r="M3" s="196"/>
      <c r="N3" s="196"/>
      <c r="O3" s="196"/>
      <c r="P3" s="196"/>
      <c r="Q3" s="196"/>
      <c r="R3" s="196"/>
      <c r="S3" s="196"/>
      <c r="T3" s="262"/>
    </row>
    <row r="4" spans="1:20" ht="12.75" customHeight="1">
      <c r="A4" s="261"/>
      <c r="B4" s="264"/>
      <c r="C4" s="264"/>
      <c r="D4" s="264"/>
      <c r="E4" s="264"/>
      <c r="F4" s="264"/>
      <c r="G4" s="264"/>
      <c r="H4" s="264"/>
      <c r="I4" s="264"/>
      <c r="J4" s="264"/>
      <c r="K4" s="264"/>
      <c r="L4" s="264"/>
      <c r="M4" s="264"/>
      <c r="N4" s="264"/>
      <c r="O4" s="264"/>
      <c r="P4" s="264"/>
      <c r="Q4" s="264"/>
      <c r="R4" s="196"/>
      <c r="S4" s="196"/>
      <c r="T4" s="262"/>
    </row>
    <row r="5" spans="1:20" ht="12.75" customHeight="1">
      <c r="A5" s="261"/>
      <c r="B5" s="264"/>
      <c r="C5" s="263"/>
      <c r="D5" s="265"/>
      <c r="E5" s="265"/>
      <c r="F5" s="196"/>
      <c r="G5" s="196"/>
      <c r="H5" s="196"/>
      <c r="I5" s="196"/>
      <c r="J5" s="196"/>
      <c r="K5" s="196"/>
      <c r="L5" s="196"/>
      <c r="M5" s="267"/>
      <c r="N5" s="267"/>
      <c r="O5" s="196"/>
      <c r="P5" s="267"/>
      <c r="Q5" s="267"/>
      <c r="R5" s="196"/>
      <c r="S5" s="267"/>
      <c r="T5" s="268"/>
    </row>
    <row r="6" spans="1:20" ht="18" customHeight="1">
      <c r="A6" s="261"/>
      <c r="B6" s="269"/>
      <c r="C6" s="270"/>
      <c r="D6" s="271"/>
      <c r="E6" s="271"/>
      <c r="F6" s="272"/>
      <c r="G6" s="272"/>
      <c r="H6" s="272"/>
      <c r="I6" s="272"/>
      <c r="J6" s="272"/>
      <c r="K6" s="267"/>
      <c r="L6" s="243"/>
      <c r="M6" s="652" t="s">
        <v>5</v>
      </c>
      <c r="N6" s="653"/>
      <c r="O6" s="273"/>
      <c r="P6" s="652" t="s">
        <v>6</v>
      </c>
      <c r="Q6" s="653"/>
      <c r="R6" s="273"/>
      <c r="S6" s="652" t="s">
        <v>7</v>
      </c>
      <c r="T6" s="653"/>
    </row>
    <row r="7" spans="1:20" ht="41.25" customHeight="1">
      <c r="A7" s="274"/>
      <c r="B7" s="658" t="s">
        <v>157</v>
      </c>
      <c r="C7" s="659"/>
      <c r="D7" s="659"/>
      <c r="E7" s="585" t="s">
        <v>158</v>
      </c>
      <c r="F7" s="585" t="s">
        <v>9</v>
      </c>
      <c r="G7" s="585" t="s">
        <v>10</v>
      </c>
      <c r="H7" s="585" t="s">
        <v>11</v>
      </c>
      <c r="I7" s="585" t="s">
        <v>12</v>
      </c>
      <c r="J7" s="585" t="s">
        <v>13</v>
      </c>
      <c r="K7" s="585" t="s">
        <v>14</v>
      </c>
      <c r="L7" s="275"/>
      <c r="M7" s="585" t="s">
        <v>15</v>
      </c>
      <c r="N7" s="585" t="s">
        <v>16</v>
      </c>
      <c r="O7" s="275"/>
      <c r="P7" s="585" t="s">
        <v>17</v>
      </c>
      <c r="Q7" s="585" t="s">
        <v>18</v>
      </c>
      <c r="R7" s="275"/>
      <c r="S7" s="585" t="s">
        <v>19</v>
      </c>
      <c r="T7" s="585" t="s">
        <v>20</v>
      </c>
    </row>
    <row r="8" spans="1:20" ht="14.1" customHeight="1">
      <c r="A8" s="274"/>
      <c r="B8" s="660" t="s">
        <v>159</v>
      </c>
      <c r="C8" s="661"/>
      <c r="D8" s="661"/>
      <c r="E8" s="661"/>
      <c r="F8" s="661"/>
      <c r="G8" s="661"/>
      <c r="H8" s="661"/>
      <c r="I8" s="661"/>
      <c r="J8" s="661"/>
      <c r="K8" s="662"/>
      <c r="L8" s="273"/>
      <c r="M8" s="276"/>
      <c r="N8" s="276"/>
      <c r="O8" s="273"/>
      <c r="P8" s="276"/>
      <c r="Q8" s="276"/>
      <c r="R8" s="273"/>
      <c r="S8" s="276"/>
      <c r="T8" s="276"/>
    </row>
    <row r="9" spans="1:20" ht="14.1" customHeight="1">
      <c r="A9" s="261"/>
      <c r="B9" s="277"/>
      <c r="C9" s="660" t="s">
        <v>160</v>
      </c>
      <c r="D9" s="661"/>
      <c r="E9" s="661"/>
      <c r="F9" s="661"/>
      <c r="G9" s="661"/>
      <c r="H9" s="661"/>
      <c r="I9" s="661"/>
      <c r="J9" s="661"/>
      <c r="K9" s="662"/>
      <c r="L9" s="273"/>
      <c r="M9" s="654"/>
      <c r="N9" s="655"/>
      <c r="O9" s="273"/>
      <c r="P9" s="654"/>
      <c r="Q9" s="655"/>
      <c r="R9" s="273"/>
      <c r="S9" s="654"/>
      <c r="T9" s="655"/>
    </row>
    <row r="10" spans="1:20" ht="14.1" customHeight="1">
      <c r="A10" s="261"/>
      <c r="B10" s="196"/>
      <c r="C10" s="277"/>
      <c r="D10" s="366" t="s">
        <v>161</v>
      </c>
      <c r="E10" s="366" t="s">
        <v>162</v>
      </c>
      <c r="F10" s="392">
        <v>275000</v>
      </c>
      <c r="G10" s="367">
        <v>275000</v>
      </c>
      <c r="H10" s="278">
        <v>275000</v>
      </c>
      <c r="I10" s="278">
        <v>275000</v>
      </c>
      <c r="J10" s="278">
        <v>275000</v>
      </c>
      <c r="K10" s="278">
        <f>SUM(G10:J10)</f>
        <v>1100000</v>
      </c>
      <c r="L10" s="279"/>
      <c r="M10" s="278">
        <v>275000</v>
      </c>
      <c r="N10" s="278">
        <f>SUM(K10:M10)</f>
        <v>1375000</v>
      </c>
      <c r="O10" s="279"/>
      <c r="P10" s="278">
        <v>275000</v>
      </c>
      <c r="Q10" s="278">
        <f>SUM(N10:P10)</f>
        <v>1650000</v>
      </c>
      <c r="R10" s="279"/>
      <c r="S10" s="278">
        <v>275000</v>
      </c>
      <c r="T10" s="278">
        <f>SUM(Q10:S10)</f>
        <v>1925000</v>
      </c>
    </row>
    <row r="11" spans="1:20" ht="14.1" customHeight="1">
      <c r="A11" s="261"/>
      <c r="B11" s="196"/>
      <c r="C11" s="243"/>
      <c r="D11" s="280" t="s">
        <v>163</v>
      </c>
      <c r="E11" s="280" t="s">
        <v>162</v>
      </c>
      <c r="F11" s="278">
        <v>25050</v>
      </c>
      <c r="G11" s="278"/>
      <c r="H11" s="278" t="s">
        <v>164</v>
      </c>
      <c r="I11" s="278" t="s">
        <v>164</v>
      </c>
      <c r="J11" s="278" t="s">
        <v>164</v>
      </c>
      <c r="K11" s="278">
        <f>SUM(F11:J11)</f>
        <v>25050</v>
      </c>
      <c r="L11" s="279"/>
      <c r="M11" s="278"/>
      <c r="N11" s="278">
        <f>SUM(K11:M11)</f>
        <v>25050</v>
      </c>
      <c r="O11" s="279"/>
      <c r="P11" s="278"/>
      <c r="Q11" s="278">
        <f>SUM(N11:P11)</f>
        <v>25050</v>
      </c>
      <c r="R11" s="279"/>
      <c r="S11" s="278"/>
      <c r="T11" s="278">
        <f>SUM(Q11:S11)</f>
        <v>25050</v>
      </c>
    </row>
    <row r="12" spans="1:20" ht="27.6" customHeight="1">
      <c r="A12" s="261"/>
      <c r="B12" s="196"/>
      <c r="C12" s="243"/>
      <c r="D12" s="393" t="s">
        <v>165</v>
      </c>
      <c r="E12" s="280" t="s">
        <v>166</v>
      </c>
      <c r="F12" s="278">
        <v>108433</v>
      </c>
      <c r="G12" s="278" t="s">
        <v>167</v>
      </c>
      <c r="H12" s="278" t="s">
        <v>167</v>
      </c>
      <c r="I12" s="278" t="s">
        <v>167</v>
      </c>
      <c r="J12" s="278" t="s">
        <v>167</v>
      </c>
      <c r="K12" s="278">
        <v>108433</v>
      </c>
      <c r="L12" s="279"/>
      <c r="M12" s="278" t="s">
        <v>167</v>
      </c>
      <c r="N12" s="278">
        <f t="shared" ref="N12:N13" si="0">SUM(K12:M12)</f>
        <v>108433</v>
      </c>
      <c r="O12" s="279"/>
      <c r="P12" s="278" t="s">
        <v>167</v>
      </c>
      <c r="Q12" s="278">
        <f t="shared" ref="Q12:Q13" si="1">SUM(N12:P12)</f>
        <v>108433</v>
      </c>
      <c r="R12" s="279"/>
      <c r="S12" s="278" t="s">
        <v>167</v>
      </c>
      <c r="T12" s="278">
        <f t="shared" ref="T12:T13" si="2">SUM(Q12:S12)</f>
        <v>108433</v>
      </c>
    </row>
    <row r="13" spans="1:20" ht="27" customHeight="1">
      <c r="A13" s="261"/>
      <c r="B13" s="196"/>
      <c r="C13" s="243"/>
      <c r="D13" s="393" t="s">
        <v>168</v>
      </c>
      <c r="E13" s="280" t="s">
        <v>166</v>
      </c>
      <c r="F13" s="278">
        <v>998117</v>
      </c>
      <c r="G13" s="278" t="s">
        <v>167</v>
      </c>
      <c r="H13" s="278" t="s">
        <v>167</v>
      </c>
      <c r="I13" s="278" t="s">
        <v>167</v>
      </c>
      <c r="J13" s="278" t="s">
        <v>167</v>
      </c>
      <c r="K13" s="278">
        <v>998117</v>
      </c>
      <c r="L13" s="279"/>
      <c r="M13" s="278" t="s">
        <v>167</v>
      </c>
      <c r="N13" s="278">
        <f t="shared" si="0"/>
        <v>998117</v>
      </c>
      <c r="O13" s="279"/>
      <c r="P13" s="278" t="s">
        <v>167</v>
      </c>
      <c r="Q13" s="278">
        <f t="shared" si="1"/>
        <v>998117</v>
      </c>
      <c r="R13" s="279"/>
      <c r="S13" s="278" t="s">
        <v>167</v>
      </c>
      <c r="T13" s="278">
        <f t="shared" si="2"/>
        <v>998117</v>
      </c>
    </row>
    <row r="14" spans="1:20" ht="14.1" customHeight="1">
      <c r="A14" s="261"/>
      <c r="B14" s="196"/>
      <c r="C14" s="243"/>
      <c r="D14" s="381" t="s">
        <v>169</v>
      </c>
      <c r="E14" s="281"/>
      <c r="F14" s="278">
        <f>SUM(F11:F13)</f>
        <v>1131600</v>
      </c>
      <c r="G14" s="278">
        <f t="shared" ref="G14:J14" si="3">SUM(G10:G13)</f>
        <v>275000</v>
      </c>
      <c r="H14" s="278">
        <f t="shared" si="3"/>
        <v>275000</v>
      </c>
      <c r="I14" s="278">
        <f t="shared" si="3"/>
        <v>275000</v>
      </c>
      <c r="J14" s="278">
        <f t="shared" si="3"/>
        <v>275000</v>
      </c>
      <c r="K14" s="278">
        <f>SUM(K10:K13)</f>
        <v>2231600</v>
      </c>
      <c r="L14" s="279"/>
      <c r="M14" s="278">
        <f>SUM(M10:M13)</f>
        <v>275000</v>
      </c>
      <c r="N14" s="278">
        <f>SUM(N10:N13)</f>
        <v>2506600</v>
      </c>
      <c r="O14" s="279"/>
      <c r="P14" s="278">
        <f>SUM(P10:P13)</f>
        <v>275000</v>
      </c>
      <c r="Q14" s="278">
        <f>SUM(Q10:Q13)</f>
        <v>2781600</v>
      </c>
      <c r="R14" s="279"/>
      <c r="S14" s="278">
        <f>SUM(S10:S13)</f>
        <v>275000</v>
      </c>
      <c r="T14" s="278">
        <f>SUM(T10:T13)</f>
        <v>3056600</v>
      </c>
    </row>
    <row r="15" spans="1:20" ht="14.1" customHeight="1">
      <c r="A15" s="261"/>
      <c r="B15" s="196"/>
      <c r="C15" s="196"/>
      <c r="D15" s="282"/>
      <c r="E15" s="282"/>
      <c r="F15" s="282"/>
      <c r="G15" s="282"/>
      <c r="H15" s="282"/>
      <c r="I15" s="282"/>
      <c r="J15" s="282"/>
      <c r="K15" s="282"/>
      <c r="L15" s="196"/>
      <c r="M15" s="283"/>
      <c r="N15" s="282"/>
      <c r="O15" s="196"/>
      <c r="P15" s="283"/>
      <c r="Q15" s="282"/>
      <c r="R15" s="196"/>
      <c r="S15" s="283"/>
      <c r="T15" s="284"/>
    </row>
    <row r="16" spans="1:20" ht="13.2">
      <c r="A16" s="261"/>
      <c r="B16" s="196"/>
      <c r="C16" s="196"/>
      <c r="D16" s="285"/>
      <c r="E16" s="196"/>
      <c r="F16" s="196"/>
      <c r="G16" s="196"/>
      <c r="H16" s="196"/>
      <c r="I16" s="196"/>
      <c r="J16" s="196"/>
      <c r="K16" s="196"/>
      <c r="L16" s="286"/>
      <c r="M16" s="196"/>
      <c r="N16" s="196"/>
      <c r="O16" s="286"/>
      <c r="P16" s="196"/>
      <c r="Q16" s="196"/>
      <c r="R16" s="286"/>
      <c r="S16" s="196"/>
      <c r="T16" s="262"/>
    </row>
    <row r="17" spans="1:20" ht="14.1" customHeight="1">
      <c r="A17" s="261"/>
      <c r="B17" s="196"/>
      <c r="C17" s="196"/>
      <c r="D17" s="196"/>
      <c r="E17" s="196"/>
      <c r="F17" s="196"/>
      <c r="G17" s="196"/>
      <c r="H17" s="196"/>
      <c r="I17" s="196"/>
      <c r="J17" s="196"/>
      <c r="K17" s="196"/>
      <c r="L17" s="286"/>
      <c r="M17" s="196"/>
      <c r="N17" s="196"/>
      <c r="O17" s="286"/>
      <c r="P17" s="196"/>
      <c r="Q17" s="196"/>
      <c r="R17" s="286"/>
      <c r="S17" s="196"/>
      <c r="T17" s="262"/>
    </row>
    <row r="18" spans="1:20" ht="81.599999999999994" customHeight="1">
      <c r="A18" s="261"/>
      <c r="B18" s="196"/>
      <c r="C18" s="196"/>
      <c r="D18" s="650" t="s">
        <v>170</v>
      </c>
      <c r="E18" s="650"/>
      <c r="F18" s="650"/>
      <c r="G18" s="650"/>
      <c r="H18" s="196"/>
      <c r="I18" s="196"/>
      <c r="J18" s="196"/>
      <c r="K18" s="196"/>
      <c r="L18" s="286"/>
      <c r="M18" s="196"/>
      <c r="N18" s="196"/>
      <c r="O18" s="286"/>
      <c r="P18" s="196"/>
      <c r="Q18" s="196"/>
      <c r="R18" s="286"/>
      <c r="S18" s="196"/>
      <c r="T18" s="262"/>
    </row>
    <row r="19" spans="1:20" ht="14.1" customHeight="1">
      <c r="A19" s="261"/>
      <c r="B19" s="196"/>
      <c r="C19" s="196"/>
      <c r="D19" s="651" t="s">
        <v>171</v>
      </c>
      <c r="E19" s="651"/>
      <c r="F19" s="651"/>
      <c r="G19" s="651"/>
      <c r="H19" s="196"/>
      <c r="I19" s="196"/>
      <c r="J19" s="196"/>
      <c r="K19" s="196"/>
      <c r="L19" s="286"/>
      <c r="M19" s="196"/>
      <c r="N19" s="196"/>
      <c r="O19" s="286"/>
      <c r="P19" s="196"/>
      <c r="Q19" s="196"/>
      <c r="R19" s="286"/>
      <c r="S19" s="196"/>
      <c r="T19" s="262"/>
    </row>
    <row r="20" spans="1:20" ht="14.1" customHeight="1">
      <c r="A20" s="261"/>
      <c r="B20" s="196"/>
      <c r="C20" s="196"/>
      <c r="E20" s="196"/>
      <c r="F20" s="196"/>
      <c r="G20" s="196"/>
      <c r="H20" s="196"/>
      <c r="I20" s="196"/>
      <c r="J20" s="196"/>
      <c r="K20" s="196"/>
      <c r="L20" s="286"/>
      <c r="M20" s="196"/>
      <c r="N20" s="196"/>
      <c r="O20" s="286"/>
      <c r="P20" s="196"/>
      <c r="Q20" s="196"/>
      <c r="R20" s="286"/>
      <c r="S20" s="196"/>
      <c r="T20" s="262"/>
    </row>
    <row r="21" spans="1:20" ht="14.1" customHeight="1">
      <c r="A21" s="261"/>
      <c r="B21" s="196"/>
      <c r="C21" s="196"/>
      <c r="D21" s="196"/>
      <c r="E21" s="196"/>
      <c r="F21" s="196"/>
      <c r="G21" s="196"/>
      <c r="H21" s="196"/>
      <c r="I21" s="196"/>
      <c r="J21" s="196"/>
      <c r="K21" s="196"/>
      <c r="L21" s="286"/>
      <c r="M21" s="196"/>
      <c r="N21" s="196"/>
      <c r="O21" s="286"/>
      <c r="P21" s="196"/>
      <c r="Q21" s="196"/>
      <c r="R21" s="286"/>
      <c r="S21" s="196"/>
      <c r="T21" s="262"/>
    </row>
    <row r="22" spans="1:20" ht="14.1" customHeight="1">
      <c r="A22" s="261"/>
      <c r="B22" s="196"/>
      <c r="C22" s="196"/>
      <c r="D22" s="196"/>
      <c r="E22" s="196"/>
      <c r="F22" s="196"/>
      <c r="G22" s="196"/>
      <c r="H22" s="196"/>
      <c r="I22" s="196"/>
      <c r="J22" s="196"/>
      <c r="K22" s="196"/>
      <c r="L22" s="286"/>
      <c r="M22" s="196"/>
      <c r="N22" s="196"/>
      <c r="O22" s="286"/>
      <c r="P22" s="196"/>
      <c r="Q22" s="196"/>
      <c r="R22" s="286"/>
      <c r="S22" s="196"/>
      <c r="T22" s="262"/>
    </row>
    <row r="23" spans="1:20" ht="14.1" customHeight="1">
      <c r="A23" s="261"/>
      <c r="B23" s="196"/>
      <c r="C23" s="196"/>
      <c r="D23" s="196"/>
      <c r="E23" s="196"/>
      <c r="F23" s="196"/>
      <c r="G23" s="196"/>
      <c r="H23" s="196"/>
      <c r="I23" s="196"/>
      <c r="J23" s="196"/>
      <c r="K23" s="196"/>
      <c r="L23" s="286"/>
      <c r="M23" s="196"/>
      <c r="N23" s="196"/>
      <c r="O23" s="286"/>
      <c r="P23" s="196"/>
      <c r="Q23" s="196"/>
      <c r="R23" s="286"/>
      <c r="S23" s="196"/>
      <c r="T23" s="262"/>
    </row>
    <row r="24" spans="1:20" ht="14.1" customHeight="1">
      <c r="A24" s="261"/>
      <c r="B24" s="196"/>
      <c r="C24" s="196"/>
      <c r="D24" s="196"/>
      <c r="E24" s="196"/>
      <c r="F24" s="196"/>
      <c r="G24" s="196"/>
      <c r="H24" s="196"/>
      <c r="I24" s="196"/>
      <c r="J24" s="196"/>
      <c r="K24" s="196"/>
      <c r="L24" s="286"/>
      <c r="M24" s="196"/>
      <c r="N24" s="196"/>
      <c r="O24" s="286"/>
      <c r="P24" s="196"/>
      <c r="Q24" s="196"/>
      <c r="R24" s="286"/>
      <c r="S24" s="196"/>
      <c r="T24" s="262"/>
    </row>
    <row r="25" spans="1:20" ht="13.95" customHeight="1">
      <c r="A25" s="261"/>
      <c r="B25" s="196"/>
      <c r="C25" s="196"/>
      <c r="D25" s="196"/>
      <c r="E25" s="196"/>
      <c r="F25" s="196"/>
      <c r="G25" s="196"/>
      <c r="H25" s="196"/>
      <c r="I25" s="196"/>
      <c r="J25" s="196"/>
      <c r="K25" s="196"/>
      <c r="L25" s="196"/>
      <c r="M25" s="196"/>
      <c r="N25" s="196"/>
      <c r="O25" s="196"/>
      <c r="P25" s="196"/>
      <c r="Q25" s="196"/>
      <c r="R25" s="196"/>
      <c r="S25" s="196"/>
      <c r="T25" s="262"/>
    </row>
    <row r="26" spans="1:20" ht="13.95" customHeight="1">
      <c r="A26" s="261"/>
      <c r="B26" s="196"/>
      <c r="C26" s="196"/>
      <c r="D26" s="196"/>
      <c r="E26" s="196"/>
      <c r="F26" s="196"/>
      <c r="G26" s="196"/>
      <c r="H26" s="196"/>
      <c r="I26" s="196"/>
      <c r="J26" s="196"/>
      <c r="K26" s="196"/>
      <c r="L26" s="196"/>
      <c r="M26" s="196"/>
      <c r="N26" s="196"/>
      <c r="O26" s="196"/>
      <c r="P26" s="196"/>
      <c r="Q26" s="196"/>
      <c r="R26" s="196"/>
      <c r="S26" s="196"/>
      <c r="T26" s="262"/>
    </row>
    <row r="27" spans="1:20" ht="13.95" customHeight="1">
      <c r="A27" s="261"/>
      <c r="B27" s="196"/>
      <c r="C27" s="196"/>
      <c r="D27" s="196"/>
      <c r="E27" s="196"/>
      <c r="F27" s="196"/>
      <c r="G27" s="196"/>
      <c r="H27" s="196"/>
      <c r="I27" s="196"/>
      <c r="J27" s="196"/>
      <c r="K27" s="196"/>
      <c r="L27" s="196"/>
      <c r="M27" s="196"/>
      <c r="N27" s="196"/>
      <c r="O27" s="196"/>
      <c r="P27" s="196"/>
      <c r="Q27" s="196"/>
      <c r="R27" s="196"/>
      <c r="S27" s="196"/>
      <c r="T27" s="262"/>
    </row>
    <row r="28" spans="1:20" ht="14.1" customHeight="1">
      <c r="A28" s="261"/>
      <c r="B28" s="196"/>
      <c r="C28" s="196"/>
      <c r="D28" s="196"/>
      <c r="E28" s="196"/>
      <c r="F28" s="196"/>
      <c r="G28" s="196"/>
      <c r="H28" s="196"/>
      <c r="I28" s="196"/>
      <c r="J28" s="196"/>
      <c r="K28" s="196"/>
      <c r="L28" s="286"/>
      <c r="M28" s="196"/>
      <c r="N28" s="196"/>
      <c r="O28" s="286"/>
      <c r="P28" s="196"/>
      <c r="Q28" s="196"/>
      <c r="R28" s="286"/>
      <c r="S28" s="196"/>
      <c r="T28" s="262"/>
    </row>
    <row r="29" spans="1:20" ht="14.1" customHeight="1">
      <c r="A29" s="261"/>
      <c r="B29" s="196"/>
      <c r="C29" s="196"/>
      <c r="D29" s="196"/>
      <c r="E29" s="196"/>
      <c r="F29" s="196"/>
      <c r="G29" s="196"/>
      <c r="H29" s="196"/>
      <c r="I29" s="196"/>
      <c r="J29" s="196"/>
      <c r="K29" s="196"/>
      <c r="L29" s="286"/>
      <c r="M29" s="196"/>
      <c r="N29" s="196"/>
      <c r="O29" s="286"/>
      <c r="P29" s="196"/>
      <c r="Q29" s="196"/>
      <c r="R29" s="286"/>
      <c r="S29" s="196"/>
      <c r="T29" s="262"/>
    </row>
    <row r="30" spans="1:20" ht="14.1" customHeight="1">
      <c r="A30" s="261"/>
      <c r="B30" s="196"/>
      <c r="C30" s="196"/>
      <c r="D30" s="196"/>
      <c r="E30" s="196"/>
      <c r="F30" s="196"/>
      <c r="G30" s="196"/>
      <c r="H30" s="196"/>
      <c r="I30" s="196"/>
      <c r="J30" s="196"/>
      <c r="K30" s="196"/>
      <c r="L30" s="286"/>
      <c r="M30" s="196"/>
      <c r="N30" s="196"/>
      <c r="O30" s="286"/>
      <c r="P30" s="196"/>
      <c r="Q30" s="196"/>
      <c r="R30" s="286"/>
      <c r="S30" s="196"/>
      <c r="T30" s="262"/>
    </row>
    <row r="31" spans="1:20" ht="14.1" customHeight="1">
      <c r="A31" s="261"/>
      <c r="B31" s="196"/>
      <c r="C31" s="196"/>
      <c r="D31" s="196"/>
      <c r="E31" s="196"/>
      <c r="F31" s="196"/>
      <c r="G31" s="196"/>
      <c r="H31" s="196"/>
      <c r="I31" s="196"/>
      <c r="J31" s="196"/>
      <c r="K31" s="196"/>
      <c r="L31" s="286"/>
      <c r="M31" s="196"/>
      <c r="N31" s="196"/>
      <c r="O31" s="286"/>
      <c r="P31" s="196"/>
      <c r="Q31" s="196"/>
      <c r="R31" s="286"/>
      <c r="S31" s="196"/>
      <c r="T31" s="262"/>
    </row>
    <row r="32" spans="1:20" ht="14.1" customHeight="1">
      <c r="A32" s="261"/>
      <c r="B32" s="196"/>
      <c r="C32" s="196"/>
      <c r="D32" s="196"/>
      <c r="E32" s="196"/>
      <c r="F32" s="196"/>
      <c r="G32" s="196"/>
      <c r="H32" s="196"/>
      <c r="I32" s="196"/>
      <c r="J32" s="196"/>
      <c r="K32" s="196"/>
      <c r="L32" s="286"/>
      <c r="M32" s="196"/>
      <c r="N32" s="196"/>
      <c r="O32" s="286"/>
      <c r="P32" s="196"/>
      <c r="Q32" s="196"/>
      <c r="R32" s="286"/>
      <c r="S32" s="196"/>
      <c r="T32" s="262"/>
    </row>
    <row r="33" spans="1:20" ht="14.1" customHeight="1">
      <c r="A33" s="261"/>
      <c r="B33" s="196"/>
      <c r="C33" s="196"/>
      <c r="D33" s="196"/>
      <c r="E33" s="196"/>
      <c r="F33" s="196"/>
      <c r="G33" s="196"/>
      <c r="H33" s="196"/>
      <c r="I33" s="196"/>
      <c r="J33" s="196"/>
      <c r="K33" s="196"/>
      <c r="L33" s="286"/>
      <c r="M33" s="196"/>
      <c r="N33" s="196"/>
      <c r="O33" s="286"/>
      <c r="P33" s="196"/>
      <c r="Q33" s="196"/>
      <c r="R33" s="286"/>
      <c r="S33" s="196"/>
      <c r="T33" s="262"/>
    </row>
    <row r="34" spans="1:20" ht="14.1" customHeight="1">
      <c r="A34" s="261"/>
      <c r="B34" s="196"/>
      <c r="C34" s="196"/>
      <c r="D34" s="196"/>
      <c r="E34" s="196"/>
      <c r="F34" s="196"/>
      <c r="G34" s="196"/>
      <c r="H34" s="196"/>
      <c r="I34" s="196"/>
      <c r="J34" s="196"/>
      <c r="K34" s="196"/>
      <c r="L34" s="286"/>
      <c r="M34" s="196"/>
      <c r="N34" s="196"/>
      <c r="O34" s="286"/>
      <c r="P34" s="196"/>
      <c r="Q34" s="196"/>
      <c r="R34" s="286"/>
      <c r="S34" s="196"/>
      <c r="T34" s="262"/>
    </row>
    <row r="35" spans="1:20" ht="14.1" customHeight="1">
      <c r="A35" s="261"/>
      <c r="B35" s="196"/>
      <c r="C35" s="196"/>
      <c r="D35" s="196"/>
      <c r="E35" s="196"/>
      <c r="F35" s="196"/>
      <c r="G35" s="196"/>
      <c r="H35" s="196"/>
      <c r="I35" s="196"/>
      <c r="J35" s="196"/>
      <c r="K35" s="196"/>
      <c r="L35" s="286"/>
      <c r="M35" s="196"/>
      <c r="N35" s="196"/>
      <c r="O35" s="286"/>
      <c r="P35" s="196"/>
      <c r="Q35" s="196"/>
      <c r="R35" s="286"/>
      <c r="S35" s="196"/>
      <c r="T35" s="262"/>
    </row>
    <row r="36" spans="1:20" ht="14.1" customHeight="1">
      <c r="A36" s="261"/>
      <c r="B36" s="196"/>
      <c r="C36" s="196"/>
      <c r="D36" s="196"/>
      <c r="E36" s="196"/>
      <c r="F36" s="196"/>
      <c r="G36" s="196"/>
      <c r="H36" s="196"/>
      <c r="I36" s="196"/>
      <c r="J36" s="196"/>
      <c r="K36" s="196"/>
      <c r="L36" s="286"/>
      <c r="M36" s="196"/>
      <c r="N36" s="196"/>
      <c r="O36" s="286"/>
      <c r="P36" s="196"/>
      <c r="Q36" s="196"/>
      <c r="R36" s="286"/>
      <c r="S36" s="196"/>
      <c r="T36" s="262"/>
    </row>
    <row r="37" spans="1:20" ht="14.1" customHeight="1">
      <c r="A37" s="261"/>
      <c r="B37" s="196"/>
      <c r="C37" s="196"/>
      <c r="D37" s="196"/>
      <c r="E37" s="196"/>
      <c r="F37" s="196"/>
      <c r="G37" s="196"/>
      <c r="H37" s="196"/>
      <c r="I37" s="196"/>
      <c r="J37" s="196"/>
      <c r="K37" s="196"/>
      <c r="L37" s="286"/>
      <c r="M37" s="196"/>
      <c r="N37" s="196"/>
      <c r="O37" s="286"/>
      <c r="P37" s="196"/>
      <c r="Q37" s="196"/>
      <c r="R37" s="286"/>
      <c r="S37" s="196"/>
      <c r="T37" s="262"/>
    </row>
    <row r="38" spans="1:20" ht="13.95" customHeight="1">
      <c r="A38" s="261"/>
      <c r="B38" s="196"/>
      <c r="C38" s="196"/>
      <c r="D38" s="196"/>
      <c r="E38" s="196"/>
      <c r="F38" s="196"/>
      <c r="G38" s="196"/>
      <c r="H38" s="196"/>
      <c r="I38" s="196"/>
      <c r="J38" s="196"/>
      <c r="K38" s="196"/>
      <c r="L38" s="196"/>
      <c r="M38" s="196"/>
      <c r="N38" s="196"/>
      <c r="O38" s="196"/>
      <c r="P38" s="196"/>
      <c r="Q38" s="196"/>
      <c r="R38" s="196"/>
      <c r="S38" s="196"/>
      <c r="T38" s="262"/>
    </row>
    <row r="39" spans="1:20" ht="13.95" customHeight="1">
      <c r="A39" s="261"/>
      <c r="B39" s="196"/>
      <c r="C39" s="196"/>
      <c r="D39" s="196"/>
      <c r="E39" s="196"/>
      <c r="F39" s="196"/>
      <c r="G39" s="196"/>
      <c r="H39" s="196"/>
      <c r="I39" s="196"/>
      <c r="J39" s="196"/>
      <c r="K39" s="196"/>
      <c r="L39" s="196"/>
      <c r="M39" s="196"/>
      <c r="N39" s="196"/>
      <c r="O39" s="196"/>
      <c r="P39" s="196"/>
      <c r="Q39" s="196"/>
      <c r="R39" s="196"/>
      <c r="S39" s="196"/>
      <c r="T39" s="262"/>
    </row>
    <row r="40" spans="1:20" ht="13.95" customHeight="1">
      <c r="A40" s="261"/>
      <c r="B40" s="196"/>
      <c r="C40" s="196"/>
      <c r="D40" s="196"/>
      <c r="E40" s="196"/>
      <c r="F40" s="196"/>
      <c r="G40" s="196"/>
      <c r="H40" s="196"/>
      <c r="I40" s="196"/>
      <c r="J40" s="196"/>
      <c r="K40" s="196"/>
      <c r="L40" s="196"/>
      <c r="M40" s="196"/>
      <c r="N40" s="196"/>
      <c r="O40" s="196"/>
      <c r="P40" s="196"/>
      <c r="Q40" s="196"/>
      <c r="R40" s="196"/>
      <c r="S40" s="196"/>
      <c r="T40" s="262"/>
    </row>
    <row r="41" spans="1:20" ht="14.1" customHeight="1">
      <c r="A41" s="261"/>
      <c r="B41" s="196"/>
      <c r="C41" s="196"/>
      <c r="D41" s="196"/>
      <c r="E41" s="196"/>
      <c r="F41" s="196"/>
      <c r="G41" s="196"/>
      <c r="H41" s="196"/>
      <c r="I41" s="196"/>
      <c r="J41" s="196"/>
      <c r="K41" s="196"/>
      <c r="L41" s="286"/>
      <c r="M41" s="196"/>
      <c r="N41" s="196"/>
      <c r="O41" s="286"/>
      <c r="P41" s="196"/>
      <c r="Q41" s="196"/>
      <c r="R41" s="286"/>
      <c r="S41" s="196"/>
      <c r="T41" s="262"/>
    </row>
    <row r="42" spans="1:20" ht="14.1" customHeight="1">
      <c r="A42" s="261"/>
      <c r="B42" s="196"/>
      <c r="C42" s="196"/>
      <c r="D42" s="196"/>
      <c r="E42" s="196"/>
      <c r="F42" s="196"/>
      <c r="G42" s="196"/>
      <c r="H42" s="196"/>
      <c r="I42" s="196"/>
      <c r="J42" s="196"/>
      <c r="K42" s="196"/>
      <c r="L42" s="286"/>
      <c r="M42" s="196"/>
      <c r="N42" s="196"/>
      <c r="O42" s="286"/>
      <c r="P42" s="196"/>
      <c r="Q42" s="196"/>
      <c r="R42" s="286"/>
      <c r="S42" s="196"/>
      <c r="T42" s="262"/>
    </row>
    <row r="43" spans="1:20" ht="14.1" customHeight="1">
      <c r="A43" s="261"/>
      <c r="B43" s="196"/>
      <c r="C43" s="196"/>
      <c r="D43" s="196"/>
      <c r="E43" s="196"/>
      <c r="F43" s="196"/>
      <c r="G43" s="196"/>
      <c r="H43" s="196"/>
      <c r="I43" s="196"/>
      <c r="J43" s="196"/>
      <c r="K43" s="196"/>
      <c r="L43" s="286"/>
      <c r="M43" s="196"/>
      <c r="N43" s="196"/>
      <c r="O43" s="286"/>
      <c r="P43" s="196"/>
      <c r="Q43" s="196"/>
      <c r="R43" s="286"/>
      <c r="S43" s="196"/>
      <c r="T43" s="262"/>
    </row>
    <row r="44" spans="1:20" ht="14.1" customHeight="1">
      <c r="A44" s="261"/>
      <c r="B44" s="196"/>
      <c r="C44" s="196"/>
      <c r="D44" s="196"/>
      <c r="E44" s="196"/>
      <c r="F44" s="196"/>
      <c r="G44" s="196"/>
      <c r="H44" s="196"/>
      <c r="I44" s="196"/>
      <c r="J44" s="196"/>
      <c r="K44" s="196"/>
      <c r="L44" s="286"/>
      <c r="M44" s="196"/>
      <c r="N44" s="196"/>
      <c r="O44" s="286"/>
      <c r="P44" s="196"/>
      <c r="Q44" s="196"/>
      <c r="R44" s="286"/>
      <c r="S44" s="196"/>
      <c r="T44" s="262"/>
    </row>
    <row r="45" spans="1:20" ht="14.1" customHeight="1">
      <c r="A45" s="261"/>
      <c r="B45" s="196"/>
      <c r="C45" s="196"/>
      <c r="D45" s="196"/>
      <c r="E45" s="196"/>
      <c r="F45" s="196"/>
      <c r="G45" s="196"/>
      <c r="H45" s="196"/>
      <c r="I45" s="196"/>
      <c r="J45" s="196"/>
      <c r="K45" s="196"/>
      <c r="L45" s="286"/>
      <c r="M45" s="196"/>
      <c r="N45" s="196"/>
      <c r="O45" s="286"/>
      <c r="P45" s="196"/>
      <c r="Q45" s="196"/>
      <c r="R45" s="286"/>
      <c r="S45" s="196"/>
      <c r="T45" s="262"/>
    </row>
    <row r="46" spans="1:20" ht="14.1" customHeight="1">
      <c r="A46" s="261"/>
      <c r="B46" s="196"/>
      <c r="C46" s="196"/>
      <c r="D46" s="196"/>
      <c r="E46" s="196"/>
      <c r="F46" s="196"/>
      <c r="G46" s="196"/>
      <c r="H46" s="196"/>
      <c r="I46" s="196"/>
      <c r="J46" s="196"/>
      <c r="K46" s="196"/>
      <c r="L46" s="286"/>
      <c r="M46" s="196"/>
      <c r="N46" s="196"/>
      <c r="O46" s="286"/>
      <c r="P46" s="196"/>
      <c r="Q46" s="196"/>
      <c r="R46" s="286"/>
      <c r="S46" s="196"/>
      <c r="T46" s="262"/>
    </row>
    <row r="47" spans="1:20" ht="14.1" customHeight="1">
      <c r="A47" s="261"/>
      <c r="B47" s="196"/>
      <c r="C47" s="196"/>
      <c r="D47" s="196"/>
      <c r="E47" s="196"/>
      <c r="F47" s="196"/>
      <c r="G47" s="196"/>
      <c r="H47" s="196"/>
      <c r="I47" s="196"/>
      <c r="J47" s="196"/>
      <c r="K47" s="196"/>
      <c r="L47" s="286"/>
      <c r="M47" s="196"/>
      <c r="N47" s="196"/>
      <c r="O47" s="286"/>
      <c r="P47" s="196"/>
      <c r="Q47" s="196"/>
      <c r="R47" s="286"/>
      <c r="S47" s="196"/>
      <c r="T47" s="262"/>
    </row>
    <row r="48" spans="1:20" ht="14.1" customHeight="1">
      <c r="A48" s="261"/>
      <c r="B48" s="196"/>
      <c r="C48" s="196"/>
      <c r="D48" s="196"/>
      <c r="E48" s="196"/>
      <c r="F48" s="196"/>
      <c r="G48" s="196"/>
      <c r="H48" s="196"/>
      <c r="I48" s="196"/>
      <c r="J48" s="196"/>
      <c r="K48" s="196"/>
      <c r="L48" s="286"/>
      <c r="M48" s="196"/>
      <c r="N48" s="196"/>
      <c r="O48" s="286"/>
      <c r="P48" s="196"/>
      <c r="Q48" s="196"/>
      <c r="R48" s="286"/>
      <c r="S48" s="196"/>
      <c r="T48" s="262"/>
    </row>
    <row r="49" spans="1:20" ht="14.1" customHeight="1">
      <c r="A49" s="261"/>
      <c r="B49" s="196"/>
      <c r="C49" s="196"/>
      <c r="D49" s="196"/>
      <c r="E49" s="196"/>
      <c r="F49" s="196"/>
      <c r="G49" s="196"/>
      <c r="H49" s="196"/>
      <c r="I49" s="196"/>
      <c r="J49" s="196"/>
      <c r="K49" s="196"/>
      <c r="L49" s="286"/>
      <c r="M49" s="196"/>
      <c r="N49" s="196"/>
      <c r="O49" s="286"/>
      <c r="P49" s="196"/>
      <c r="Q49" s="196"/>
      <c r="R49" s="286"/>
      <c r="S49" s="196"/>
      <c r="T49" s="262"/>
    </row>
    <row r="50" spans="1:20" ht="14.1" customHeight="1">
      <c r="A50" s="261"/>
      <c r="B50" s="196"/>
      <c r="C50" s="196"/>
      <c r="D50" s="196"/>
      <c r="E50" s="196"/>
      <c r="F50" s="196"/>
      <c r="G50" s="196"/>
      <c r="H50" s="196"/>
      <c r="I50" s="196"/>
      <c r="J50" s="196"/>
      <c r="K50" s="196"/>
      <c r="L50" s="286"/>
      <c r="M50" s="196"/>
      <c r="N50" s="196"/>
      <c r="O50" s="286"/>
      <c r="P50" s="196"/>
      <c r="Q50" s="196"/>
      <c r="R50" s="286"/>
      <c r="S50" s="196"/>
      <c r="T50" s="262"/>
    </row>
    <row r="51" spans="1:20" ht="13.95" customHeight="1">
      <c r="A51" s="261"/>
      <c r="B51" s="196"/>
      <c r="C51" s="196"/>
      <c r="D51" s="196"/>
      <c r="E51" s="196"/>
      <c r="F51" s="196"/>
      <c r="G51" s="196"/>
      <c r="H51" s="196"/>
      <c r="I51" s="196"/>
      <c r="J51" s="196"/>
      <c r="K51" s="196"/>
      <c r="L51" s="196"/>
      <c r="M51" s="196"/>
      <c r="N51" s="196"/>
      <c r="O51" s="196"/>
      <c r="P51" s="196"/>
      <c r="Q51" s="196"/>
      <c r="R51" s="196"/>
      <c r="S51" s="196"/>
      <c r="T51" s="262"/>
    </row>
    <row r="52" spans="1:20" ht="13.95" customHeight="1">
      <c r="A52" s="261"/>
      <c r="B52" s="196"/>
      <c r="C52" s="196"/>
      <c r="D52" s="196"/>
      <c r="E52" s="196"/>
      <c r="F52" s="196"/>
      <c r="G52" s="196"/>
      <c r="H52" s="196"/>
      <c r="I52" s="196"/>
      <c r="J52" s="196"/>
      <c r="K52" s="196"/>
      <c r="L52" s="196"/>
      <c r="M52" s="196"/>
      <c r="N52" s="196"/>
      <c r="O52" s="196"/>
      <c r="P52" s="196"/>
      <c r="Q52" s="196"/>
      <c r="R52" s="196"/>
      <c r="S52" s="196"/>
      <c r="T52" s="262"/>
    </row>
    <row r="53" spans="1:20" ht="13.95" customHeight="1">
      <c r="A53" s="261"/>
      <c r="B53" s="196"/>
      <c r="C53" s="196"/>
      <c r="D53" s="196"/>
      <c r="E53" s="196"/>
      <c r="F53" s="196"/>
      <c r="G53" s="196"/>
      <c r="H53" s="196"/>
      <c r="I53" s="196"/>
      <c r="J53" s="196"/>
      <c r="K53" s="196"/>
      <c r="L53" s="196"/>
      <c r="M53" s="196"/>
      <c r="N53" s="196"/>
      <c r="O53" s="196"/>
      <c r="P53" s="196"/>
      <c r="Q53" s="196"/>
      <c r="R53" s="196"/>
      <c r="S53" s="196"/>
      <c r="T53" s="262"/>
    </row>
    <row r="54" spans="1:20" ht="14.1" customHeight="1">
      <c r="A54" s="261"/>
      <c r="B54" s="196"/>
      <c r="C54" s="196"/>
      <c r="D54" s="196"/>
      <c r="E54" s="196"/>
      <c r="F54" s="196"/>
      <c r="G54" s="196"/>
      <c r="H54" s="196"/>
      <c r="I54" s="196"/>
      <c r="J54" s="196"/>
      <c r="K54" s="196"/>
      <c r="L54" s="286"/>
      <c r="M54" s="196"/>
      <c r="N54" s="196"/>
      <c r="O54" s="286"/>
      <c r="P54" s="196"/>
      <c r="Q54" s="196"/>
      <c r="R54" s="286"/>
      <c r="S54" s="196"/>
      <c r="T54" s="262"/>
    </row>
    <row r="55" spans="1:20" ht="14.1" customHeight="1">
      <c r="A55" s="261"/>
      <c r="B55" s="196"/>
      <c r="C55" s="196"/>
      <c r="D55" s="196"/>
      <c r="E55" s="196"/>
      <c r="F55" s="196"/>
      <c r="G55" s="196"/>
      <c r="H55" s="196"/>
      <c r="I55" s="196"/>
      <c r="J55" s="196"/>
      <c r="K55" s="196"/>
      <c r="L55" s="286"/>
      <c r="M55" s="196"/>
      <c r="N55" s="196"/>
      <c r="O55" s="286"/>
      <c r="P55" s="196"/>
      <c r="Q55" s="196"/>
      <c r="R55" s="286"/>
      <c r="S55" s="196"/>
      <c r="T55" s="262"/>
    </row>
    <row r="56" spans="1:20" ht="14.1" customHeight="1">
      <c r="A56" s="261"/>
      <c r="B56" s="196"/>
      <c r="C56" s="196"/>
      <c r="D56" s="196"/>
      <c r="E56" s="196"/>
      <c r="F56" s="196"/>
      <c r="G56" s="196"/>
      <c r="H56" s="196"/>
      <c r="I56" s="196"/>
      <c r="J56" s="196"/>
      <c r="K56" s="196"/>
      <c r="L56" s="286"/>
      <c r="M56" s="196"/>
      <c r="N56" s="196"/>
      <c r="O56" s="286"/>
      <c r="P56" s="196"/>
      <c r="Q56" s="196"/>
      <c r="R56" s="286"/>
      <c r="S56" s="196"/>
      <c r="T56" s="262"/>
    </row>
    <row r="57" spans="1:20" ht="14.1" customHeight="1">
      <c r="A57" s="261"/>
      <c r="B57" s="196"/>
      <c r="C57" s="196"/>
      <c r="D57" s="196"/>
      <c r="E57" s="196"/>
      <c r="F57" s="196"/>
      <c r="G57" s="196"/>
      <c r="H57" s="196"/>
      <c r="I57" s="196"/>
      <c r="J57" s="196"/>
      <c r="K57" s="196"/>
      <c r="L57" s="286"/>
      <c r="M57" s="196"/>
      <c r="N57" s="196"/>
      <c r="O57" s="286"/>
      <c r="P57" s="196"/>
      <c r="Q57" s="196"/>
      <c r="R57" s="286"/>
      <c r="S57" s="196"/>
      <c r="T57" s="262"/>
    </row>
    <row r="58" spans="1:20" ht="14.1" customHeight="1">
      <c r="A58" s="261"/>
      <c r="B58" s="196"/>
      <c r="C58" s="196"/>
      <c r="D58" s="196"/>
      <c r="E58" s="196"/>
      <c r="F58" s="196"/>
      <c r="G58" s="196"/>
      <c r="H58" s="196"/>
      <c r="I58" s="196"/>
      <c r="J58" s="196"/>
      <c r="K58" s="196"/>
      <c r="L58" s="286"/>
      <c r="M58" s="196"/>
      <c r="N58" s="196"/>
      <c r="O58" s="286"/>
      <c r="P58" s="196"/>
      <c r="Q58" s="196"/>
      <c r="R58" s="286"/>
      <c r="S58" s="196"/>
      <c r="T58" s="262"/>
    </row>
    <row r="59" spans="1:20" ht="14.1" customHeight="1">
      <c r="A59" s="261"/>
      <c r="B59" s="196"/>
      <c r="C59" s="196"/>
      <c r="D59" s="196"/>
      <c r="E59" s="196"/>
      <c r="F59" s="196"/>
      <c r="G59" s="196"/>
      <c r="H59" s="196"/>
      <c r="I59" s="196"/>
      <c r="J59" s="196"/>
      <c r="K59" s="196"/>
      <c r="L59" s="286"/>
      <c r="M59" s="196"/>
      <c r="N59" s="196"/>
      <c r="O59" s="286"/>
      <c r="P59" s="196"/>
      <c r="Q59" s="196"/>
      <c r="R59" s="286"/>
      <c r="S59" s="196"/>
      <c r="T59" s="262"/>
    </row>
    <row r="60" spans="1:20" ht="14.1" customHeight="1">
      <c r="A60" s="261"/>
      <c r="B60" s="196"/>
      <c r="C60" s="196"/>
      <c r="D60" s="196"/>
      <c r="E60" s="196"/>
      <c r="F60" s="196"/>
      <c r="G60" s="196"/>
      <c r="H60" s="196"/>
      <c r="I60" s="196"/>
      <c r="J60" s="196"/>
      <c r="K60" s="196"/>
      <c r="L60" s="286"/>
      <c r="M60" s="196"/>
      <c r="N60" s="196"/>
      <c r="O60" s="286"/>
      <c r="P60" s="196"/>
      <c r="Q60" s="196"/>
      <c r="R60" s="286"/>
      <c r="S60" s="196"/>
      <c r="T60" s="262"/>
    </row>
    <row r="61" spans="1:20" ht="14.1" customHeight="1">
      <c r="A61" s="261"/>
      <c r="B61" s="196"/>
      <c r="C61" s="196"/>
      <c r="D61" s="196"/>
      <c r="E61" s="196"/>
      <c r="F61" s="196"/>
      <c r="G61" s="196"/>
      <c r="H61" s="196"/>
      <c r="I61" s="196"/>
      <c r="J61" s="196"/>
      <c r="K61" s="196"/>
      <c r="L61" s="286"/>
      <c r="M61" s="196"/>
      <c r="N61" s="196"/>
      <c r="O61" s="286"/>
      <c r="P61" s="196"/>
      <c r="Q61" s="196"/>
      <c r="R61" s="286"/>
      <c r="S61" s="196"/>
      <c r="T61" s="262"/>
    </row>
    <row r="62" spans="1:20" ht="14.1" customHeight="1">
      <c r="A62" s="261"/>
      <c r="B62" s="196"/>
      <c r="C62" s="196"/>
      <c r="D62" s="196"/>
      <c r="E62" s="196"/>
      <c r="F62" s="196"/>
      <c r="G62" s="196"/>
      <c r="H62" s="196"/>
      <c r="I62" s="196"/>
      <c r="J62" s="196"/>
      <c r="K62" s="196"/>
      <c r="L62" s="286"/>
      <c r="M62" s="196"/>
      <c r="N62" s="196"/>
      <c r="O62" s="286"/>
      <c r="P62" s="196"/>
      <c r="Q62" s="196"/>
      <c r="R62" s="286"/>
      <c r="S62" s="196"/>
      <c r="T62" s="262"/>
    </row>
    <row r="63" spans="1:20" ht="14.1" customHeight="1">
      <c r="A63" s="261"/>
      <c r="B63" s="196"/>
      <c r="C63" s="196"/>
      <c r="D63" s="196"/>
      <c r="E63" s="196"/>
      <c r="F63" s="196"/>
      <c r="G63" s="196"/>
      <c r="H63" s="196"/>
      <c r="I63" s="196"/>
      <c r="J63" s="196"/>
      <c r="K63" s="196"/>
      <c r="L63" s="286"/>
      <c r="M63" s="196"/>
      <c r="N63" s="196"/>
      <c r="O63" s="286"/>
      <c r="P63" s="196"/>
      <c r="Q63" s="196"/>
      <c r="R63" s="286"/>
      <c r="S63" s="196"/>
      <c r="T63" s="262"/>
    </row>
    <row r="64" spans="1:20" ht="13.95" customHeight="1">
      <c r="A64" s="261"/>
      <c r="B64" s="196"/>
      <c r="C64" s="196"/>
      <c r="D64" s="196"/>
      <c r="E64" s="196"/>
      <c r="F64" s="196"/>
      <c r="G64" s="196"/>
      <c r="H64" s="196"/>
      <c r="I64" s="196"/>
      <c r="J64" s="196"/>
      <c r="K64" s="196"/>
      <c r="L64" s="196"/>
      <c r="M64" s="196"/>
      <c r="N64" s="196"/>
      <c r="O64" s="196"/>
      <c r="P64" s="196"/>
      <c r="Q64" s="196"/>
      <c r="R64" s="196"/>
      <c r="S64" s="196"/>
      <c r="T64" s="262"/>
    </row>
    <row r="65" spans="1:20" ht="13.95" customHeight="1">
      <c r="A65" s="261"/>
      <c r="B65" s="196"/>
      <c r="C65" s="196"/>
      <c r="D65" s="196"/>
      <c r="E65" s="196"/>
      <c r="F65" s="196"/>
      <c r="G65" s="196"/>
      <c r="H65" s="196"/>
      <c r="I65" s="196"/>
      <c r="J65" s="196"/>
      <c r="K65" s="196"/>
      <c r="L65" s="196"/>
      <c r="M65" s="196"/>
      <c r="N65" s="196"/>
      <c r="O65" s="196"/>
      <c r="P65" s="196"/>
      <c r="Q65" s="196"/>
      <c r="R65" s="196"/>
      <c r="S65" s="196"/>
      <c r="T65" s="262"/>
    </row>
    <row r="66" spans="1:20" ht="13.95" customHeight="1">
      <c r="A66" s="261"/>
      <c r="B66" s="196"/>
      <c r="C66" s="196"/>
      <c r="D66" s="196"/>
      <c r="E66" s="196"/>
      <c r="F66" s="196"/>
      <c r="G66" s="196"/>
      <c r="H66" s="196"/>
      <c r="I66" s="196"/>
      <c r="J66" s="196"/>
      <c r="K66" s="196"/>
      <c r="L66" s="196"/>
      <c r="M66" s="196"/>
      <c r="N66" s="196"/>
      <c r="O66" s="196"/>
      <c r="P66" s="196"/>
      <c r="Q66" s="196"/>
      <c r="R66" s="196"/>
      <c r="S66" s="196"/>
      <c r="T66" s="262"/>
    </row>
    <row r="67" spans="1:20" ht="14.1" customHeight="1">
      <c r="A67" s="261"/>
      <c r="B67" s="196"/>
      <c r="C67" s="196"/>
      <c r="D67" s="196"/>
      <c r="E67" s="196"/>
      <c r="F67" s="196"/>
      <c r="G67" s="196"/>
      <c r="H67" s="196"/>
      <c r="I67" s="196"/>
      <c r="J67" s="196"/>
      <c r="K67" s="196"/>
      <c r="L67" s="286"/>
      <c r="M67" s="196"/>
      <c r="N67" s="196"/>
      <c r="O67" s="286"/>
      <c r="P67" s="196"/>
      <c r="Q67" s="196"/>
      <c r="R67" s="286"/>
      <c r="S67" s="196"/>
      <c r="T67" s="262"/>
    </row>
    <row r="68" spans="1:20" ht="14.1" customHeight="1">
      <c r="A68" s="261"/>
      <c r="B68" s="196"/>
      <c r="C68" s="196"/>
      <c r="D68" s="196"/>
      <c r="E68" s="196"/>
      <c r="F68" s="196"/>
      <c r="G68" s="196"/>
      <c r="H68" s="196"/>
      <c r="I68" s="196"/>
      <c r="J68" s="196"/>
      <c r="K68" s="196"/>
      <c r="L68" s="286"/>
      <c r="M68" s="196"/>
      <c r="N68" s="196"/>
      <c r="O68" s="286"/>
      <c r="P68" s="196"/>
      <c r="Q68" s="196"/>
      <c r="R68" s="286"/>
      <c r="S68" s="196"/>
      <c r="T68" s="262"/>
    </row>
    <row r="69" spans="1:20" ht="14.1" customHeight="1">
      <c r="A69" s="261"/>
      <c r="B69" s="196"/>
      <c r="C69" s="196"/>
      <c r="D69" s="196"/>
      <c r="E69" s="196"/>
      <c r="F69" s="196"/>
      <c r="G69" s="196"/>
      <c r="H69" s="196"/>
      <c r="I69" s="196"/>
      <c r="J69" s="196"/>
      <c r="K69" s="196"/>
      <c r="L69" s="286"/>
      <c r="M69" s="196"/>
      <c r="N69" s="196"/>
      <c r="O69" s="286"/>
      <c r="P69" s="196"/>
      <c r="Q69" s="196"/>
      <c r="R69" s="286"/>
      <c r="S69" s="196"/>
      <c r="T69" s="262"/>
    </row>
    <row r="70" spans="1:20" ht="14.1" customHeight="1">
      <c r="A70" s="261"/>
      <c r="B70" s="196"/>
      <c r="C70" s="196"/>
      <c r="D70" s="196"/>
      <c r="E70" s="196"/>
      <c r="F70" s="196"/>
      <c r="G70" s="196"/>
      <c r="H70" s="196"/>
      <c r="I70" s="196"/>
      <c r="J70" s="196"/>
      <c r="K70" s="196"/>
      <c r="L70" s="286"/>
      <c r="M70" s="196"/>
      <c r="N70" s="196"/>
      <c r="O70" s="286"/>
      <c r="P70" s="196"/>
      <c r="Q70" s="196"/>
      <c r="R70" s="286"/>
      <c r="S70" s="196"/>
      <c r="T70" s="262"/>
    </row>
    <row r="71" spans="1:20" ht="14.1" customHeight="1">
      <c r="A71" s="261"/>
      <c r="B71" s="196"/>
      <c r="C71" s="196"/>
      <c r="D71" s="196"/>
      <c r="E71" s="196"/>
      <c r="F71" s="196"/>
      <c r="G71" s="196"/>
      <c r="H71" s="196"/>
      <c r="I71" s="196"/>
      <c r="J71" s="196"/>
      <c r="K71" s="196"/>
      <c r="L71" s="286"/>
      <c r="M71" s="196"/>
      <c r="N71" s="196"/>
      <c r="O71" s="286"/>
      <c r="P71" s="196"/>
      <c r="Q71" s="196"/>
      <c r="R71" s="286"/>
      <c r="S71" s="196"/>
      <c r="T71" s="262"/>
    </row>
    <row r="72" spans="1:20" ht="14.1" customHeight="1">
      <c r="A72" s="261"/>
      <c r="B72" s="196"/>
      <c r="C72" s="196"/>
      <c r="D72" s="196"/>
      <c r="E72" s="196"/>
      <c r="F72" s="196"/>
      <c r="G72" s="196"/>
      <c r="H72" s="196"/>
      <c r="I72" s="196"/>
      <c r="J72" s="196"/>
      <c r="K72" s="196"/>
      <c r="L72" s="286"/>
      <c r="M72" s="196"/>
      <c r="N72" s="196"/>
      <c r="O72" s="286"/>
      <c r="P72" s="196"/>
      <c r="Q72" s="196"/>
      <c r="R72" s="286"/>
      <c r="S72" s="196"/>
      <c r="T72" s="262"/>
    </row>
    <row r="73" spans="1:20" ht="14.1" customHeight="1">
      <c r="A73" s="261"/>
      <c r="B73" s="196"/>
      <c r="C73" s="196"/>
      <c r="D73" s="196"/>
      <c r="E73" s="196"/>
      <c r="F73" s="196"/>
      <c r="G73" s="196"/>
      <c r="H73" s="196"/>
      <c r="I73" s="196"/>
      <c r="J73" s="196"/>
      <c r="K73" s="196"/>
      <c r="L73" s="286"/>
      <c r="M73" s="196"/>
      <c r="N73" s="196"/>
      <c r="O73" s="286"/>
      <c r="P73" s="196"/>
      <c r="Q73" s="196"/>
      <c r="R73" s="286"/>
      <c r="S73" s="196"/>
      <c r="T73" s="262"/>
    </row>
    <row r="74" spans="1:20" ht="14.1" customHeight="1">
      <c r="A74" s="261"/>
      <c r="B74" s="196"/>
      <c r="C74" s="196"/>
      <c r="D74" s="196"/>
      <c r="E74" s="196"/>
      <c r="F74" s="196"/>
      <c r="G74" s="196"/>
      <c r="H74" s="196"/>
      <c r="I74" s="196"/>
      <c r="J74" s="196"/>
      <c r="K74" s="196"/>
      <c r="L74" s="286"/>
      <c r="M74" s="196"/>
      <c r="N74" s="196"/>
      <c r="O74" s="286"/>
      <c r="P74" s="196"/>
      <c r="Q74" s="196"/>
      <c r="R74" s="286"/>
      <c r="S74" s="196"/>
      <c r="T74" s="262"/>
    </row>
    <row r="75" spans="1:20" ht="14.1" customHeight="1">
      <c r="A75" s="261"/>
      <c r="B75" s="196"/>
      <c r="C75" s="196"/>
      <c r="D75" s="196"/>
      <c r="E75" s="196"/>
      <c r="F75" s="196"/>
      <c r="G75" s="196"/>
      <c r="H75" s="196"/>
      <c r="I75" s="196"/>
      <c r="J75" s="196"/>
      <c r="K75" s="196"/>
      <c r="L75" s="286"/>
      <c r="M75" s="196"/>
      <c r="N75" s="196"/>
      <c r="O75" s="286"/>
      <c r="P75" s="196"/>
      <c r="Q75" s="196"/>
      <c r="R75" s="286"/>
      <c r="S75" s="196"/>
      <c r="T75" s="262"/>
    </row>
    <row r="76" spans="1:20" ht="14.1" customHeight="1">
      <c r="A76" s="261"/>
      <c r="B76" s="196"/>
      <c r="C76" s="196"/>
      <c r="D76" s="196"/>
      <c r="E76" s="196"/>
      <c r="F76" s="196"/>
      <c r="G76" s="196"/>
      <c r="H76" s="196"/>
      <c r="I76" s="196"/>
      <c r="J76" s="196"/>
      <c r="K76" s="196"/>
      <c r="L76" s="286"/>
      <c r="M76" s="196"/>
      <c r="N76" s="196"/>
      <c r="O76" s="286"/>
      <c r="P76" s="196"/>
      <c r="Q76" s="196"/>
      <c r="R76" s="286"/>
      <c r="S76" s="196"/>
      <c r="T76" s="262"/>
    </row>
    <row r="77" spans="1:20" ht="13.95" customHeight="1">
      <c r="A77" s="261"/>
      <c r="B77" s="196"/>
      <c r="C77" s="196"/>
      <c r="D77" s="196"/>
      <c r="E77" s="196"/>
      <c r="F77" s="196"/>
      <c r="G77" s="196"/>
      <c r="H77" s="196"/>
      <c r="I77" s="196"/>
      <c r="J77" s="196"/>
      <c r="K77" s="196"/>
      <c r="L77" s="196"/>
      <c r="M77" s="196"/>
      <c r="N77" s="196"/>
      <c r="O77" s="196"/>
      <c r="P77" s="196"/>
      <c r="Q77" s="196"/>
      <c r="R77" s="196"/>
      <c r="S77" s="196"/>
      <c r="T77" s="262"/>
    </row>
    <row r="78" spans="1:20" ht="13.95" customHeight="1">
      <c r="A78" s="261"/>
      <c r="B78" s="196"/>
      <c r="C78" s="196"/>
      <c r="D78" s="196"/>
      <c r="E78" s="196"/>
      <c r="F78" s="196"/>
      <c r="G78" s="196"/>
      <c r="H78" s="196"/>
      <c r="I78" s="196"/>
      <c r="J78" s="196"/>
      <c r="K78" s="196"/>
      <c r="L78" s="196"/>
      <c r="M78" s="196"/>
      <c r="N78" s="196"/>
      <c r="O78" s="196"/>
      <c r="P78" s="196"/>
      <c r="Q78" s="196"/>
      <c r="R78" s="196"/>
      <c r="S78" s="196"/>
      <c r="T78" s="262"/>
    </row>
    <row r="79" spans="1:20" ht="13.95" customHeight="1">
      <c r="A79" s="261"/>
      <c r="B79" s="196"/>
      <c r="C79" s="196"/>
      <c r="D79" s="196"/>
      <c r="E79" s="196"/>
      <c r="F79" s="196"/>
      <c r="G79" s="196"/>
      <c r="H79" s="196"/>
      <c r="I79" s="196"/>
      <c r="J79" s="196"/>
      <c r="K79" s="196"/>
      <c r="L79" s="196"/>
      <c r="M79" s="196"/>
      <c r="N79" s="196"/>
      <c r="O79" s="196"/>
      <c r="P79" s="196"/>
      <c r="Q79" s="196"/>
      <c r="R79" s="196"/>
      <c r="S79" s="196"/>
      <c r="T79" s="262"/>
    </row>
    <row r="80" spans="1:20" ht="13.95" customHeight="1">
      <c r="A80" s="261"/>
      <c r="B80" s="196"/>
      <c r="C80" s="196"/>
      <c r="D80" s="196"/>
      <c r="E80" s="196"/>
      <c r="F80" s="196"/>
      <c r="G80" s="196"/>
      <c r="H80" s="196"/>
      <c r="I80" s="196"/>
      <c r="J80" s="196"/>
      <c r="K80" s="196"/>
      <c r="L80" s="196"/>
      <c r="M80" s="196"/>
      <c r="N80" s="196"/>
      <c r="O80" s="196"/>
      <c r="P80" s="196"/>
      <c r="Q80" s="196"/>
      <c r="R80" s="196"/>
      <c r="S80" s="196"/>
      <c r="T80" s="262"/>
    </row>
    <row r="81" spans="1:20" ht="13.95" customHeight="1">
      <c r="A81" s="261"/>
      <c r="B81" s="196"/>
      <c r="C81" s="196"/>
      <c r="D81" s="196"/>
      <c r="E81" s="196"/>
      <c r="F81" s="196"/>
      <c r="G81" s="196"/>
      <c r="H81" s="196"/>
      <c r="I81" s="196"/>
      <c r="J81" s="196"/>
      <c r="K81" s="196"/>
      <c r="L81" s="196"/>
      <c r="M81" s="196"/>
      <c r="N81" s="196"/>
      <c r="O81" s="196"/>
      <c r="P81" s="196"/>
      <c r="Q81" s="196"/>
      <c r="R81" s="196"/>
      <c r="S81" s="196"/>
      <c r="T81" s="262"/>
    </row>
    <row r="82" spans="1:20" ht="13.95" customHeight="1">
      <c r="A82" s="261"/>
      <c r="B82" s="196"/>
      <c r="C82" s="196"/>
      <c r="D82" s="196"/>
      <c r="E82" s="196"/>
      <c r="F82" s="196"/>
      <c r="G82" s="196"/>
      <c r="H82" s="196"/>
      <c r="I82" s="196"/>
      <c r="J82" s="196"/>
      <c r="K82" s="196"/>
      <c r="L82" s="196"/>
      <c r="M82" s="196"/>
      <c r="N82" s="196"/>
      <c r="O82" s="196"/>
      <c r="P82" s="196"/>
      <c r="Q82" s="196"/>
      <c r="R82" s="196"/>
      <c r="S82" s="196"/>
      <c r="T82" s="262"/>
    </row>
    <row r="83" spans="1:20" ht="13.95" customHeight="1">
      <c r="A83" s="261"/>
      <c r="B83" s="196"/>
      <c r="C83" s="196"/>
      <c r="D83" s="196"/>
      <c r="E83" s="196"/>
      <c r="F83" s="196"/>
      <c r="G83" s="196"/>
      <c r="H83" s="196"/>
      <c r="I83" s="196"/>
      <c r="J83" s="196"/>
      <c r="K83" s="196"/>
      <c r="L83" s="196"/>
      <c r="M83" s="196"/>
      <c r="N83" s="196"/>
      <c r="O83" s="196"/>
      <c r="P83" s="196"/>
      <c r="Q83" s="196"/>
      <c r="R83" s="196"/>
      <c r="S83" s="196"/>
      <c r="T83" s="262"/>
    </row>
    <row r="84" spans="1:20" ht="14.1" customHeight="1">
      <c r="A84" s="261"/>
      <c r="B84" s="196"/>
      <c r="C84" s="196"/>
      <c r="D84" s="196"/>
      <c r="E84" s="196"/>
      <c r="F84" s="196"/>
      <c r="G84" s="196"/>
      <c r="H84" s="196"/>
      <c r="I84" s="196"/>
      <c r="J84" s="196"/>
      <c r="K84" s="196"/>
      <c r="L84" s="286"/>
      <c r="M84" s="196"/>
      <c r="N84" s="196"/>
      <c r="O84" s="286"/>
      <c r="P84" s="196"/>
      <c r="Q84" s="196"/>
      <c r="R84" s="286"/>
      <c r="S84" s="196"/>
      <c r="T84" s="262"/>
    </row>
    <row r="85" spans="1:20" ht="14.1" customHeight="1">
      <c r="A85" s="261"/>
      <c r="B85" s="196"/>
      <c r="C85" s="196"/>
      <c r="D85" s="196"/>
      <c r="E85" s="196"/>
      <c r="F85" s="196"/>
      <c r="G85" s="196"/>
      <c r="H85" s="196"/>
      <c r="I85" s="196"/>
      <c r="J85" s="196"/>
      <c r="K85" s="196"/>
      <c r="L85" s="286"/>
      <c r="M85" s="196"/>
      <c r="N85" s="196"/>
      <c r="O85" s="286"/>
      <c r="P85" s="196"/>
      <c r="Q85" s="196"/>
      <c r="R85" s="286"/>
      <c r="S85" s="196"/>
      <c r="T85" s="262"/>
    </row>
    <row r="86" spans="1:20" ht="14.1" customHeight="1">
      <c r="A86" s="261"/>
      <c r="B86" s="196"/>
      <c r="C86" s="196"/>
      <c r="D86" s="196"/>
      <c r="E86" s="196"/>
      <c r="F86" s="196"/>
      <c r="G86" s="196"/>
      <c r="H86" s="196"/>
      <c r="I86" s="196"/>
      <c r="J86" s="196"/>
      <c r="K86" s="196"/>
      <c r="L86" s="286"/>
      <c r="M86" s="196"/>
      <c r="N86" s="196"/>
      <c r="O86" s="286"/>
      <c r="P86" s="196"/>
      <c r="Q86" s="196"/>
      <c r="R86" s="286"/>
      <c r="S86" s="196"/>
      <c r="T86" s="262"/>
    </row>
    <row r="87" spans="1:20" ht="14.1" customHeight="1">
      <c r="A87" s="261"/>
      <c r="B87" s="196"/>
      <c r="C87" s="196"/>
      <c r="D87" s="196"/>
      <c r="E87" s="196"/>
      <c r="F87" s="196"/>
      <c r="G87" s="196"/>
      <c r="H87" s="196"/>
      <c r="I87" s="196"/>
      <c r="J87" s="196"/>
      <c r="K87" s="196"/>
      <c r="L87" s="286"/>
      <c r="M87" s="196"/>
      <c r="N87" s="196"/>
      <c r="O87" s="286"/>
      <c r="P87" s="196"/>
      <c r="Q87" s="196"/>
      <c r="R87" s="286"/>
      <c r="S87" s="196"/>
      <c r="T87" s="262"/>
    </row>
    <row r="88" spans="1:20" ht="14.1" customHeight="1">
      <c r="A88" s="261"/>
      <c r="B88" s="196"/>
      <c r="C88" s="196"/>
      <c r="D88" s="196"/>
      <c r="E88" s="196"/>
      <c r="F88" s="196"/>
      <c r="G88" s="196"/>
      <c r="H88" s="196"/>
      <c r="I88" s="196"/>
      <c r="J88" s="196"/>
      <c r="K88" s="196"/>
      <c r="L88" s="286"/>
      <c r="M88" s="196"/>
      <c r="N88" s="196"/>
      <c r="O88" s="286"/>
      <c r="P88" s="196"/>
      <c r="Q88" s="196"/>
      <c r="R88" s="286"/>
      <c r="S88" s="196"/>
      <c r="T88" s="262"/>
    </row>
    <row r="89" spans="1:20" ht="14.1" customHeight="1">
      <c r="A89" s="261"/>
      <c r="B89" s="196"/>
      <c r="C89" s="196"/>
      <c r="D89" s="196"/>
      <c r="E89" s="196"/>
      <c r="F89" s="196"/>
      <c r="G89" s="196"/>
      <c r="H89" s="196"/>
      <c r="I89" s="196"/>
      <c r="J89" s="196"/>
      <c r="K89" s="196"/>
      <c r="L89" s="286"/>
      <c r="M89" s="196"/>
      <c r="N89" s="196"/>
      <c r="O89" s="286"/>
      <c r="P89" s="196"/>
      <c r="Q89" s="196"/>
      <c r="R89" s="286"/>
      <c r="S89" s="196"/>
      <c r="T89" s="262"/>
    </row>
    <row r="90" spans="1:20" ht="14.1" customHeight="1">
      <c r="A90" s="261"/>
      <c r="B90" s="196"/>
      <c r="C90" s="196"/>
      <c r="D90" s="196"/>
      <c r="E90" s="196"/>
      <c r="F90" s="196"/>
      <c r="G90" s="196"/>
      <c r="H90" s="196"/>
      <c r="I90" s="196"/>
      <c r="J90" s="196"/>
      <c r="K90" s="196"/>
      <c r="L90" s="286"/>
      <c r="M90" s="196"/>
      <c r="N90" s="196"/>
      <c r="O90" s="286"/>
      <c r="P90" s="196"/>
      <c r="Q90" s="196"/>
      <c r="R90" s="286"/>
      <c r="S90" s="196"/>
      <c r="T90" s="262"/>
    </row>
    <row r="91" spans="1:20" ht="14.1" customHeight="1">
      <c r="A91" s="261"/>
      <c r="B91" s="196"/>
      <c r="C91" s="196"/>
      <c r="D91" s="196"/>
      <c r="E91" s="196"/>
      <c r="F91" s="196"/>
      <c r="G91" s="196"/>
      <c r="H91" s="196"/>
      <c r="I91" s="196"/>
      <c r="J91" s="196"/>
      <c r="K91" s="196"/>
      <c r="L91" s="286"/>
      <c r="M91" s="196"/>
      <c r="N91" s="196"/>
      <c r="O91" s="286"/>
      <c r="P91" s="196"/>
      <c r="Q91" s="196"/>
      <c r="R91" s="286"/>
      <c r="S91" s="196"/>
      <c r="T91" s="262"/>
    </row>
    <row r="92" spans="1:20" ht="14.1" customHeight="1">
      <c r="A92" s="261"/>
      <c r="B92" s="196"/>
      <c r="C92" s="196"/>
      <c r="D92" s="196"/>
      <c r="E92" s="196"/>
      <c r="F92" s="196"/>
      <c r="G92" s="196"/>
      <c r="H92" s="196"/>
      <c r="I92" s="196"/>
      <c r="J92" s="196"/>
      <c r="K92" s="196"/>
      <c r="L92" s="286"/>
      <c r="M92" s="196"/>
      <c r="N92" s="196"/>
      <c r="O92" s="286"/>
      <c r="P92" s="196"/>
      <c r="Q92" s="196"/>
      <c r="R92" s="286"/>
      <c r="S92" s="196"/>
      <c r="T92" s="262"/>
    </row>
    <row r="93" spans="1:20" ht="14.1" customHeight="1">
      <c r="A93" s="261"/>
      <c r="B93" s="196"/>
      <c r="C93" s="196"/>
      <c r="D93" s="196"/>
      <c r="E93" s="196"/>
      <c r="F93" s="196"/>
      <c r="G93" s="196"/>
      <c r="H93" s="196"/>
      <c r="I93" s="196"/>
      <c r="J93" s="196"/>
      <c r="K93" s="196"/>
      <c r="L93" s="286"/>
      <c r="M93" s="196"/>
      <c r="N93" s="196"/>
      <c r="O93" s="286"/>
      <c r="P93" s="196"/>
      <c r="Q93" s="196"/>
      <c r="R93" s="286"/>
      <c r="S93" s="196"/>
      <c r="T93" s="262"/>
    </row>
    <row r="94" spans="1:20" ht="13.95" customHeight="1">
      <c r="A94" s="261"/>
      <c r="B94" s="196"/>
      <c r="C94" s="196"/>
      <c r="D94" s="196"/>
      <c r="E94" s="196"/>
      <c r="F94" s="196"/>
      <c r="G94" s="196"/>
      <c r="H94" s="196"/>
      <c r="I94" s="196"/>
      <c r="J94" s="196"/>
      <c r="K94" s="196"/>
      <c r="L94" s="196"/>
      <c r="M94" s="196"/>
      <c r="N94" s="196"/>
      <c r="O94" s="196"/>
      <c r="P94" s="196"/>
      <c r="Q94" s="196"/>
      <c r="R94" s="196"/>
      <c r="S94" s="196"/>
      <c r="T94" s="262"/>
    </row>
    <row r="95" spans="1:20" ht="13.95" customHeight="1">
      <c r="A95" s="261"/>
      <c r="B95" s="196"/>
      <c r="C95" s="196"/>
      <c r="D95" s="196"/>
      <c r="E95" s="196"/>
      <c r="F95" s="196"/>
      <c r="G95" s="196"/>
      <c r="H95" s="196"/>
      <c r="I95" s="196"/>
      <c r="J95" s="196"/>
      <c r="K95" s="196"/>
      <c r="L95" s="196"/>
      <c r="M95" s="196"/>
      <c r="N95" s="196"/>
      <c r="O95" s="196"/>
      <c r="P95" s="196"/>
      <c r="Q95" s="196"/>
      <c r="R95" s="196"/>
      <c r="S95" s="196"/>
      <c r="T95" s="262"/>
    </row>
    <row r="96" spans="1:20" ht="13.95" customHeight="1">
      <c r="A96" s="261"/>
      <c r="B96" s="196"/>
      <c r="C96" s="196"/>
      <c r="D96" s="196"/>
      <c r="E96" s="196"/>
      <c r="F96" s="196"/>
      <c r="G96" s="196"/>
      <c r="H96" s="196"/>
      <c r="I96" s="196"/>
      <c r="J96" s="196"/>
      <c r="K96" s="196"/>
      <c r="L96" s="196"/>
      <c r="M96" s="196"/>
      <c r="N96" s="196"/>
      <c r="O96" s="196"/>
      <c r="P96" s="196"/>
      <c r="Q96" s="196"/>
      <c r="R96" s="196"/>
      <c r="S96" s="196"/>
      <c r="T96" s="262"/>
    </row>
    <row r="97" spans="1:20" ht="14.1" customHeight="1">
      <c r="A97" s="261"/>
      <c r="B97" s="196"/>
      <c r="C97" s="196"/>
      <c r="D97" s="196"/>
      <c r="E97" s="196"/>
      <c r="F97" s="196"/>
      <c r="G97" s="196"/>
      <c r="H97" s="196"/>
      <c r="I97" s="196"/>
      <c r="J97" s="196"/>
      <c r="K97" s="196"/>
      <c r="L97" s="286"/>
      <c r="M97" s="196"/>
      <c r="N97" s="196"/>
      <c r="O97" s="286"/>
      <c r="P97" s="196"/>
      <c r="Q97" s="196"/>
      <c r="R97" s="286"/>
      <c r="S97" s="196"/>
      <c r="T97" s="262"/>
    </row>
    <row r="98" spans="1:20" ht="14.1" customHeight="1">
      <c r="A98" s="261"/>
      <c r="B98" s="196"/>
      <c r="C98" s="196"/>
      <c r="D98" s="196"/>
      <c r="E98" s="196"/>
      <c r="F98" s="196"/>
      <c r="G98" s="196"/>
      <c r="H98" s="196"/>
      <c r="I98" s="196"/>
      <c r="J98" s="196"/>
      <c r="K98" s="196"/>
      <c r="L98" s="286"/>
      <c r="M98" s="196"/>
      <c r="N98" s="196"/>
      <c r="O98" s="286"/>
      <c r="P98" s="196"/>
      <c r="Q98" s="196"/>
      <c r="R98" s="286"/>
      <c r="S98" s="196"/>
      <c r="T98" s="262"/>
    </row>
    <row r="99" spans="1:20" ht="14.1" customHeight="1">
      <c r="A99" s="261"/>
      <c r="B99" s="196"/>
      <c r="C99" s="196"/>
      <c r="D99" s="196"/>
      <c r="E99" s="196"/>
      <c r="F99" s="196"/>
      <c r="G99" s="196"/>
      <c r="H99" s="196"/>
      <c r="I99" s="196"/>
      <c r="J99" s="196"/>
      <c r="K99" s="196"/>
      <c r="L99" s="286"/>
      <c r="M99" s="196"/>
      <c r="N99" s="196"/>
      <c r="O99" s="286"/>
      <c r="P99" s="196"/>
      <c r="Q99" s="196"/>
      <c r="R99" s="286"/>
      <c r="S99" s="196"/>
      <c r="T99" s="262"/>
    </row>
    <row r="100" spans="1:20" ht="14.1" customHeight="1">
      <c r="A100" s="261"/>
      <c r="B100" s="196"/>
      <c r="C100" s="196"/>
      <c r="D100" s="196"/>
      <c r="E100" s="196"/>
      <c r="F100" s="196"/>
      <c r="G100" s="196"/>
      <c r="H100" s="196"/>
      <c r="I100" s="196"/>
      <c r="J100" s="196"/>
      <c r="K100" s="196"/>
      <c r="L100" s="286"/>
      <c r="M100" s="196"/>
      <c r="N100" s="196"/>
      <c r="O100" s="286"/>
      <c r="P100" s="196"/>
      <c r="Q100" s="196"/>
      <c r="R100" s="286"/>
      <c r="S100" s="196"/>
      <c r="T100" s="262"/>
    </row>
    <row r="101" spans="1:20" ht="14.1" customHeight="1">
      <c r="A101" s="261"/>
      <c r="B101" s="196"/>
      <c r="C101" s="196"/>
      <c r="D101" s="196"/>
      <c r="E101" s="196"/>
      <c r="F101" s="196"/>
      <c r="G101" s="196"/>
      <c r="H101" s="196"/>
      <c r="I101" s="196"/>
      <c r="J101" s="196"/>
      <c r="K101" s="196"/>
      <c r="L101" s="286"/>
      <c r="M101" s="196"/>
      <c r="N101" s="196"/>
      <c r="O101" s="286"/>
      <c r="P101" s="196"/>
      <c r="Q101" s="196"/>
      <c r="R101" s="286"/>
      <c r="S101" s="196"/>
      <c r="T101" s="262"/>
    </row>
    <row r="102" spans="1:20" ht="14.1" customHeight="1">
      <c r="A102" s="261"/>
      <c r="B102" s="196"/>
      <c r="C102" s="196"/>
      <c r="D102" s="196"/>
      <c r="E102" s="196"/>
      <c r="F102" s="196"/>
      <c r="G102" s="196"/>
      <c r="H102" s="196"/>
      <c r="I102" s="196"/>
      <c r="J102" s="196"/>
      <c r="K102" s="196"/>
      <c r="L102" s="286"/>
      <c r="M102" s="196"/>
      <c r="N102" s="196"/>
      <c r="O102" s="286"/>
      <c r="P102" s="196"/>
      <c r="Q102" s="196"/>
      <c r="R102" s="286"/>
      <c r="S102" s="196"/>
      <c r="T102" s="262"/>
    </row>
    <row r="103" spans="1:20" ht="14.1" customHeight="1">
      <c r="A103" s="261"/>
      <c r="B103" s="196"/>
      <c r="C103" s="196"/>
      <c r="D103" s="196"/>
      <c r="E103" s="196"/>
      <c r="F103" s="196"/>
      <c r="G103" s="196"/>
      <c r="H103" s="196"/>
      <c r="I103" s="196"/>
      <c r="J103" s="196"/>
      <c r="K103" s="196"/>
      <c r="L103" s="286"/>
      <c r="M103" s="196"/>
      <c r="N103" s="196"/>
      <c r="O103" s="286"/>
      <c r="P103" s="196"/>
      <c r="Q103" s="196"/>
      <c r="R103" s="286"/>
      <c r="S103" s="196"/>
      <c r="T103" s="262"/>
    </row>
    <row r="104" spans="1:20" ht="14.1" customHeight="1">
      <c r="A104" s="261"/>
      <c r="B104" s="196"/>
      <c r="C104" s="196"/>
      <c r="D104" s="196"/>
      <c r="E104" s="196"/>
      <c r="F104" s="196"/>
      <c r="G104" s="196"/>
      <c r="H104" s="196"/>
      <c r="I104" s="196"/>
      <c r="J104" s="196"/>
      <c r="K104" s="196"/>
      <c r="L104" s="286"/>
      <c r="M104" s="196"/>
      <c r="N104" s="196"/>
      <c r="O104" s="286"/>
      <c r="P104" s="196"/>
      <c r="Q104" s="196"/>
      <c r="R104" s="286"/>
      <c r="S104" s="196"/>
      <c r="T104" s="262"/>
    </row>
    <row r="105" spans="1:20" ht="14.1" customHeight="1">
      <c r="A105" s="261"/>
      <c r="B105" s="196"/>
      <c r="C105" s="196"/>
      <c r="D105" s="196"/>
      <c r="E105" s="196"/>
      <c r="F105" s="196"/>
      <c r="G105" s="196"/>
      <c r="H105" s="196"/>
      <c r="I105" s="196"/>
      <c r="J105" s="196"/>
      <c r="K105" s="196"/>
      <c r="L105" s="286"/>
      <c r="M105" s="196"/>
      <c r="N105" s="196"/>
      <c r="O105" s="286"/>
      <c r="P105" s="196"/>
      <c r="Q105" s="196"/>
      <c r="R105" s="286"/>
      <c r="S105" s="196"/>
      <c r="T105" s="262"/>
    </row>
    <row r="106" spans="1:20" ht="14.1" customHeight="1">
      <c r="A106" s="261"/>
      <c r="B106" s="196"/>
      <c r="C106" s="196"/>
      <c r="D106" s="196"/>
      <c r="E106" s="196"/>
      <c r="F106" s="196"/>
      <c r="G106" s="196"/>
      <c r="H106" s="196"/>
      <c r="I106" s="196"/>
      <c r="J106" s="196"/>
      <c r="K106" s="196"/>
      <c r="L106" s="286"/>
      <c r="M106" s="196"/>
      <c r="N106" s="196"/>
      <c r="O106" s="286"/>
      <c r="P106" s="196"/>
      <c r="Q106" s="196"/>
      <c r="R106" s="286"/>
      <c r="S106" s="196"/>
      <c r="T106" s="262"/>
    </row>
    <row r="107" spans="1:20" ht="13.95" customHeight="1">
      <c r="A107" s="261"/>
      <c r="B107" s="196"/>
      <c r="C107" s="196"/>
      <c r="D107" s="196"/>
      <c r="E107" s="196"/>
      <c r="F107" s="196"/>
      <c r="G107" s="196"/>
      <c r="H107" s="196"/>
      <c r="I107" s="196"/>
      <c r="J107" s="196"/>
      <c r="K107" s="196"/>
      <c r="L107" s="196"/>
      <c r="M107" s="196"/>
      <c r="N107" s="196"/>
      <c r="O107" s="196"/>
      <c r="P107" s="196"/>
      <c r="Q107" s="196"/>
      <c r="R107" s="196"/>
      <c r="S107" s="196"/>
      <c r="T107" s="262"/>
    </row>
    <row r="108" spans="1:20" ht="13.95" customHeight="1">
      <c r="A108" s="261"/>
      <c r="B108" s="196"/>
      <c r="C108" s="196"/>
      <c r="D108" s="196"/>
      <c r="E108" s="196"/>
      <c r="F108" s="196"/>
      <c r="G108" s="196"/>
      <c r="H108" s="196"/>
      <c r="I108" s="196"/>
      <c r="J108" s="196"/>
      <c r="K108" s="196"/>
      <c r="L108" s="196"/>
      <c r="M108" s="196"/>
      <c r="N108" s="196"/>
      <c r="O108" s="196"/>
      <c r="P108" s="196"/>
      <c r="Q108" s="196"/>
      <c r="R108" s="196"/>
      <c r="S108" s="196"/>
      <c r="T108" s="262"/>
    </row>
    <row r="109" spans="1:20" ht="13.95" customHeight="1">
      <c r="A109" s="261"/>
      <c r="B109" s="196"/>
      <c r="C109" s="196"/>
      <c r="D109" s="196"/>
      <c r="E109" s="196"/>
      <c r="F109" s="196"/>
      <c r="G109" s="196"/>
      <c r="H109" s="196"/>
      <c r="I109" s="196"/>
      <c r="J109" s="196"/>
      <c r="K109" s="196"/>
      <c r="L109" s="196"/>
      <c r="M109" s="196"/>
      <c r="N109" s="196"/>
      <c r="O109" s="196"/>
      <c r="P109" s="196"/>
      <c r="Q109" s="196"/>
      <c r="R109" s="196"/>
      <c r="S109" s="196"/>
      <c r="T109" s="262"/>
    </row>
    <row r="110" spans="1:20" ht="14.1" customHeight="1">
      <c r="A110" s="261"/>
      <c r="B110" s="196"/>
      <c r="C110" s="196"/>
      <c r="D110" s="196"/>
      <c r="E110" s="196"/>
      <c r="F110" s="196"/>
      <c r="G110" s="196"/>
      <c r="H110" s="196"/>
      <c r="I110" s="196"/>
      <c r="J110" s="196"/>
      <c r="K110" s="196"/>
      <c r="L110" s="286"/>
      <c r="M110" s="196"/>
      <c r="N110" s="196"/>
      <c r="O110" s="286"/>
      <c r="P110" s="196"/>
      <c r="Q110" s="196"/>
      <c r="R110" s="286"/>
      <c r="S110" s="196"/>
      <c r="T110" s="262"/>
    </row>
    <row r="111" spans="1:20" ht="14.1" customHeight="1">
      <c r="A111" s="261"/>
      <c r="B111" s="196"/>
      <c r="C111" s="196"/>
      <c r="D111" s="196"/>
      <c r="E111" s="196"/>
      <c r="F111" s="196"/>
      <c r="G111" s="196"/>
      <c r="H111" s="196"/>
      <c r="I111" s="196"/>
      <c r="J111" s="196"/>
      <c r="K111" s="196"/>
      <c r="L111" s="286"/>
      <c r="M111" s="196"/>
      <c r="N111" s="196"/>
      <c r="O111" s="286"/>
      <c r="P111" s="196"/>
      <c r="Q111" s="196"/>
      <c r="R111" s="286"/>
      <c r="S111" s="196"/>
      <c r="T111" s="262"/>
    </row>
    <row r="112" spans="1:20" ht="14.1" customHeight="1">
      <c r="A112" s="261"/>
      <c r="B112" s="196"/>
      <c r="C112" s="196"/>
      <c r="D112" s="196"/>
      <c r="E112" s="196"/>
      <c r="F112" s="196"/>
      <c r="G112" s="196"/>
      <c r="H112" s="196"/>
      <c r="I112" s="196"/>
      <c r="J112" s="196"/>
      <c r="K112" s="196"/>
      <c r="L112" s="286"/>
      <c r="M112" s="196"/>
      <c r="N112" s="196"/>
      <c r="O112" s="286"/>
      <c r="P112" s="196"/>
      <c r="Q112" s="196"/>
      <c r="R112" s="286"/>
      <c r="S112" s="196"/>
      <c r="T112" s="262"/>
    </row>
    <row r="113" spans="1:20" ht="14.1" customHeight="1">
      <c r="A113" s="261"/>
      <c r="B113" s="196"/>
      <c r="C113" s="196"/>
      <c r="D113" s="196"/>
      <c r="E113" s="196"/>
      <c r="F113" s="196"/>
      <c r="G113" s="196"/>
      <c r="H113" s="196"/>
      <c r="I113" s="196"/>
      <c r="J113" s="196"/>
      <c r="K113" s="196"/>
      <c r="L113" s="286"/>
      <c r="M113" s="196"/>
      <c r="N113" s="196"/>
      <c r="O113" s="286"/>
      <c r="P113" s="196"/>
      <c r="Q113" s="196"/>
      <c r="R113" s="286"/>
      <c r="S113" s="196"/>
      <c r="T113" s="262"/>
    </row>
    <row r="114" spans="1:20" ht="14.1" customHeight="1">
      <c r="A114" s="261"/>
      <c r="B114" s="196"/>
      <c r="C114" s="196"/>
      <c r="D114" s="196"/>
      <c r="E114" s="196"/>
      <c r="F114" s="196"/>
      <c r="G114" s="196"/>
      <c r="H114" s="196"/>
      <c r="I114" s="196"/>
      <c r="J114" s="196"/>
      <c r="K114" s="196"/>
      <c r="L114" s="286"/>
      <c r="M114" s="196"/>
      <c r="N114" s="196"/>
      <c r="O114" s="286"/>
      <c r="P114" s="196"/>
      <c r="Q114" s="196"/>
      <c r="R114" s="286"/>
      <c r="S114" s="196"/>
      <c r="T114" s="262"/>
    </row>
    <row r="115" spans="1:20" ht="14.1" customHeight="1">
      <c r="A115" s="261"/>
      <c r="B115" s="196"/>
      <c r="C115" s="196"/>
      <c r="D115" s="196"/>
      <c r="E115" s="196"/>
      <c r="F115" s="196"/>
      <c r="G115" s="196"/>
      <c r="H115" s="196"/>
      <c r="I115" s="196"/>
      <c r="J115" s="196"/>
      <c r="K115" s="196"/>
      <c r="L115" s="286"/>
      <c r="M115" s="196"/>
      <c r="N115" s="196"/>
      <c r="O115" s="286"/>
      <c r="P115" s="196"/>
      <c r="Q115" s="196"/>
      <c r="R115" s="286"/>
      <c r="S115" s="196"/>
      <c r="T115" s="262"/>
    </row>
    <row r="116" spans="1:20" ht="14.1" customHeight="1">
      <c r="A116" s="261"/>
      <c r="B116" s="196"/>
      <c r="C116" s="196"/>
      <c r="D116" s="196"/>
      <c r="E116" s="196"/>
      <c r="F116" s="196"/>
      <c r="G116" s="196"/>
      <c r="H116" s="196"/>
      <c r="I116" s="196"/>
      <c r="J116" s="196"/>
      <c r="K116" s="196"/>
      <c r="L116" s="286"/>
      <c r="M116" s="196"/>
      <c r="N116" s="196"/>
      <c r="O116" s="286"/>
      <c r="P116" s="196"/>
      <c r="Q116" s="196"/>
      <c r="R116" s="286"/>
      <c r="S116" s="196"/>
      <c r="T116" s="262"/>
    </row>
    <row r="117" spans="1:20" ht="14.1" customHeight="1">
      <c r="A117" s="261"/>
      <c r="B117" s="196"/>
      <c r="C117" s="196"/>
      <c r="D117" s="196"/>
      <c r="E117" s="196"/>
      <c r="F117" s="196"/>
      <c r="G117" s="196"/>
      <c r="H117" s="196"/>
      <c r="I117" s="196"/>
      <c r="J117" s="196"/>
      <c r="K117" s="196"/>
      <c r="L117" s="286"/>
      <c r="M117" s="196"/>
      <c r="N117" s="196"/>
      <c r="O117" s="286"/>
      <c r="P117" s="196"/>
      <c r="Q117" s="196"/>
      <c r="R117" s="286"/>
      <c r="S117" s="196"/>
      <c r="T117" s="262"/>
    </row>
    <row r="118" spans="1:20" ht="14.1" customHeight="1">
      <c r="A118" s="261"/>
      <c r="B118" s="196"/>
      <c r="C118" s="196"/>
      <c r="D118" s="196"/>
      <c r="E118" s="196"/>
      <c r="F118" s="196"/>
      <c r="G118" s="196"/>
      <c r="H118" s="196"/>
      <c r="I118" s="196"/>
      <c r="J118" s="196"/>
      <c r="K118" s="196"/>
      <c r="L118" s="286"/>
      <c r="M118" s="196"/>
      <c r="N118" s="196"/>
      <c r="O118" s="286"/>
      <c r="P118" s="196"/>
      <c r="Q118" s="196"/>
      <c r="R118" s="286"/>
      <c r="S118" s="196"/>
      <c r="T118" s="262"/>
    </row>
    <row r="119" spans="1:20" ht="14.1" customHeight="1">
      <c r="A119" s="261"/>
      <c r="B119" s="196"/>
      <c r="C119" s="196"/>
      <c r="D119" s="196"/>
      <c r="E119" s="196"/>
      <c r="F119" s="196"/>
      <c r="G119" s="196"/>
      <c r="H119" s="196"/>
      <c r="I119" s="196"/>
      <c r="J119" s="196"/>
      <c r="K119" s="196"/>
      <c r="L119" s="286"/>
      <c r="M119" s="196"/>
      <c r="N119" s="196"/>
      <c r="O119" s="286"/>
      <c r="P119" s="196"/>
      <c r="Q119" s="196"/>
      <c r="R119" s="286"/>
      <c r="S119" s="196"/>
      <c r="T119" s="262"/>
    </row>
    <row r="120" spans="1:20" ht="13.95" customHeight="1">
      <c r="A120" s="261"/>
      <c r="B120" s="196"/>
      <c r="C120" s="196"/>
      <c r="D120" s="196"/>
      <c r="E120" s="196"/>
      <c r="F120" s="196"/>
      <c r="G120" s="196"/>
      <c r="H120" s="196"/>
      <c r="I120" s="196"/>
      <c r="J120" s="196"/>
      <c r="K120" s="196"/>
      <c r="L120" s="196"/>
      <c r="M120" s="196"/>
      <c r="N120" s="196"/>
      <c r="O120" s="196"/>
      <c r="P120" s="196"/>
      <c r="Q120" s="196"/>
      <c r="R120" s="196"/>
      <c r="S120" s="196"/>
      <c r="T120" s="262"/>
    </row>
    <row r="121" spans="1:20" ht="13.95" customHeight="1">
      <c r="A121" s="261"/>
      <c r="B121" s="196"/>
      <c r="C121" s="196"/>
      <c r="D121" s="196"/>
      <c r="E121" s="196"/>
      <c r="F121" s="196"/>
      <c r="G121" s="196"/>
      <c r="H121" s="196"/>
      <c r="I121" s="196"/>
      <c r="J121" s="196"/>
      <c r="K121" s="196"/>
      <c r="L121" s="196"/>
      <c r="M121" s="196"/>
      <c r="N121" s="196"/>
      <c r="O121" s="196"/>
      <c r="P121" s="196"/>
      <c r="Q121" s="196"/>
      <c r="R121" s="196"/>
      <c r="S121" s="196"/>
      <c r="T121" s="262"/>
    </row>
    <row r="122" spans="1:20" ht="13.95" customHeight="1">
      <c r="A122" s="261"/>
      <c r="B122" s="196"/>
      <c r="C122" s="196"/>
      <c r="D122" s="196"/>
      <c r="E122" s="196"/>
      <c r="F122" s="196"/>
      <c r="G122" s="196"/>
      <c r="H122" s="196"/>
      <c r="I122" s="196"/>
      <c r="J122" s="196"/>
      <c r="K122" s="196"/>
      <c r="L122" s="196"/>
      <c r="M122" s="196"/>
      <c r="N122" s="196"/>
      <c r="O122" s="196"/>
      <c r="P122" s="196"/>
      <c r="Q122" s="196"/>
      <c r="R122" s="196"/>
      <c r="S122" s="196"/>
      <c r="T122" s="262"/>
    </row>
    <row r="123" spans="1:20" ht="14.1" customHeight="1">
      <c r="A123" s="261"/>
      <c r="B123" s="196"/>
      <c r="C123" s="196"/>
      <c r="D123" s="196"/>
      <c r="E123" s="196"/>
      <c r="F123" s="196"/>
      <c r="G123" s="196"/>
      <c r="H123" s="196"/>
      <c r="I123" s="196"/>
      <c r="J123" s="196"/>
      <c r="K123" s="196"/>
      <c r="L123" s="286"/>
      <c r="M123" s="196"/>
      <c r="N123" s="196"/>
      <c r="O123" s="286"/>
      <c r="P123" s="196"/>
      <c r="Q123" s="196"/>
      <c r="R123" s="286"/>
      <c r="S123" s="196"/>
      <c r="T123" s="262"/>
    </row>
    <row r="124" spans="1:20" ht="14.1" customHeight="1">
      <c r="A124" s="261"/>
      <c r="B124" s="196"/>
      <c r="C124" s="196"/>
      <c r="D124" s="196"/>
      <c r="E124" s="196"/>
      <c r="F124" s="196"/>
      <c r="G124" s="196"/>
      <c r="H124" s="196"/>
      <c r="I124" s="196"/>
      <c r="J124" s="196"/>
      <c r="K124" s="196"/>
      <c r="L124" s="286"/>
      <c r="M124" s="196"/>
      <c r="N124" s="196"/>
      <c r="O124" s="286"/>
      <c r="P124" s="196"/>
      <c r="Q124" s="196"/>
      <c r="R124" s="286"/>
      <c r="S124" s="196"/>
      <c r="T124" s="262"/>
    </row>
    <row r="125" spans="1:20" ht="14.1" customHeight="1">
      <c r="A125" s="261"/>
      <c r="B125" s="196"/>
      <c r="C125" s="196"/>
      <c r="D125" s="196"/>
      <c r="E125" s="196"/>
      <c r="F125" s="196"/>
      <c r="G125" s="196"/>
      <c r="H125" s="196"/>
      <c r="I125" s="196"/>
      <c r="J125" s="196"/>
      <c r="K125" s="196"/>
      <c r="L125" s="286"/>
      <c r="M125" s="196"/>
      <c r="N125" s="196"/>
      <c r="O125" s="286"/>
      <c r="P125" s="196"/>
      <c r="Q125" s="196"/>
      <c r="R125" s="286"/>
      <c r="S125" s="196"/>
      <c r="T125" s="262"/>
    </row>
    <row r="126" spans="1:20" ht="14.1" customHeight="1">
      <c r="A126" s="261"/>
      <c r="B126" s="196"/>
      <c r="C126" s="196"/>
      <c r="D126" s="196"/>
      <c r="E126" s="196"/>
      <c r="F126" s="196"/>
      <c r="G126" s="196"/>
      <c r="H126" s="196"/>
      <c r="I126" s="196"/>
      <c r="J126" s="196"/>
      <c r="K126" s="196"/>
      <c r="L126" s="286"/>
      <c r="M126" s="196"/>
      <c r="N126" s="196"/>
      <c r="O126" s="286"/>
      <c r="P126" s="196"/>
      <c r="Q126" s="196"/>
      <c r="R126" s="286"/>
      <c r="S126" s="196"/>
      <c r="T126" s="262"/>
    </row>
    <row r="127" spans="1:20" ht="14.1" customHeight="1">
      <c r="A127" s="261"/>
      <c r="B127" s="196"/>
      <c r="C127" s="196"/>
      <c r="D127" s="196"/>
      <c r="E127" s="196"/>
      <c r="F127" s="196"/>
      <c r="G127" s="196"/>
      <c r="H127" s="196"/>
      <c r="I127" s="196"/>
      <c r="J127" s="196"/>
      <c r="K127" s="196"/>
      <c r="L127" s="286"/>
      <c r="M127" s="196"/>
      <c r="N127" s="196"/>
      <c r="O127" s="286"/>
      <c r="P127" s="196"/>
      <c r="Q127" s="196"/>
      <c r="R127" s="286"/>
      <c r="S127" s="196"/>
      <c r="T127" s="262"/>
    </row>
    <row r="128" spans="1:20" ht="14.1" customHeight="1">
      <c r="A128" s="261"/>
      <c r="B128" s="196"/>
      <c r="C128" s="196"/>
      <c r="D128" s="196"/>
      <c r="E128" s="196"/>
      <c r="F128" s="196"/>
      <c r="G128" s="196"/>
      <c r="H128" s="196"/>
      <c r="I128" s="196"/>
      <c r="J128" s="196"/>
      <c r="K128" s="196"/>
      <c r="L128" s="286"/>
      <c r="M128" s="196"/>
      <c r="N128" s="196"/>
      <c r="O128" s="286"/>
      <c r="P128" s="196"/>
      <c r="Q128" s="196"/>
      <c r="R128" s="286"/>
      <c r="S128" s="196"/>
      <c r="T128" s="262"/>
    </row>
    <row r="129" spans="1:20" ht="14.1" customHeight="1">
      <c r="A129" s="261"/>
      <c r="B129" s="196"/>
      <c r="C129" s="196"/>
      <c r="D129" s="196"/>
      <c r="E129" s="196"/>
      <c r="F129" s="196"/>
      <c r="G129" s="196"/>
      <c r="H129" s="196"/>
      <c r="I129" s="196"/>
      <c r="J129" s="196"/>
      <c r="K129" s="196"/>
      <c r="L129" s="286"/>
      <c r="M129" s="196"/>
      <c r="N129" s="196"/>
      <c r="O129" s="286"/>
      <c r="P129" s="196"/>
      <c r="Q129" s="196"/>
      <c r="R129" s="286"/>
      <c r="S129" s="196"/>
      <c r="T129" s="262"/>
    </row>
    <row r="130" spans="1:20" ht="14.1" customHeight="1">
      <c r="A130" s="261"/>
      <c r="B130" s="196"/>
      <c r="C130" s="196"/>
      <c r="D130" s="196"/>
      <c r="E130" s="196"/>
      <c r="F130" s="196"/>
      <c r="G130" s="196"/>
      <c r="H130" s="196"/>
      <c r="I130" s="196"/>
      <c r="J130" s="196"/>
      <c r="K130" s="196"/>
      <c r="L130" s="286"/>
      <c r="M130" s="196"/>
      <c r="N130" s="196"/>
      <c r="O130" s="286"/>
      <c r="P130" s="196"/>
      <c r="Q130" s="196"/>
      <c r="R130" s="286"/>
      <c r="S130" s="196"/>
      <c r="T130" s="262"/>
    </row>
    <row r="131" spans="1:20" ht="14.1" customHeight="1">
      <c r="A131" s="261"/>
      <c r="B131" s="196"/>
      <c r="C131" s="196"/>
      <c r="D131" s="196"/>
      <c r="E131" s="196"/>
      <c r="F131" s="196"/>
      <c r="G131" s="196"/>
      <c r="H131" s="196"/>
      <c r="I131" s="196"/>
      <c r="J131" s="196"/>
      <c r="K131" s="196"/>
      <c r="L131" s="286"/>
      <c r="M131" s="196"/>
      <c r="N131" s="196"/>
      <c r="O131" s="286"/>
      <c r="P131" s="196"/>
      <c r="Q131" s="196"/>
      <c r="R131" s="286"/>
      <c r="S131" s="196"/>
      <c r="T131" s="262"/>
    </row>
    <row r="132" spans="1:20" ht="14.1" customHeight="1">
      <c r="A132" s="261"/>
      <c r="B132" s="196"/>
      <c r="C132" s="196"/>
      <c r="D132" s="196"/>
      <c r="E132" s="196"/>
      <c r="F132" s="196"/>
      <c r="G132" s="196"/>
      <c r="H132" s="196"/>
      <c r="I132" s="196"/>
      <c r="J132" s="196"/>
      <c r="K132" s="196"/>
      <c r="L132" s="286"/>
      <c r="M132" s="196"/>
      <c r="N132" s="196"/>
      <c r="O132" s="286"/>
      <c r="P132" s="196"/>
      <c r="Q132" s="196"/>
      <c r="R132" s="286"/>
      <c r="S132" s="196"/>
      <c r="T132" s="262"/>
    </row>
    <row r="133" spans="1:20" ht="13.95" customHeight="1">
      <c r="A133" s="261"/>
      <c r="B133" s="196"/>
      <c r="C133" s="196"/>
      <c r="D133" s="196"/>
      <c r="E133" s="196"/>
      <c r="F133" s="196"/>
      <c r="G133" s="196"/>
      <c r="H133" s="196"/>
      <c r="I133" s="196"/>
      <c r="J133" s="196"/>
      <c r="K133" s="196"/>
      <c r="L133" s="196"/>
      <c r="M133" s="196"/>
      <c r="N133" s="196"/>
      <c r="O133" s="196"/>
      <c r="P133" s="196"/>
      <c r="Q133" s="196"/>
      <c r="R133" s="196"/>
      <c r="S133" s="196"/>
      <c r="T133" s="262"/>
    </row>
    <row r="134" spans="1:20" ht="13.95" customHeight="1">
      <c r="A134" s="261"/>
      <c r="B134" s="196"/>
      <c r="C134" s="196"/>
      <c r="D134" s="196"/>
      <c r="E134" s="196"/>
      <c r="F134" s="196"/>
      <c r="G134" s="196"/>
      <c r="H134" s="196"/>
      <c r="I134" s="196"/>
      <c r="J134" s="196"/>
      <c r="K134" s="196"/>
      <c r="L134" s="196"/>
      <c r="M134" s="196"/>
      <c r="N134" s="196"/>
      <c r="O134" s="196"/>
      <c r="P134" s="196"/>
      <c r="Q134" s="196"/>
      <c r="R134" s="196"/>
      <c r="S134" s="196"/>
      <c r="T134" s="262"/>
    </row>
    <row r="135" spans="1:20" ht="13.95" customHeight="1">
      <c r="A135" s="261"/>
      <c r="B135" s="196"/>
      <c r="C135" s="196"/>
      <c r="D135" s="196"/>
      <c r="E135" s="196"/>
      <c r="F135" s="196"/>
      <c r="G135" s="196"/>
      <c r="H135" s="196"/>
      <c r="I135" s="196"/>
      <c r="J135" s="196"/>
      <c r="K135" s="196"/>
      <c r="L135" s="196"/>
      <c r="M135" s="196"/>
      <c r="N135" s="196"/>
      <c r="O135" s="196"/>
      <c r="P135" s="196"/>
      <c r="Q135" s="196"/>
      <c r="R135" s="196"/>
      <c r="S135" s="196"/>
      <c r="T135" s="262"/>
    </row>
    <row r="136" spans="1:20" ht="14.1" customHeight="1">
      <c r="A136" s="261"/>
      <c r="B136" s="196"/>
      <c r="C136" s="196"/>
      <c r="D136" s="196"/>
      <c r="E136" s="196"/>
      <c r="F136" s="196"/>
      <c r="G136" s="196"/>
      <c r="H136" s="196"/>
      <c r="I136" s="196"/>
      <c r="J136" s="196"/>
      <c r="K136" s="196"/>
      <c r="L136" s="286"/>
      <c r="M136" s="196"/>
      <c r="N136" s="196"/>
      <c r="O136" s="286"/>
      <c r="P136" s="196"/>
      <c r="Q136" s="196"/>
      <c r="R136" s="286"/>
      <c r="S136" s="196"/>
      <c r="T136" s="262"/>
    </row>
    <row r="137" spans="1:20" ht="14.1" customHeight="1">
      <c r="A137" s="261"/>
      <c r="B137" s="196"/>
      <c r="C137" s="196"/>
      <c r="D137" s="196"/>
      <c r="E137" s="196"/>
      <c r="F137" s="196"/>
      <c r="G137" s="196"/>
      <c r="H137" s="196"/>
      <c r="I137" s="196"/>
      <c r="J137" s="196"/>
      <c r="K137" s="196"/>
      <c r="L137" s="286"/>
      <c r="M137" s="196"/>
      <c r="N137" s="196"/>
      <c r="O137" s="286"/>
      <c r="P137" s="196"/>
      <c r="Q137" s="196"/>
      <c r="R137" s="286"/>
      <c r="S137" s="196"/>
      <c r="T137" s="262"/>
    </row>
    <row r="138" spans="1:20" ht="14.1" customHeight="1">
      <c r="A138" s="261"/>
      <c r="B138" s="196"/>
      <c r="C138" s="196"/>
      <c r="D138" s="196"/>
      <c r="E138" s="196"/>
      <c r="F138" s="196"/>
      <c r="G138" s="196"/>
      <c r="H138" s="196"/>
      <c r="I138" s="196"/>
      <c r="J138" s="196"/>
      <c r="K138" s="196"/>
      <c r="L138" s="286"/>
      <c r="M138" s="196"/>
      <c r="N138" s="196"/>
      <c r="O138" s="286"/>
      <c r="P138" s="196"/>
      <c r="Q138" s="196"/>
      <c r="R138" s="286"/>
      <c r="S138" s="196"/>
      <c r="T138" s="262"/>
    </row>
    <row r="139" spans="1:20" ht="14.1" customHeight="1">
      <c r="A139" s="261"/>
      <c r="B139" s="196"/>
      <c r="C139" s="196"/>
      <c r="D139" s="196"/>
      <c r="E139" s="196"/>
      <c r="F139" s="196"/>
      <c r="G139" s="196"/>
      <c r="H139" s="196"/>
      <c r="I139" s="196"/>
      <c r="J139" s="196"/>
      <c r="K139" s="196"/>
      <c r="L139" s="286"/>
      <c r="M139" s="196"/>
      <c r="N139" s="196"/>
      <c r="O139" s="286"/>
      <c r="P139" s="196"/>
      <c r="Q139" s="196"/>
      <c r="R139" s="286"/>
      <c r="S139" s="196"/>
      <c r="T139" s="262"/>
    </row>
    <row r="140" spans="1:20" ht="14.1" customHeight="1">
      <c r="A140" s="261"/>
      <c r="B140" s="196"/>
      <c r="C140" s="196"/>
      <c r="D140" s="196"/>
      <c r="E140" s="196"/>
      <c r="F140" s="196"/>
      <c r="G140" s="196"/>
      <c r="H140" s="196"/>
      <c r="I140" s="196"/>
      <c r="J140" s="196"/>
      <c r="K140" s="196"/>
      <c r="L140" s="286"/>
      <c r="M140" s="196"/>
      <c r="N140" s="196"/>
      <c r="O140" s="286"/>
      <c r="P140" s="196"/>
      <c r="Q140" s="196"/>
      <c r="R140" s="286"/>
      <c r="S140" s="196"/>
      <c r="T140" s="262"/>
    </row>
    <row r="141" spans="1:20" ht="14.1" customHeight="1">
      <c r="A141" s="261"/>
      <c r="B141" s="196"/>
      <c r="C141" s="196"/>
      <c r="D141" s="196"/>
      <c r="E141" s="196"/>
      <c r="F141" s="196"/>
      <c r="G141" s="196"/>
      <c r="H141" s="196"/>
      <c r="I141" s="196"/>
      <c r="J141" s="196"/>
      <c r="K141" s="196"/>
      <c r="L141" s="286"/>
      <c r="M141" s="196"/>
      <c r="N141" s="196"/>
      <c r="O141" s="286"/>
      <c r="P141" s="196"/>
      <c r="Q141" s="196"/>
      <c r="R141" s="286"/>
      <c r="S141" s="196"/>
      <c r="T141" s="262"/>
    </row>
    <row r="142" spans="1:20" ht="14.1" customHeight="1">
      <c r="A142" s="261"/>
      <c r="B142" s="196"/>
      <c r="C142" s="196"/>
      <c r="D142" s="196"/>
      <c r="E142" s="196"/>
      <c r="F142" s="196"/>
      <c r="G142" s="196"/>
      <c r="H142" s="196"/>
      <c r="I142" s="196"/>
      <c r="J142" s="196"/>
      <c r="K142" s="196"/>
      <c r="L142" s="286"/>
      <c r="M142" s="196"/>
      <c r="N142" s="196"/>
      <c r="O142" s="286"/>
      <c r="P142" s="196"/>
      <c r="Q142" s="196"/>
      <c r="R142" s="286"/>
      <c r="S142" s="196"/>
      <c r="T142" s="262"/>
    </row>
    <row r="143" spans="1:20" ht="14.1" customHeight="1">
      <c r="A143" s="261"/>
      <c r="B143" s="196"/>
      <c r="C143" s="196"/>
      <c r="D143" s="196"/>
      <c r="E143" s="196"/>
      <c r="F143" s="196"/>
      <c r="G143" s="196"/>
      <c r="H143" s="196"/>
      <c r="I143" s="196"/>
      <c r="J143" s="196"/>
      <c r="K143" s="196"/>
      <c r="L143" s="286"/>
      <c r="M143" s="196"/>
      <c r="N143" s="196"/>
      <c r="O143" s="286"/>
      <c r="P143" s="196"/>
      <c r="Q143" s="196"/>
      <c r="R143" s="286"/>
      <c r="S143" s="196"/>
      <c r="T143" s="262"/>
    </row>
    <row r="144" spans="1:20" ht="14.1" customHeight="1">
      <c r="A144" s="261"/>
      <c r="B144" s="196"/>
      <c r="C144" s="196"/>
      <c r="D144" s="196"/>
      <c r="E144" s="196"/>
      <c r="F144" s="196"/>
      <c r="G144" s="196"/>
      <c r="H144" s="196"/>
      <c r="I144" s="196"/>
      <c r="J144" s="196"/>
      <c r="K144" s="196"/>
      <c r="L144" s="286"/>
      <c r="M144" s="196"/>
      <c r="N144" s="196"/>
      <c r="O144" s="286"/>
      <c r="P144" s="196"/>
      <c r="Q144" s="196"/>
      <c r="R144" s="286"/>
      <c r="S144" s="196"/>
      <c r="T144" s="262"/>
    </row>
    <row r="145" spans="1:20" ht="14.1" customHeight="1">
      <c r="A145" s="261"/>
      <c r="B145" s="196"/>
      <c r="C145" s="196"/>
      <c r="D145" s="196"/>
      <c r="E145" s="196"/>
      <c r="F145" s="196"/>
      <c r="G145" s="196"/>
      <c r="H145" s="196"/>
      <c r="I145" s="196"/>
      <c r="J145" s="196"/>
      <c r="K145" s="196"/>
      <c r="L145" s="286"/>
      <c r="M145" s="196"/>
      <c r="N145" s="196"/>
      <c r="O145" s="286"/>
      <c r="P145" s="196"/>
      <c r="Q145" s="196"/>
      <c r="R145" s="286"/>
      <c r="S145" s="196"/>
      <c r="T145" s="262"/>
    </row>
    <row r="146" spans="1:20" ht="13.95" customHeight="1">
      <c r="A146" s="261"/>
      <c r="B146" s="196"/>
      <c r="C146" s="196"/>
      <c r="D146" s="196"/>
      <c r="E146" s="196"/>
      <c r="F146" s="196"/>
      <c r="G146" s="196"/>
      <c r="H146" s="196"/>
      <c r="I146" s="196"/>
      <c r="J146" s="196"/>
      <c r="K146" s="196"/>
      <c r="L146" s="196"/>
      <c r="M146" s="196"/>
      <c r="N146" s="196"/>
      <c r="O146" s="196"/>
      <c r="P146" s="196"/>
      <c r="Q146" s="196"/>
      <c r="R146" s="196"/>
      <c r="S146" s="196"/>
      <c r="T146" s="262"/>
    </row>
    <row r="147" spans="1:20" ht="13.95" customHeight="1">
      <c r="A147" s="261"/>
      <c r="B147" s="196"/>
      <c r="C147" s="196"/>
      <c r="D147" s="196"/>
      <c r="E147" s="196"/>
      <c r="F147" s="196"/>
      <c r="G147" s="196"/>
      <c r="H147" s="196"/>
      <c r="I147" s="196"/>
      <c r="J147" s="196"/>
      <c r="K147" s="196"/>
      <c r="L147" s="196"/>
      <c r="M147" s="196"/>
      <c r="N147" s="196"/>
      <c r="O147" s="196"/>
      <c r="P147" s="196"/>
      <c r="Q147" s="196"/>
      <c r="R147" s="196"/>
      <c r="S147" s="196"/>
      <c r="T147" s="262"/>
    </row>
    <row r="148" spans="1:20" ht="13.95" customHeight="1">
      <c r="A148" s="261"/>
      <c r="B148" s="196"/>
      <c r="C148" s="196"/>
      <c r="D148" s="196"/>
      <c r="E148" s="196"/>
      <c r="F148" s="196"/>
      <c r="G148" s="196"/>
      <c r="H148" s="196"/>
      <c r="I148" s="196"/>
      <c r="J148" s="196"/>
      <c r="K148" s="196"/>
      <c r="L148" s="196"/>
      <c r="M148" s="196"/>
      <c r="N148" s="196"/>
      <c r="O148" s="196"/>
      <c r="P148" s="196"/>
      <c r="Q148" s="196"/>
      <c r="R148" s="196"/>
      <c r="S148" s="196"/>
      <c r="T148" s="262"/>
    </row>
    <row r="149" spans="1:20" ht="13.95" customHeight="1">
      <c r="A149" s="261"/>
      <c r="B149" s="196"/>
      <c r="C149" s="196"/>
      <c r="D149" s="196"/>
      <c r="E149" s="196"/>
      <c r="F149" s="196"/>
      <c r="G149" s="196"/>
      <c r="H149" s="196"/>
      <c r="I149" s="196"/>
      <c r="J149" s="196"/>
      <c r="K149" s="196"/>
      <c r="L149" s="196"/>
      <c r="M149" s="196"/>
      <c r="N149" s="196"/>
      <c r="O149" s="196"/>
      <c r="P149" s="196"/>
      <c r="Q149" s="196"/>
      <c r="R149" s="196"/>
      <c r="S149" s="196"/>
      <c r="T149" s="262"/>
    </row>
    <row r="150" spans="1:20" ht="13.95" customHeight="1">
      <c r="A150" s="261"/>
      <c r="B150" s="196"/>
      <c r="C150" s="196"/>
      <c r="D150" s="196"/>
      <c r="E150" s="196"/>
      <c r="F150" s="196"/>
      <c r="G150" s="196"/>
      <c r="H150" s="196"/>
      <c r="I150" s="196"/>
      <c r="J150" s="196"/>
      <c r="K150" s="196"/>
      <c r="L150" s="196"/>
      <c r="M150" s="196"/>
      <c r="N150" s="196"/>
      <c r="O150" s="196"/>
      <c r="P150" s="196"/>
      <c r="Q150" s="196"/>
      <c r="R150" s="196"/>
      <c r="S150" s="196"/>
      <c r="T150" s="262"/>
    </row>
    <row r="151" spans="1:20" ht="13.95" customHeight="1">
      <c r="A151" s="261"/>
      <c r="B151" s="196"/>
      <c r="C151" s="196"/>
      <c r="D151" s="196"/>
      <c r="E151" s="196"/>
      <c r="F151" s="196"/>
      <c r="G151" s="196"/>
      <c r="H151" s="196"/>
      <c r="I151" s="196"/>
      <c r="J151" s="196"/>
      <c r="K151" s="196"/>
      <c r="L151" s="196"/>
      <c r="M151" s="196"/>
      <c r="N151" s="196"/>
      <c r="O151" s="196"/>
      <c r="P151" s="196"/>
      <c r="Q151" s="196"/>
      <c r="R151" s="196"/>
      <c r="S151" s="196"/>
      <c r="T151" s="262"/>
    </row>
    <row r="152" spans="1:20" ht="13.95" customHeight="1">
      <c r="A152" s="261"/>
      <c r="B152" s="196"/>
      <c r="C152" s="196"/>
      <c r="D152" s="196"/>
      <c r="E152" s="196"/>
      <c r="F152" s="196"/>
      <c r="G152" s="196"/>
      <c r="H152" s="196"/>
      <c r="I152" s="196"/>
      <c r="J152" s="196"/>
      <c r="K152" s="196"/>
      <c r="L152" s="196"/>
      <c r="M152" s="196"/>
      <c r="N152" s="196"/>
      <c r="O152" s="196"/>
      <c r="P152" s="196"/>
      <c r="Q152" s="196"/>
      <c r="R152" s="196"/>
      <c r="S152" s="196"/>
      <c r="T152" s="262"/>
    </row>
    <row r="153" spans="1:20" ht="14.1" customHeight="1">
      <c r="A153" s="261"/>
      <c r="B153" s="196"/>
      <c r="C153" s="196"/>
      <c r="D153" s="196"/>
      <c r="E153" s="196"/>
      <c r="F153" s="196"/>
      <c r="G153" s="196"/>
      <c r="H153" s="196"/>
      <c r="I153" s="196"/>
      <c r="J153" s="196"/>
      <c r="K153" s="196"/>
      <c r="L153" s="286"/>
      <c r="M153" s="196"/>
      <c r="N153" s="196"/>
      <c r="O153" s="286"/>
      <c r="P153" s="196"/>
      <c r="Q153" s="196"/>
      <c r="R153" s="286"/>
      <c r="S153" s="196"/>
      <c r="T153" s="262"/>
    </row>
    <row r="154" spans="1:20" ht="14.1" customHeight="1">
      <c r="A154" s="261"/>
      <c r="B154" s="196"/>
      <c r="C154" s="196"/>
      <c r="D154" s="196"/>
      <c r="E154" s="196"/>
      <c r="F154" s="196"/>
      <c r="G154" s="196"/>
      <c r="H154" s="196"/>
      <c r="I154" s="196"/>
      <c r="J154" s="196"/>
      <c r="K154" s="196"/>
      <c r="L154" s="286"/>
      <c r="M154" s="196"/>
      <c r="N154" s="196"/>
      <c r="O154" s="286"/>
      <c r="P154" s="196"/>
      <c r="Q154" s="196"/>
      <c r="R154" s="286"/>
      <c r="S154" s="196"/>
      <c r="T154" s="262"/>
    </row>
    <row r="155" spans="1:20" ht="14.1" customHeight="1">
      <c r="A155" s="261"/>
      <c r="B155" s="196"/>
      <c r="C155" s="196"/>
      <c r="D155" s="196"/>
      <c r="E155" s="196"/>
      <c r="F155" s="196"/>
      <c r="G155" s="196"/>
      <c r="H155" s="196"/>
      <c r="I155" s="196"/>
      <c r="J155" s="196"/>
      <c r="K155" s="196"/>
      <c r="L155" s="286"/>
      <c r="M155" s="196"/>
      <c r="N155" s="196"/>
      <c r="O155" s="286"/>
      <c r="P155" s="196"/>
      <c r="Q155" s="196"/>
      <c r="R155" s="286"/>
      <c r="S155" s="196"/>
      <c r="T155" s="262"/>
    </row>
    <row r="156" spans="1:20" ht="14.1" customHeight="1">
      <c r="A156" s="261"/>
      <c r="B156" s="196"/>
      <c r="C156" s="196"/>
      <c r="D156" s="196"/>
      <c r="E156" s="196"/>
      <c r="F156" s="196"/>
      <c r="G156" s="196"/>
      <c r="H156" s="196"/>
      <c r="I156" s="196"/>
      <c r="J156" s="196"/>
      <c r="K156" s="196"/>
      <c r="L156" s="286"/>
      <c r="M156" s="196"/>
      <c r="N156" s="196"/>
      <c r="O156" s="286"/>
      <c r="P156" s="196"/>
      <c r="Q156" s="196"/>
      <c r="R156" s="286"/>
      <c r="S156" s="196"/>
      <c r="T156" s="262"/>
    </row>
    <row r="157" spans="1:20" ht="14.1" customHeight="1">
      <c r="A157" s="261"/>
      <c r="B157" s="196"/>
      <c r="C157" s="196"/>
      <c r="D157" s="196"/>
      <c r="E157" s="196"/>
      <c r="F157" s="196"/>
      <c r="G157" s="196"/>
      <c r="H157" s="196"/>
      <c r="I157" s="196"/>
      <c r="J157" s="196"/>
      <c r="K157" s="196"/>
      <c r="L157" s="286"/>
      <c r="M157" s="196"/>
      <c r="N157" s="196"/>
      <c r="O157" s="286"/>
      <c r="P157" s="196"/>
      <c r="Q157" s="196"/>
      <c r="R157" s="286"/>
      <c r="S157" s="196"/>
      <c r="T157" s="262"/>
    </row>
    <row r="158" spans="1:20" ht="14.1" customHeight="1">
      <c r="A158" s="261"/>
      <c r="B158" s="196"/>
      <c r="C158" s="196"/>
      <c r="D158" s="196"/>
      <c r="E158" s="196"/>
      <c r="F158" s="196"/>
      <c r="G158" s="196"/>
      <c r="H158" s="196"/>
      <c r="I158" s="196"/>
      <c r="J158" s="196"/>
      <c r="K158" s="196"/>
      <c r="L158" s="286"/>
      <c r="M158" s="196"/>
      <c r="N158" s="196"/>
      <c r="O158" s="286"/>
      <c r="P158" s="196"/>
      <c r="Q158" s="196"/>
      <c r="R158" s="286"/>
      <c r="S158" s="196"/>
      <c r="T158" s="262"/>
    </row>
    <row r="159" spans="1:20" ht="14.1" customHeight="1">
      <c r="A159" s="261"/>
      <c r="B159" s="196"/>
      <c r="C159" s="196"/>
      <c r="D159" s="196"/>
      <c r="E159" s="196"/>
      <c r="F159" s="196"/>
      <c r="G159" s="196"/>
      <c r="H159" s="196"/>
      <c r="I159" s="196"/>
      <c r="J159" s="196"/>
      <c r="K159" s="196"/>
      <c r="L159" s="286"/>
      <c r="M159" s="196"/>
      <c r="N159" s="196"/>
      <c r="O159" s="286"/>
      <c r="P159" s="196"/>
      <c r="Q159" s="196"/>
      <c r="R159" s="286"/>
      <c r="S159" s="196"/>
      <c r="T159" s="262"/>
    </row>
    <row r="160" spans="1:20" ht="14.1" customHeight="1">
      <c r="A160" s="261"/>
      <c r="B160" s="196"/>
      <c r="C160" s="196"/>
      <c r="D160" s="196"/>
      <c r="E160" s="196"/>
      <c r="F160" s="196"/>
      <c r="G160" s="196"/>
      <c r="H160" s="196"/>
      <c r="I160" s="196"/>
      <c r="J160" s="196"/>
      <c r="K160" s="196"/>
      <c r="L160" s="286"/>
      <c r="M160" s="196"/>
      <c r="N160" s="196"/>
      <c r="O160" s="286"/>
      <c r="P160" s="196"/>
      <c r="Q160" s="196"/>
      <c r="R160" s="286"/>
      <c r="S160" s="196"/>
      <c r="T160" s="262"/>
    </row>
    <row r="161" spans="1:20" ht="14.1" customHeight="1">
      <c r="A161" s="261"/>
      <c r="B161" s="196"/>
      <c r="C161" s="196"/>
      <c r="D161" s="196"/>
      <c r="E161" s="196"/>
      <c r="F161" s="196"/>
      <c r="G161" s="196"/>
      <c r="H161" s="196"/>
      <c r="I161" s="196"/>
      <c r="J161" s="196"/>
      <c r="K161" s="196"/>
      <c r="L161" s="286"/>
      <c r="M161" s="196"/>
      <c r="N161" s="196"/>
      <c r="O161" s="286"/>
      <c r="P161" s="196"/>
      <c r="Q161" s="196"/>
      <c r="R161" s="286"/>
      <c r="S161" s="196"/>
      <c r="T161" s="262"/>
    </row>
    <row r="162" spans="1:20" ht="14.1" customHeight="1">
      <c r="A162" s="261"/>
      <c r="B162" s="196"/>
      <c r="C162" s="196"/>
      <c r="D162" s="196"/>
      <c r="E162" s="196"/>
      <c r="F162" s="196"/>
      <c r="G162" s="196"/>
      <c r="H162" s="196"/>
      <c r="I162" s="196"/>
      <c r="J162" s="196"/>
      <c r="K162" s="196"/>
      <c r="L162" s="286"/>
      <c r="M162" s="196"/>
      <c r="N162" s="196"/>
      <c r="O162" s="286"/>
      <c r="P162" s="196"/>
      <c r="Q162" s="196"/>
      <c r="R162" s="286"/>
      <c r="S162" s="196"/>
      <c r="T162" s="262"/>
    </row>
    <row r="163" spans="1:20" ht="13.95" customHeight="1">
      <c r="A163" s="261"/>
      <c r="B163" s="196"/>
      <c r="C163" s="196"/>
      <c r="D163" s="196"/>
      <c r="E163" s="196"/>
      <c r="F163" s="196"/>
      <c r="G163" s="196"/>
      <c r="H163" s="196"/>
      <c r="I163" s="196"/>
      <c r="J163" s="196"/>
      <c r="K163" s="196"/>
      <c r="L163" s="196"/>
      <c r="M163" s="196"/>
      <c r="N163" s="196"/>
      <c r="O163" s="196"/>
      <c r="P163" s="196"/>
      <c r="Q163" s="196"/>
      <c r="R163" s="196"/>
      <c r="S163" s="196"/>
      <c r="T163" s="262"/>
    </row>
    <row r="164" spans="1:20" ht="13.95" customHeight="1">
      <c r="A164" s="261"/>
      <c r="B164" s="196"/>
      <c r="C164" s="196"/>
      <c r="D164" s="196"/>
      <c r="E164" s="196"/>
      <c r="F164" s="196"/>
      <c r="G164" s="196"/>
      <c r="H164" s="196"/>
      <c r="I164" s="196"/>
      <c r="J164" s="196"/>
      <c r="K164" s="196"/>
      <c r="L164" s="196"/>
      <c r="M164" s="196"/>
      <c r="N164" s="196"/>
      <c r="O164" s="196"/>
      <c r="P164" s="196"/>
      <c r="Q164" s="196"/>
      <c r="R164" s="196"/>
      <c r="S164" s="196"/>
      <c r="T164" s="262"/>
    </row>
    <row r="165" spans="1:20" ht="13.95" customHeight="1">
      <c r="A165" s="261"/>
      <c r="B165" s="196"/>
      <c r="C165" s="196"/>
      <c r="D165" s="196"/>
      <c r="E165" s="196"/>
      <c r="F165" s="196"/>
      <c r="G165" s="196"/>
      <c r="H165" s="196"/>
      <c r="I165" s="196"/>
      <c r="J165" s="196"/>
      <c r="K165" s="196"/>
      <c r="L165" s="196"/>
      <c r="M165" s="196"/>
      <c r="N165" s="196"/>
      <c r="O165" s="196"/>
      <c r="P165" s="196"/>
      <c r="Q165" s="196"/>
      <c r="R165" s="196"/>
      <c r="S165" s="196"/>
      <c r="T165" s="262"/>
    </row>
    <row r="166" spans="1:20" ht="14.1" customHeight="1">
      <c r="A166" s="261"/>
      <c r="B166" s="196"/>
      <c r="C166" s="196"/>
      <c r="D166" s="196"/>
      <c r="E166" s="196"/>
      <c r="F166" s="196"/>
      <c r="G166" s="196"/>
      <c r="H166" s="196"/>
      <c r="I166" s="196"/>
      <c r="J166" s="196"/>
      <c r="K166" s="196"/>
      <c r="L166" s="286"/>
      <c r="M166" s="196"/>
      <c r="N166" s="196"/>
      <c r="O166" s="286"/>
      <c r="P166" s="196"/>
      <c r="Q166" s="196"/>
      <c r="R166" s="286"/>
      <c r="S166" s="196"/>
      <c r="T166" s="262"/>
    </row>
    <row r="167" spans="1:20" ht="14.1" customHeight="1">
      <c r="A167" s="261"/>
      <c r="B167" s="196"/>
      <c r="C167" s="196"/>
      <c r="D167" s="196"/>
      <c r="E167" s="196"/>
      <c r="F167" s="196"/>
      <c r="G167" s="196"/>
      <c r="H167" s="196"/>
      <c r="I167" s="196"/>
      <c r="J167" s="196"/>
      <c r="K167" s="196"/>
      <c r="L167" s="286"/>
      <c r="M167" s="196"/>
      <c r="N167" s="196"/>
      <c r="O167" s="286"/>
      <c r="P167" s="196"/>
      <c r="Q167" s="196"/>
      <c r="R167" s="286"/>
      <c r="S167" s="196"/>
      <c r="T167" s="262"/>
    </row>
    <row r="168" spans="1:20" ht="14.1" customHeight="1">
      <c r="A168" s="261"/>
      <c r="B168" s="196"/>
      <c r="C168" s="196"/>
      <c r="D168" s="196"/>
      <c r="E168" s="196"/>
      <c r="F168" s="196"/>
      <c r="G168" s="196"/>
      <c r="H168" s="196"/>
      <c r="I168" s="196"/>
      <c r="J168" s="196"/>
      <c r="K168" s="196"/>
      <c r="L168" s="286"/>
      <c r="M168" s="196"/>
      <c r="N168" s="196"/>
      <c r="O168" s="286"/>
      <c r="P168" s="196"/>
      <c r="Q168" s="196"/>
      <c r="R168" s="286"/>
      <c r="S168" s="196"/>
      <c r="T168" s="262"/>
    </row>
    <row r="169" spans="1:20" ht="14.1" customHeight="1">
      <c r="A169" s="261"/>
      <c r="B169" s="196"/>
      <c r="C169" s="196"/>
      <c r="D169" s="196"/>
      <c r="E169" s="196"/>
      <c r="F169" s="196"/>
      <c r="G169" s="196"/>
      <c r="H169" s="196"/>
      <c r="I169" s="196"/>
      <c r="J169" s="196"/>
      <c r="K169" s="196"/>
      <c r="L169" s="286"/>
      <c r="M169" s="196"/>
      <c r="N169" s="196"/>
      <c r="O169" s="286"/>
      <c r="P169" s="196"/>
      <c r="Q169" s="196"/>
      <c r="R169" s="286"/>
      <c r="S169" s="196"/>
      <c r="T169" s="262"/>
    </row>
    <row r="170" spans="1:20" ht="14.1" customHeight="1">
      <c r="A170" s="261"/>
      <c r="B170" s="196"/>
      <c r="C170" s="196"/>
      <c r="D170" s="196"/>
      <c r="E170" s="196"/>
      <c r="F170" s="196"/>
      <c r="G170" s="196"/>
      <c r="H170" s="196"/>
      <c r="I170" s="196"/>
      <c r="J170" s="196"/>
      <c r="K170" s="196"/>
      <c r="L170" s="286"/>
      <c r="M170" s="196"/>
      <c r="N170" s="196"/>
      <c r="O170" s="286"/>
      <c r="P170" s="196"/>
      <c r="Q170" s="196"/>
      <c r="R170" s="286"/>
      <c r="S170" s="196"/>
      <c r="T170" s="262"/>
    </row>
    <row r="171" spans="1:20" ht="14.1" customHeight="1">
      <c r="A171" s="261"/>
      <c r="B171" s="196"/>
      <c r="C171" s="196"/>
      <c r="D171" s="196"/>
      <c r="E171" s="196"/>
      <c r="F171" s="196"/>
      <c r="G171" s="196"/>
      <c r="H171" s="196"/>
      <c r="I171" s="196"/>
      <c r="J171" s="196"/>
      <c r="K171" s="196"/>
      <c r="L171" s="286"/>
      <c r="M171" s="196"/>
      <c r="N171" s="196"/>
      <c r="O171" s="286"/>
      <c r="P171" s="196"/>
      <c r="Q171" s="196"/>
      <c r="R171" s="286"/>
      <c r="S171" s="196"/>
      <c r="T171" s="262"/>
    </row>
    <row r="172" spans="1:20" ht="14.1" customHeight="1">
      <c r="A172" s="261"/>
      <c r="B172" s="196"/>
      <c r="C172" s="196"/>
      <c r="D172" s="196"/>
      <c r="E172" s="196"/>
      <c r="F172" s="196"/>
      <c r="G172" s="196"/>
      <c r="H172" s="196"/>
      <c r="I172" s="196"/>
      <c r="J172" s="196"/>
      <c r="K172" s="196"/>
      <c r="L172" s="286"/>
      <c r="M172" s="196"/>
      <c r="N172" s="196"/>
      <c r="O172" s="286"/>
      <c r="P172" s="196"/>
      <c r="Q172" s="196"/>
      <c r="R172" s="286"/>
      <c r="S172" s="196"/>
      <c r="T172" s="262"/>
    </row>
    <row r="173" spans="1:20" ht="14.1" customHeight="1">
      <c r="A173" s="261"/>
      <c r="B173" s="196"/>
      <c r="C173" s="196"/>
      <c r="D173" s="196"/>
      <c r="E173" s="196"/>
      <c r="F173" s="196"/>
      <c r="G173" s="196"/>
      <c r="H173" s="196"/>
      <c r="I173" s="196"/>
      <c r="J173" s="196"/>
      <c r="K173" s="196"/>
      <c r="L173" s="286"/>
      <c r="M173" s="196"/>
      <c r="N173" s="196"/>
      <c r="O173" s="286"/>
      <c r="P173" s="196"/>
      <c r="Q173" s="196"/>
      <c r="R173" s="286"/>
      <c r="S173" s="196"/>
      <c r="T173" s="262"/>
    </row>
    <row r="174" spans="1:20" ht="14.1" customHeight="1">
      <c r="A174" s="261"/>
      <c r="B174" s="196"/>
      <c r="C174" s="196"/>
      <c r="D174" s="196"/>
      <c r="E174" s="196"/>
      <c r="F174" s="196"/>
      <c r="G174" s="196"/>
      <c r="H174" s="196"/>
      <c r="I174" s="196"/>
      <c r="J174" s="196"/>
      <c r="K174" s="196"/>
      <c r="L174" s="286"/>
      <c r="M174" s="196"/>
      <c r="N174" s="196"/>
      <c r="O174" s="286"/>
      <c r="P174" s="196"/>
      <c r="Q174" s="196"/>
      <c r="R174" s="286"/>
      <c r="S174" s="196"/>
      <c r="T174" s="262"/>
    </row>
    <row r="175" spans="1:20" ht="14.1" customHeight="1">
      <c r="A175" s="261"/>
      <c r="B175" s="196"/>
      <c r="C175" s="196"/>
      <c r="D175" s="196"/>
      <c r="E175" s="196"/>
      <c r="F175" s="196"/>
      <c r="G175" s="196"/>
      <c r="H175" s="196"/>
      <c r="I175" s="196"/>
      <c r="J175" s="196"/>
      <c r="K175" s="196"/>
      <c r="L175" s="286"/>
      <c r="M175" s="196"/>
      <c r="N175" s="196"/>
      <c r="O175" s="286"/>
      <c r="P175" s="196"/>
      <c r="Q175" s="196"/>
      <c r="R175" s="286"/>
      <c r="S175" s="196"/>
      <c r="T175" s="262"/>
    </row>
    <row r="176" spans="1:20" ht="13.95" customHeight="1">
      <c r="A176" s="261"/>
      <c r="B176" s="196"/>
      <c r="C176" s="196"/>
      <c r="D176" s="196"/>
      <c r="E176" s="196"/>
      <c r="F176" s="196"/>
      <c r="G176" s="196"/>
      <c r="H176" s="196"/>
      <c r="I176" s="196"/>
      <c r="J176" s="196"/>
      <c r="K176" s="196"/>
      <c r="L176" s="196"/>
      <c r="M176" s="196"/>
      <c r="N176" s="196"/>
      <c r="O176" s="196"/>
      <c r="P176" s="196"/>
      <c r="Q176" s="196"/>
      <c r="R176" s="196"/>
      <c r="S176" s="196"/>
      <c r="T176" s="262"/>
    </row>
    <row r="177" spans="1:20" ht="13.95" customHeight="1">
      <c r="A177" s="261"/>
      <c r="B177" s="196"/>
      <c r="C177" s="196"/>
      <c r="D177" s="196"/>
      <c r="E177" s="196"/>
      <c r="F177" s="196"/>
      <c r="G177" s="196"/>
      <c r="H177" s="196"/>
      <c r="I177" s="196"/>
      <c r="J177" s="196"/>
      <c r="K177" s="196"/>
      <c r="L177" s="196"/>
      <c r="M177" s="196"/>
      <c r="N177" s="196"/>
      <c r="O177" s="196"/>
      <c r="P177" s="196"/>
      <c r="Q177" s="196"/>
      <c r="R177" s="196"/>
      <c r="S177" s="196"/>
      <c r="T177" s="262"/>
    </row>
    <row r="178" spans="1:20" ht="13.95" customHeight="1">
      <c r="A178" s="261"/>
      <c r="B178" s="196"/>
      <c r="C178" s="196"/>
      <c r="D178" s="196"/>
      <c r="E178" s="196"/>
      <c r="F178" s="196"/>
      <c r="G178" s="196"/>
      <c r="H178" s="196"/>
      <c r="I178" s="196"/>
      <c r="J178" s="196"/>
      <c r="K178" s="196"/>
      <c r="L178" s="196"/>
      <c r="M178" s="196"/>
      <c r="N178" s="196"/>
      <c r="O178" s="196"/>
      <c r="P178" s="196"/>
      <c r="Q178" s="196"/>
      <c r="R178" s="196"/>
      <c r="S178" s="196"/>
      <c r="T178" s="262"/>
    </row>
    <row r="179" spans="1:20" ht="14.1" customHeight="1">
      <c r="A179" s="261"/>
      <c r="B179" s="196"/>
      <c r="C179" s="196"/>
      <c r="D179" s="196"/>
      <c r="E179" s="196"/>
      <c r="F179" s="196"/>
      <c r="G179" s="196"/>
      <c r="H179" s="196"/>
      <c r="I179" s="196"/>
      <c r="J179" s="196"/>
      <c r="K179" s="196"/>
      <c r="L179" s="286"/>
      <c r="M179" s="196"/>
      <c r="N179" s="196"/>
      <c r="O179" s="286"/>
      <c r="P179" s="196"/>
      <c r="Q179" s="196"/>
      <c r="R179" s="286"/>
      <c r="S179" s="196"/>
      <c r="T179" s="262"/>
    </row>
    <row r="180" spans="1:20" ht="14.1" customHeight="1">
      <c r="A180" s="261"/>
      <c r="B180" s="196"/>
      <c r="C180" s="196"/>
      <c r="D180" s="196"/>
      <c r="E180" s="196"/>
      <c r="F180" s="196"/>
      <c r="G180" s="196"/>
      <c r="H180" s="196"/>
      <c r="I180" s="196"/>
      <c r="J180" s="196"/>
      <c r="K180" s="196"/>
      <c r="L180" s="286"/>
      <c r="M180" s="196"/>
      <c r="N180" s="196"/>
      <c r="O180" s="286"/>
      <c r="P180" s="196"/>
      <c r="Q180" s="196"/>
      <c r="R180" s="286"/>
      <c r="S180" s="196"/>
      <c r="T180" s="262"/>
    </row>
    <row r="181" spans="1:20" ht="14.1" customHeight="1">
      <c r="A181" s="261"/>
      <c r="B181" s="196"/>
      <c r="C181" s="196"/>
      <c r="D181" s="196"/>
      <c r="E181" s="196"/>
      <c r="F181" s="196"/>
      <c r="G181" s="196"/>
      <c r="H181" s="196"/>
      <c r="I181" s="196"/>
      <c r="J181" s="196"/>
      <c r="K181" s="196"/>
      <c r="L181" s="286"/>
      <c r="M181" s="196"/>
      <c r="N181" s="196"/>
      <c r="O181" s="286"/>
      <c r="P181" s="196"/>
      <c r="Q181" s="196"/>
      <c r="R181" s="286"/>
      <c r="S181" s="196"/>
      <c r="T181" s="262"/>
    </row>
    <row r="182" spans="1:20" ht="14.1" customHeight="1">
      <c r="A182" s="261"/>
      <c r="B182" s="196"/>
      <c r="C182" s="196"/>
      <c r="D182" s="196"/>
      <c r="E182" s="196"/>
      <c r="F182" s="196"/>
      <c r="G182" s="196"/>
      <c r="H182" s="196"/>
      <c r="I182" s="196"/>
      <c r="J182" s="196"/>
      <c r="K182" s="196"/>
      <c r="L182" s="286"/>
      <c r="M182" s="196"/>
      <c r="N182" s="196"/>
      <c r="O182" s="286"/>
      <c r="P182" s="196"/>
      <c r="Q182" s="196"/>
      <c r="R182" s="286"/>
      <c r="S182" s="196"/>
      <c r="T182" s="262"/>
    </row>
    <row r="183" spans="1:20" ht="14.1" customHeight="1">
      <c r="A183" s="261"/>
      <c r="B183" s="196"/>
      <c r="C183" s="196"/>
      <c r="D183" s="196"/>
      <c r="E183" s="196"/>
      <c r="F183" s="196"/>
      <c r="G183" s="196"/>
      <c r="H183" s="196"/>
      <c r="I183" s="196"/>
      <c r="J183" s="196"/>
      <c r="K183" s="196"/>
      <c r="L183" s="286"/>
      <c r="M183" s="196"/>
      <c r="N183" s="196"/>
      <c r="O183" s="286"/>
      <c r="P183" s="196"/>
      <c r="Q183" s="196"/>
      <c r="R183" s="286"/>
      <c r="S183" s="196"/>
      <c r="T183" s="262"/>
    </row>
    <row r="184" spans="1:20" ht="14.1" customHeight="1">
      <c r="A184" s="261"/>
      <c r="B184" s="196"/>
      <c r="C184" s="196"/>
      <c r="D184" s="196"/>
      <c r="E184" s="196"/>
      <c r="F184" s="196"/>
      <c r="G184" s="196"/>
      <c r="H184" s="196"/>
      <c r="I184" s="196"/>
      <c r="J184" s="196"/>
      <c r="K184" s="196"/>
      <c r="L184" s="286"/>
      <c r="M184" s="196"/>
      <c r="N184" s="196"/>
      <c r="O184" s="286"/>
      <c r="P184" s="196"/>
      <c r="Q184" s="196"/>
      <c r="R184" s="286"/>
      <c r="S184" s="196"/>
      <c r="T184" s="262"/>
    </row>
    <row r="185" spans="1:20" ht="14.1" customHeight="1">
      <c r="A185" s="261"/>
      <c r="B185" s="196"/>
      <c r="C185" s="196"/>
      <c r="D185" s="196"/>
      <c r="E185" s="196"/>
      <c r="F185" s="196"/>
      <c r="G185" s="196"/>
      <c r="H185" s="196"/>
      <c r="I185" s="196"/>
      <c r="J185" s="196"/>
      <c r="K185" s="196"/>
      <c r="L185" s="286"/>
      <c r="M185" s="196"/>
      <c r="N185" s="196"/>
      <c r="O185" s="286"/>
      <c r="P185" s="196"/>
      <c r="Q185" s="196"/>
      <c r="R185" s="286"/>
      <c r="S185" s="196"/>
      <c r="T185" s="262"/>
    </row>
    <row r="186" spans="1:20" ht="14.1" customHeight="1">
      <c r="A186" s="261"/>
      <c r="B186" s="196"/>
      <c r="C186" s="196"/>
      <c r="D186" s="196"/>
      <c r="E186" s="196"/>
      <c r="F186" s="196"/>
      <c r="G186" s="196"/>
      <c r="H186" s="196"/>
      <c r="I186" s="196"/>
      <c r="J186" s="196"/>
      <c r="K186" s="196"/>
      <c r="L186" s="286"/>
      <c r="M186" s="196"/>
      <c r="N186" s="196"/>
      <c r="O186" s="286"/>
      <c r="P186" s="196"/>
      <c r="Q186" s="196"/>
      <c r="R186" s="286"/>
      <c r="S186" s="196"/>
      <c r="T186" s="262"/>
    </row>
    <row r="187" spans="1:20" ht="14.1" customHeight="1">
      <c r="A187" s="261"/>
      <c r="B187" s="196"/>
      <c r="C187" s="196"/>
      <c r="D187" s="196"/>
      <c r="E187" s="196"/>
      <c r="F187" s="196"/>
      <c r="G187" s="196"/>
      <c r="H187" s="196"/>
      <c r="I187" s="196"/>
      <c r="J187" s="196"/>
      <c r="K187" s="196"/>
      <c r="L187" s="286"/>
      <c r="M187" s="196"/>
      <c r="N187" s="196"/>
      <c r="O187" s="286"/>
      <c r="P187" s="196"/>
      <c r="Q187" s="196"/>
      <c r="R187" s="286"/>
      <c r="S187" s="196"/>
      <c r="T187" s="262"/>
    </row>
    <row r="188" spans="1:20" ht="14.1" customHeight="1">
      <c r="A188" s="261"/>
      <c r="B188" s="196"/>
      <c r="C188" s="196"/>
      <c r="D188" s="196"/>
      <c r="E188" s="196"/>
      <c r="F188" s="196"/>
      <c r="G188" s="196"/>
      <c r="H188" s="196"/>
      <c r="I188" s="196"/>
      <c r="J188" s="196"/>
      <c r="K188" s="196"/>
      <c r="L188" s="286"/>
      <c r="M188" s="196"/>
      <c r="N188" s="196"/>
      <c r="O188" s="286"/>
      <c r="P188" s="196"/>
      <c r="Q188" s="196"/>
      <c r="R188" s="286"/>
      <c r="S188" s="196"/>
      <c r="T188" s="262"/>
    </row>
    <row r="189" spans="1:20" ht="13.95" customHeight="1">
      <c r="A189" s="261"/>
      <c r="B189" s="196"/>
      <c r="C189" s="196"/>
      <c r="D189" s="196"/>
      <c r="E189" s="196"/>
      <c r="F189" s="196"/>
      <c r="G189" s="196"/>
      <c r="H189" s="196"/>
      <c r="I189" s="196"/>
      <c r="J189" s="196"/>
      <c r="K189" s="196"/>
      <c r="L189" s="196"/>
      <c r="M189" s="196"/>
      <c r="N189" s="196"/>
      <c r="O189" s="196"/>
      <c r="P189" s="196"/>
      <c r="Q189" s="196"/>
      <c r="R189" s="196"/>
      <c r="S189" s="196"/>
      <c r="T189" s="262"/>
    </row>
    <row r="190" spans="1:20" ht="13.95" customHeight="1">
      <c r="A190" s="261"/>
      <c r="B190" s="196"/>
      <c r="C190" s="196"/>
      <c r="D190" s="196"/>
      <c r="E190" s="196"/>
      <c r="F190" s="196"/>
      <c r="G190" s="196"/>
      <c r="H190" s="196"/>
      <c r="I190" s="196"/>
      <c r="J190" s="196"/>
      <c r="K190" s="196"/>
      <c r="L190" s="196"/>
      <c r="M190" s="196"/>
      <c r="N190" s="196"/>
      <c r="O190" s="196"/>
      <c r="P190" s="196"/>
      <c r="Q190" s="196"/>
      <c r="R190" s="196"/>
      <c r="S190" s="196"/>
      <c r="T190" s="262"/>
    </row>
    <row r="191" spans="1:20" ht="13.95" customHeight="1">
      <c r="A191" s="261"/>
      <c r="B191" s="196"/>
      <c r="C191" s="196"/>
      <c r="D191" s="196"/>
      <c r="E191" s="196"/>
      <c r="F191" s="196"/>
      <c r="G191" s="196"/>
      <c r="H191" s="196"/>
      <c r="I191" s="196"/>
      <c r="J191" s="196"/>
      <c r="K191" s="196"/>
      <c r="L191" s="196"/>
      <c r="M191" s="196"/>
      <c r="N191" s="196"/>
      <c r="O191" s="196"/>
      <c r="P191" s="196"/>
      <c r="Q191" s="196"/>
      <c r="R191" s="196"/>
      <c r="S191" s="196"/>
      <c r="T191" s="262"/>
    </row>
    <row r="192" spans="1:20" ht="14.1" customHeight="1">
      <c r="A192" s="261"/>
      <c r="B192" s="196"/>
      <c r="C192" s="196"/>
      <c r="D192" s="196"/>
      <c r="E192" s="196"/>
      <c r="F192" s="196"/>
      <c r="G192" s="196"/>
      <c r="H192" s="196"/>
      <c r="I192" s="196"/>
      <c r="J192" s="196"/>
      <c r="K192" s="196"/>
      <c r="L192" s="286"/>
      <c r="M192" s="196"/>
      <c r="N192" s="196"/>
      <c r="O192" s="286"/>
      <c r="P192" s="196"/>
      <c r="Q192" s="196"/>
      <c r="R192" s="286"/>
      <c r="S192" s="196"/>
      <c r="T192" s="262"/>
    </row>
    <row r="193" spans="1:20" ht="14.1" customHeight="1">
      <c r="A193" s="261"/>
      <c r="B193" s="196"/>
      <c r="C193" s="196"/>
      <c r="D193" s="196"/>
      <c r="E193" s="196"/>
      <c r="F193" s="196"/>
      <c r="G193" s="196"/>
      <c r="H193" s="196"/>
      <c r="I193" s="196"/>
      <c r="J193" s="196"/>
      <c r="K193" s="196"/>
      <c r="L193" s="286"/>
      <c r="M193" s="196"/>
      <c r="N193" s="196"/>
      <c r="O193" s="286"/>
      <c r="P193" s="196"/>
      <c r="Q193" s="196"/>
      <c r="R193" s="286"/>
      <c r="S193" s="196"/>
      <c r="T193" s="262"/>
    </row>
    <row r="194" spans="1:20" ht="14.1" customHeight="1">
      <c r="A194" s="261"/>
      <c r="B194" s="196"/>
      <c r="C194" s="196"/>
      <c r="D194" s="196"/>
      <c r="E194" s="196"/>
      <c r="F194" s="196"/>
      <c r="G194" s="196"/>
      <c r="H194" s="196"/>
      <c r="I194" s="196"/>
      <c r="J194" s="196"/>
      <c r="K194" s="196"/>
      <c r="L194" s="286"/>
      <c r="M194" s="196"/>
      <c r="N194" s="196"/>
      <c r="O194" s="286"/>
      <c r="P194" s="196"/>
      <c r="Q194" s="196"/>
      <c r="R194" s="286"/>
      <c r="S194" s="196"/>
      <c r="T194" s="262"/>
    </row>
    <row r="195" spans="1:20" ht="14.1" customHeight="1">
      <c r="A195" s="261"/>
      <c r="B195" s="196"/>
      <c r="C195" s="196"/>
      <c r="D195" s="196"/>
      <c r="E195" s="196"/>
      <c r="F195" s="196"/>
      <c r="G195" s="196"/>
      <c r="H195" s="196"/>
      <c r="I195" s="196"/>
      <c r="J195" s="196"/>
      <c r="K195" s="196"/>
      <c r="L195" s="286"/>
      <c r="M195" s="196"/>
      <c r="N195" s="196"/>
      <c r="O195" s="286"/>
      <c r="P195" s="196"/>
      <c r="Q195" s="196"/>
      <c r="R195" s="286"/>
      <c r="S195" s="196"/>
      <c r="T195" s="262"/>
    </row>
    <row r="196" spans="1:20" ht="14.1" customHeight="1">
      <c r="A196" s="261"/>
      <c r="B196" s="196"/>
      <c r="C196" s="196"/>
      <c r="D196" s="196"/>
      <c r="E196" s="196"/>
      <c r="F196" s="196"/>
      <c r="G196" s="196"/>
      <c r="H196" s="196"/>
      <c r="I196" s="196"/>
      <c r="J196" s="196"/>
      <c r="K196" s="196"/>
      <c r="L196" s="286"/>
      <c r="M196" s="196"/>
      <c r="N196" s="196"/>
      <c r="O196" s="286"/>
      <c r="P196" s="196"/>
      <c r="Q196" s="196"/>
      <c r="R196" s="286"/>
      <c r="S196" s="196"/>
      <c r="T196" s="262"/>
    </row>
    <row r="197" spans="1:20" ht="14.1" customHeight="1">
      <c r="A197" s="261"/>
      <c r="B197" s="196"/>
      <c r="C197" s="196"/>
      <c r="D197" s="196"/>
      <c r="E197" s="196"/>
      <c r="F197" s="196"/>
      <c r="G197" s="196"/>
      <c r="H197" s="196"/>
      <c r="I197" s="196"/>
      <c r="J197" s="196"/>
      <c r="K197" s="196"/>
      <c r="L197" s="286"/>
      <c r="M197" s="196"/>
      <c r="N197" s="196"/>
      <c r="O197" s="286"/>
      <c r="P197" s="196"/>
      <c r="Q197" s="196"/>
      <c r="R197" s="286"/>
      <c r="S197" s="196"/>
      <c r="T197" s="262"/>
    </row>
    <row r="198" spans="1:20" ht="14.1" customHeight="1">
      <c r="A198" s="261"/>
      <c r="B198" s="196"/>
      <c r="C198" s="196"/>
      <c r="D198" s="196"/>
      <c r="E198" s="196"/>
      <c r="F198" s="196"/>
      <c r="G198" s="196"/>
      <c r="H198" s="196"/>
      <c r="I198" s="196"/>
      <c r="J198" s="196"/>
      <c r="K198" s="196"/>
      <c r="L198" s="286"/>
      <c r="M198" s="196"/>
      <c r="N198" s="196"/>
      <c r="O198" s="286"/>
      <c r="P198" s="196"/>
      <c r="Q198" s="196"/>
      <c r="R198" s="286"/>
      <c r="S198" s="196"/>
      <c r="T198" s="262"/>
    </row>
    <row r="199" spans="1:20" ht="14.1" customHeight="1">
      <c r="A199" s="261"/>
      <c r="B199" s="196"/>
      <c r="C199" s="196"/>
      <c r="D199" s="196"/>
      <c r="E199" s="196"/>
      <c r="F199" s="196"/>
      <c r="G199" s="196"/>
      <c r="H199" s="196"/>
      <c r="I199" s="196"/>
      <c r="J199" s="196"/>
      <c r="K199" s="196"/>
      <c r="L199" s="286"/>
      <c r="M199" s="196"/>
      <c r="N199" s="196"/>
      <c r="O199" s="286"/>
      <c r="P199" s="196"/>
      <c r="Q199" s="196"/>
      <c r="R199" s="286"/>
      <c r="S199" s="196"/>
      <c r="T199" s="262"/>
    </row>
    <row r="200" spans="1:20" ht="14.1" customHeight="1">
      <c r="A200" s="261"/>
      <c r="B200" s="196"/>
      <c r="C200" s="196"/>
      <c r="D200" s="196"/>
      <c r="E200" s="196"/>
      <c r="F200" s="196"/>
      <c r="G200" s="196"/>
      <c r="H200" s="196"/>
      <c r="I200" s="196"/>
      <c r="J200" s="196"/>
      <c r="K200" s="196"/>
      <c r="L200" s="286"/>
      <c r="M200" s="196"/>
      <c r="N200" s="196"/>
      <c r="O200" s="286"/>
      <c r="P200" s="196"/>
      <c r="Q200" s="196"/>
      <c r="R200" s="286"/>
      <c r="S200" s="196"/>
      <c r="T200" s="262"/>
    </row>
    <row r="201" spans="1:20" ht="14.1" customHeight="1">
      <c r="A201" s="261"/>
      <c r="B201" s="196"/>
      <c r="C201" s="196"/>
      <c r="D201" s="196"/>
      <c r="E201" s="196"/>
      <c r="F201" s="196"/>
      <c r="G201" s="196"/>
      <c r="H201" s="196"/>
      <c r="I201" s="196"/>
      <c r="J201" s="196"/>
      <c r="K201" s="196"/>
      <c r="L201" s="286"/>
      <c r="M201" s="196"/>
      <c r="N201" s="196"/>
      <c r="O201" s="286"/>
      <c r="P201" s="196"/>
      <c r="Q201" s="196"/>
      <c r="R201" s="286"/>
      <c r="S201" s="196"/>
      <c r="T201" s="262"/>
    </row>
    <row r="202" spans="1:20" ht="13.95" customHeight="1">
      <c r="A202" s="261"/>
      <c r="B202" s="196"/>
      <c r="C202" s="196"/>
      <c r="D202" s="196"/>
      <c r="E202" s="196"/>
      <c r="F202" s="196"/>
      <c r="G202" s="196"/>
      <c r="H202" s="196"/>
      <c r="I202" s="196"/>
      <c r="J202" s="196"/>
      <c r="K202" s="196"/>
      <c r="L202" s="196"/>
      <c r="M202" s="196"/>
      <c r="N202" s="196"/>
      <c r="O202" s="196"/>
      <c r="P202" s="196"/>
      <c r="Q202" s="196"/>
      <c r="R202" s="196"/>
      <c r="S202" s="196"/>
      <c r="T202" s="262"/>
    </row>
    <row r="203" spans="1:20" ht="13.95" customHeight="1">
      <c r="A203" s="261"/>
      <c r="B203" s="196"/>
      <c r="C203" s="196"/>
      <c r="D203" s="196"/>
      <c r="E203" s="196"/>
      <c r="F203" s="196"/>
      <c r="G203" s="196"/>
      <c r="H203" s="196"/>
      <c r="I203" s="196"/>
      <c r="J203" s="196"/>
      <c r="K203" s="196"/>
      <c r="L203" s="196"/>
      <c r="M203" s="196"/>
      <c r="N203" s="196"/>
      <c r="O203" s="196"/>
      <c r="P203" s="196"/>
      <c r="Q203" s="196"/>
      <c r="R203" s="196"/>
      <c r="S203" s="196"/>
      <c r="T203" s="262"/>
    </row>
    <row r="204" spans="1:20" ht="13.95" customHeight="1">
      <c r="A204" s="261"/>
      <c r="B204" s="196"/>
      <c r="C204" s="196"/>
      <c r="D204" s="196"/>
      <c r="E204" s="196"/>
      <c r="F204" s="196"/>
      <c r="G204" s="196"/>
      <c r="H204" s="196"/>
      <c r="I204" s="196"/>
      <c r="J204" s="196"/>
      <c r="K204" s="196"/>
      <c r="L204" s="196"/>
      <c r="M204" s="196"/>
      <c r="N204" s="196"/>
      <c r="O204" s="196"/>
      <c r="P204" s="196"/>
      <c r="Q204" s="196"/>
      <c r="R204" s="196"/>
      <c r="S204" s="196"/>
      <c r="T204" s="262"/>
    </row>
    <row r="205" spans="1:20" ht="14.1" customHeight="1">
      <c r="A205" s="261"/>
      <c r="B205" s="196"/>
      <c r="C205" s="196"/>
      <c r="D205" s="196"/>
      <c r="E205" s="196"/>
      <c r="F205" s="196"/>
      <c r="G205" s="196"/>
      <c r="H205" s="196"/>
      <c r="I205" s="196"/>
      <c r="J205" s="196"/>
      <c r="K205" s="196"/>
      <c r="L205" s="286"/>
      <c r="M205" s="196"/>
      <c r="N205" s="196"/>
      <c r="O205" s="286"/>
      <c r="P205" s="196"/>
      <c r="Q205" s="196"/>
      <c r="R205" s="286"/>
      <c r="S205" s="196"/>
      <c r="T205" s="262"/>
    </row>
    <row r="206" spans="1:20" ht="14.1" customHeight="1">
      <c r="A206" s="261"/>
      <c r="B206" s="196"/>
      <c r="C206" s="196"/>
      <c r="D206" s="196"/>
      <c r="E206" s="196"/>
      <c r="F206" s="196"/>
      <c r="G206" s="196"/>
      <c r="H206" s="196"/>
      <c r="I206" s="196"/>
      <c r="J206" s="196"/>
      <c r="K206" s="196"/>
      <c r="L206" s="286"/>
      <c r="M206" s="196"/>
      <c r="N206" s="196"/>
      <c r="O206" s="286"/>
      <c r="P206" s="196"/>
      <c r="Q206" s="196"/>
      <c r="R206" s="286"/>
      <c r="S206" s="196"/>
      <c r="T206" s="262"/>
    </row>
    <row r="207" spans="1:20" ht="14.1" customHeight="1">
      <c r="A207" s="261"/>
      <c r="B207" s="196"/>
      <c r="C207" s="196"/>
      <c r="D207" s="196"/>
      <c r="E207" s="196"/>
      <c r="F207" s="196"/>
      <c r="G207" s="196"/>
      <c r="H207" s="196"/>
      <c r="I207" s="196"/>
      <c r="J207" s="196"/>
      <c r="K207" s="196"/>
      <c r="L207" s="286"/>
      <c r="M207" s="196"/>
      <c r="N207" s="196"/>
      <c r="O207" s="286"/>
      <c r="P207" s="196"/>
      <c r="Q207" s="196"/>
      <c r="R207" s="286"/>
      <c r="S207" s="196"/>
      <c r="T207" s="262"/>
    </row>
    <row r="208" spans="1:20" ht="14.1" customHeight="1">
      <c r="A208" s="261"/>
      <c r="B208" s="196"/>
      <c r="C208" s="196"/>
      <c r="D208" s="196"/>
      <c r="E208" s="196"/>
      <c r="F208" s="196"/>
      <c r="G208" s="196"/>
      <c r="H208" s="196"/>
      <c r="I208" s="196"/>
      <c r="J208" s="196"/>
      <c r="K208" s="196"/>
      <c r="L208" s="286"/>
      <c r="M208" s="196"/>
      <c r="N208" s="196"/>
      <c r="O208" s="286"/>
      <c r="P208" s="196"/>
      <c r="Q208" s="196"/>
      <c r="R208" s="286"/>
      <c r="S208" s="196"/>
      <c r="T208" s="262"/>
    </row>
    <row r="209" spans="1:20" ht="14.1" customHeight="1">
      <c r="A209" s="261"/>
      <c r="B209" s="196"/>
      <c r="C209" s="196"/>
      <c r="D209" s="196"/>
      <c r="E209" s="196"/>
      <c r="F209" s="196"/>
      <c r="G209" s="196"/>
      <c r="H209" s="196"/>
      <c r="I209" s="196"/>
      <c r="J209" s="196"/>
      <c r="K209" s="196"/>
      <c r="L209" s="286"/>
      <c r="M209" s="196"/>
      <c r="N209" s="196"/>
      <c r="O209" s="286"/>
      <c r="P209" s="196"/>
      <c r="Q209" s="196"/>
      <c r="R209" s="286"/>
      <c r="S209" s="196"/>
      <c r="T209" s="262"/>
    </row>
    <row r="210" spans="1:20" ht="14.1" customHeight="1">
      <c r="A210" s="261"/>
      <c r="B210" s="196"/>
      <c r="C210" s="196"/>
      <c r="D210" s="196"/>
      <c r="E210" s="196"/>
      <c r="F210" s="196"/>
      <c r="G210" s="196"/>
      <c r="H210" s="196"/>
      <c r="I210" s="196"/>
      <c r="J210" s="196"/>
      <c r="K210" s="196"/>
      <c r="L210" s="286"/>
      <c r="M210" s="196"/>
      <c r="N210" s="196"/>
      <c r="O210" s="286"/>
      <c r="P210" s="196"/>
      <c r="Q210" s="196"/>
      <c r="R210" s="286"/>
      <c r="S210" s="196"/>
      <c r="T210" s="262"/>
    </row>
    <row r="211" spans="1:20" ht="14.1" customHeight="1">
      <c r="A211" s="261"/>
      <c r="B211" s="196"/>
      <c r="C211" s="196"/>
      <c r="D211" s="196"/>
      <c r="E211" s="196"/>
      <c r="F211" s="196"/>
      <c r="G211" s="196"/>
      <c r="H211" s="196"/>
      <c r="I211" s="196"/>
      <c r="J211" s="196"/>
      <c r="K211" s="196"/>
      <c r="L211" s="286"/>
      <c r="M211" s="196"/>
      <c r="N211" s="196"/>
      <c r="O211" s="286"/>
      <c r="P211" s="196"/>
      <c r="Q211" s="196"/>
      <c r="R211" s="286"/>
      <c r="S211" s="196"/>
      <c r="T211" s="262"/>
    </row>
    <row r="212" spans="1:20" ht="14.1" customHeight="1">
      <c r="A212" s="261"/>
      <c r="B212" s="196"/>
      <c r="C212" s="196"/>
      <c r="D212" s="196"/>
      <c r="E212" s="196"/>
      <c r="F212" s="196"/>
      <c r="G212" s="196"/>
      <c r="H212" s="196"/>
      <c r="I212" s="196"/>
      <c r="J212" s="196"/>
      <c r="K212" s="196"/>
      <c r="L212" s="286"/>
      <c r="M212" s="196"/>
      <c r="N212" s="196"/>
      <c r="O212" s="286"/>
      <c r="P212" s="196"/>
      <c r="Q212" s="196"/>
      <c r="R212" s="286"/>
      <c r="S212" s="196"/>
      <c r="T212" s="262"/>
    </row>
    <row r="213" spans="1:20" ht="14.1" customHeight="1">
      <c r="A213" s="261"/>
      <c r="B213" s="196"/>
      <c r="C213" s="196"/>
      <c r="D213" s="196"/>
      <c r="E213" s="196"/>
      <c r="F213" s="196"/>
      <c r="G213" s="196"/>
      <c r="H213" s="196"/>
      <c r="I213" s="196"/>
      <c r="J213" s="196"/>
      <c r="K213" s="196"/>
      <c r="L213" s="286"/>
      <c r="M213" s="196"/>
      <c r="N213" s="196"/>
      <c r="O213" s="286"/>
      <c r="P213" s="196"/>
      <c r="Q213" s="196"/>
      <c r="R213" s="286"/>
      <c r="S213" s="196"/>
      <c r="T213" s="262"/>
    </row>
    <row r="214" spans="1:20" ht="14.1" customHeight="1">
      <c r="A214" s="261"/>
      <c r="B214" s="196"/>
      <c r="C214" s="196"/>
      <c r="D214" s="196"/>
      <c r="E214" s="196"/>
      <c r="F214" s="196"/>
      <c r="G214" s="196"/>
      <c r="H214" s="196"/>
      <c r="I214" s="196"/>
      <c r="J214" s="196"/>
      <c r="K214" s="196"/>
      <c r="L214" s="286"/>
      <c r="M214" s="196"/>
      <c r="N214" s="196"/>
      <c r="O214" s="286"/>
      <c r="P214" s="196"/>
      <c r="Q214" s="196"/>
      <c r="R214" s="286"/>
      <c r="S214" s="196"/>
      <c r="T214" s="262"/>
    </row>
    <row r="215" spans="1:20" ht="13.95" customHeight="1">
      <c r="A215" s="261"/>
      <c r="B215" s="196"/>
      <c r="C215" s="196"/>
      <c r="D215" s="196"/>
      <c r="E215" s="196"/>
      <c r="F215" s="196"/>
      <c r="G215" s="196"/>
      <c r="H215" s="196"/>
      <c r="I215" s="196"/>
      <c r="J215" s="196"/>
      <c r="K215" s="196"/>
      <c r="L215" s="196"/>
      <c r="M215" s="196"/>
      <c r="N215" s="196"/>
      <c r="O215" s="196"/>
      <c r="P215" s="196"/>
      <c r="Q215" s="196"/>
      <c r="R215" s="196"/>
      <c r="S215" s="196"/>
      <c r="T215" s="262"/>
    </row>
    <row r="216" spans="1:20" ht="13.95" customHeight="1">
      <c r="A216" s="261"/>
      <c r="B216" s="196"/>
      <c r="C216" s="196"/>
      <c r="D216" s="196"/>
      <c r="E216" s="196"/>
      <c r="F216" s="196"/>
      <c r="G216" s="196"/>
      <c r="H216" s="196"/>
      <c r="I216" s="196"/>
      <c r="J216" s="196"/>
      <c r="K216" s="196"/>
      <c r="L216" s="196"/>
      <c r="M216" s="196"/>
      <c r="N216" s="196"/>
      <c r="O216" s="196"/>
      <c r="P216" s="196"/>
      <c r="Q216" s="196"/>
      <c r="R216" s="196"/>
      <c r="S216" s="196"/>
      <c r="T216" s="262"/>
    </row>
    <row r="217" spans="1:20" ht="13.95" customHeight="1">
      <c r="A217" s="261"/>
      <c r="B217" s="196"/>
      <c r="C217" s="196"/>
      <c r="D217" s="196"/>
      <c r="E217" s="196"/>
      <c r="F217" s="196"/>
      <c r="G217" s="196"/>
      <c r="H217" s="196"/>
      <c r="I217" s="196"/>
      <c r="J217" s="196"/>
      <c r="K217" s="196"/>
      <c r="L217" s="196"/>
      <c r="M217" s="196"/>
      <c r="N217" s="196"/>
      <c r="O217" s="196"/>
      <c r="P217" s="196"/>
      <c r="Q217" s="196"/>
      <c r="R217" s="196"/>
      <c r="S217" s="196"/>
      <c r="T217" s="262"/>
    </row>
    <row r="218" spans="1:20" ht="13.95" customHeight="1">
      <c r="A218" s="261"/>
      <c r="B218" s="196"/>
      <c r="C218" s="196"/>
      <c r="D218" s="196"/>
      <c r="E218" s="196"/>
      <c r="F218" s="196"/>
      <c r="G218" s="196"/>
      <c r="H218" s="196"/>
      <c r="I218" s="196"/>
      <c r="J218" s="196"/>
      <c r="K218" s="196"/>
      <c r="L218" s="196"/>
      <c r="M218" s="196"/>
      <c r="N218" s="196"/>
      <c r="O218" s="196"/>
      <c r="P218" s="196"/>
      <c r="Q218" s="196"/>
      <c r="R218" s="196"/>
      <c r="S218" s="196"/>
      <c r="T218" s="262"/>
    </row>
    <row r="219" spans="1:20" ht="13.95" customHeight="1">
      <c r="A219" s="261"/>
      <c r="B219" s="196"/>
      <c r="C219" s="196"/>
      <c r="D219" s="196"/>
      <c r="E219" s="196"/>
      <c r="F219" s="196"/>
      <c r="G219" s="196"/>
      <c r="H219" s="196"/>
      <c r="I219" s="196"/>
      <c r="J219" s="196"/>
      <c r="K219" s="196"/>
      <c r="L219" s="196"/>
      <c r="M219" s="196"/>
      <c r="N219" s="196"/>
      <c r="O219" s="196"/>
      <c r="P219" s="196"/>
      <c r="Q219" s="196"/>
      <c r="R219" s="196"/>
      <c r="S219" s="196"/>
      <c r="T219" s="262"/>
    </row>
    <row r="220" spans="1:20" ht="13.95" customHeight="1">
      <c r="A220" s="261"/>
      <c r="B220" s="196"/>
      <c r="C220" s="196"/>
      <c r="D220" s="196"/>
      <c r="E220" s="196"/>
      <c r="F220" s="196"/>
      <c r="G220" s="196"/>
      <c r="H220" s="196"/>
      <c r="I220" s="196"/>
      <c r="J220" s="196"/>
      <c r="K220" s="196"/>
      <c r="L220" s="196"/>
      <c r="M220" s="196"/>
      <c r="N220" s="196"/>
      <c r="O220" s="196"/>
      <c r="P220" s="196"/>
      <c r="Q220" s="196"/>
      <c r="R220" s="196"/>
      <c r="S220" s="196"/>
      <c r="T220" s="262"/>
    </row>
    <row r="221" spans="1:20" ht="13.95" customHeight="1">
      <c r="A221" s="261"/>
      <c r="B221" s="196"/>
      <c r="C221" s="196"/>
      <c r="D221" s="196"/>
      <c r="E221" s="196"/>
      <c r="F221" s="196"/>
      <c r="G221" s="196"/>
      <c r="H221" s="196"/>
      <c r="I221" s="196"/>
      <c r="J221" s="196"/>
      <c r="K221" s="196"/>
      <c r="L221" s="196"/>
      <c r="M221" s="196"/>
      <c r="N221" s="196"/>
      <c r="O221" s="196"/>
      <c r="P221" s="196"/>
      <c r="Q221" s="196"/>
      <c r="R221" s="196"/>
      <c r="S221" s="196"/>
      <c r="T221" s="262"/>
    </row>
    <row r="222" spans="1:20" ht="14.1" customHeight="1">
      <c r="A222" s="261"/>
      <c r="B222" s="196"/>
      <c r="C222" s="196"/>
      <c r="D222" s="196"/>
      <c r="E222" s="196"/>
      <c r="F222" s="196"/>
      <c r="G222" s="196"/>
      <c r="H222" s="196"/>
      <c r="I222" s="196"/>
      <c r="J222" s="196"/>
      <c r="K222" s="196"/>
      <c r="L222" s="286"/>
      <c r="M222" s="196"/>
      <c r="N222" s="196"/>
      <c r="O222" s="286"/>
      <c r="P222" s="196"/>
      <c r="Q222" s="196"/>
      <c r="R222" s="286"/>
      <c r="S222" s="196"/>
      <c r="T222" s="262"/>
    </row>
    <row r="223" spans="1:20" ht="14.1" customHeight="1">
      <c r="A223" s="261"/>
      <c r="B223" s="196"/>
      <c r="C223" s="196"/>
      <c r="D223" s="196"/>
      <c r="E223" s="196"/>
      <c r="F223" s="196"/>
      <c r="G223" s="196"/>
      <c r="H223" s="196"/>
      <c r="I223" s="196"/>
      <c r="J223" s="196"/>
      <c r="K223" s="196"/>
      <c r="L223" s="286"/>
      <c r="M223" s="196"/>
      <c r="N223" s="196"/>
      <c r="O223" s="286"/>
      <c r="P223" s="196"/>
      <c r="Q223" s="196"/>
      <c r="R223" s="286"/>
      <c r="S223" s="196"/>
      <c r="T223" s="262"/>
    </row>
    <row r="224" spans="1:20" ht="14.1" customHeight="1">
      <c r="A224" s="261"/>
      <c r="B224" s="196"/>
      <c r="C224" s="196"/>
      <c r="D224" s="196"/>
      <c r="E224" s="196"/>
      <c r="F224" s="196"/>
      <c r="G224" s="196"/>
      <c r="H224" s="196"/>
      <c r="I224" s="196"/>
      <c r="J224" s="196"/>
      <c r="K224" s="196"/>
      <c r="L224" s="286"/>
      <c r="M224" s="196"/>
      <c r="N224" s="196"/>
      <c r="O224" s="286"/>
      <c r="P224" s="196"/>
      <c r="Q224" s="196"/>
      <c r="R224" s="286"/>
      <c r="S224" s="196"/>
      <c r="T224" s="262"/>
    </row>
    <row r="225" spans="1:20" ht="14.1" customHeight="1">
      <c r="A225" s="261"/>
      <c r="B225" s="196"/>
      <c r="C225" s="196"/>
      <c r="D225" s="196"/>
      <c r="E225" s="196"/>
      <c r="F225" s="196"/>
      <c r="G225" s="196"/>
      <c r="H225" s="196"/>
      <c r="I225" s="196"/>
      <c r="J225" s="196"/>
      <c r="K225" s="196"/>
      <c r="L225" s="286"/>
      <c r="M225" s="196"/>
      <c r="N225" s="196"/>
      <c r="O225" s="286"/>
      <c r="P225" s="196"/>
      <c r="Q225" s="196"/>
      <c r="R225" s="286"/>
      <c r="S225" s="196"/>
      <c r="T225" s="262"/>
    </row>
    <row r="226" spans="1:20" ht="14.1" customHeight="1">
      <c r="A226" s="261"/>
      <c r="B226" s="196"/>
      <c r="C226" s="196"/>
      <c r="D226" s="196"/>
      <c r="E226" s="196"/>
      <c r="F226" s="196"/>
      <c r="G226" s="196"/>
      <c r="H226" s="196"/>
      <c r="I226" s="196"/>
      <c r="J226" s="196"/>
      <c r="K226" s="196"/>
      <c r="L226" s="286"/>
      <c r="M226" s="196"/>
      <c r="N226" s="196"/>
      <c r="O226" s="286"/>
      <c r="P226" s="196"/>
      <c r="Q226" s="196"/>
      <c r="R226" s="286"/>
      <c r="S226" s="196"/>
      <c r="T226" s="262"/>
    </row>
    <row r="227" spans="1:20" ht="14.1" customHeight="1">
      <c r="A227" s="261"/>
      <c r="B227" s="196"/>
      <c r="C227" s="196"/>
      <c r="D227" s="196"/>
      <c r="E227" s="196"/>
      <c r="F227" s="196"/>
      <c r="G227" s="196"/>
      <c r="H227" s="196"/>
      <c r="I227" s="196"/>
      <c r="J227" s="196"/>
      <c r="K227" s="196"/>
      <c r="L227" s="286"/>
      <c r="M227" s="196"/>
      <c r="N227" s="196"/>
      <c r="O227" s="286"/>
      <c r="P227" s="196"/>
      <c r="Q227" s="196"/>
      <c r="R227" s="286"/>
      <c r="S227" s="196"/>
      <c r="T227" s="262"/>
    </row>
    <row r="228" spans="1:20" ht="14.1" customHeight="1">
      <c r="A228" s="261"/>
      <c r="B228" s="196"/>
      <c r="C228" s="196"/>
      <c r="D228" s="196"/>
      <c r="E228" s="196"/>
      <c r="F228" s="196"/>
      <c r="G228" s="196"/>
      <c r="H228" s="196"/>
      <c r="I228" s="196"/>
      <c r="J228" s="196"/>
      <c r="K228" s="196"/>
      <c r="L228" s="286"/>
      <c r="M228" s="196"/>
      <c r="N228" s="196"/>
      <c r="O228" s="286"/>
      <c r="P228" s="196"/>
      <c r="Q228" s="196"/>
      <c r="R228" s="286"/>
      <c r="S228" s="196"/>
      <c r="T228" s="262"/>
    </row>
    <row r="229" spans="1:20" ht="14.1" customHeight="1">
      <c r="A229" s="261"/>
      <c r="B229" s="196"/>
      <c r="C229" s="196"/>
      <c r="D229" s="196"/>
      <c r="E229" s="196"/>
      <c r="F229" s="196"/>
      <c r="G229" s="196"/>
      <c r="H229" s="196"/>
      <c r="I229" s="196"/>
      <c r="J229" s="196"/>
      <c r="K229" s="196"/>
      <c r="L229" s="286"/>
      <c r="M229" s="196"/>
      <c r="N229" s="196"/>
      <c r="O229" s="286"/>
      <c r="P229" s="196"/>
      <c r="Q229" s="196"/>
      <c r="R229" s="286"/>
      <c r="S229" s="196"/>
      <c r="T229" s="262"/>
    </row>
    <row r="230" spans="1:20" ht="14.1" customHeight="1">
      <c r="A230" s="261"/>
      <c r="B230" s="196"/>
      <c r="C230" s="196"/>
      <c r="D230" s="196"/>
      <c r="E230" s="196"/>
      <c r="F230" s="196"/>
      <c r="G230" s="196"/>
      <c r="H230" s="196"/>
      <c r="I230" s="196"/>
      <c r="J230" s="196"/>
      <c r="K230" s="196"/>
      <c r="L230" s="286"/>
      <c r="M230" s="196"/>
      <c r="N230" s="196"/>
      <c r="O230" s="286"/>
      <c r="P230" s="196"/>
      <c r="Q230" s="196"/>
      <c r="R230" s="286"/>
      <c r="S230" s="196"/>
      <c r="T230" s="262"/>
    </row>
    <row r="231" spans="1:20" ht="14.1" customHeight="1">
      <c r="A231" s="261"/>
      <c r="B231" s="196"/>
      <c r="C231" s="196"/>
      <c r="D231" s="196"/>
      <c r="E231" s="196"/>
      <c r="F231" s="196"/>
      <c r="G231" s="196"/>
      <c r="H231" s="196"/>
      <c r="I231" s="196"/>
      <c r="J231" s="196"/>
      <c r="K231" s="196"/>
      <c r="L231" s="286"/>
      <c r="M231" s="196"/>
      <c r="N231" s="196"/>
      <c r="O231" s="286"/>
      <c r="P231" s="196"/>
      <c r="Q231" s="196"/>
      <c r="R231" s="286"/>
      <c r="S231" s="196"/>
      <c r="T231" s="262"/>
    </row>
    <row r="232" spans="1:20" ht="13.95" customHeight="1">
      <c r="A232" s="261"/>
      <c r="B232" s="196"/>
      <c r="C232" s="196"/>
      <c r="D232" s="196"/>
      <c r="E232" s="196"/>
      <c r="F232" s="196"/>
      <c r="G232" s="196"/>
      <c r="H232" s="196"/>
      <c r="I232" s="196"/>
      <c r="J232" s="196"/>
      <c r="K232" s="196"/>
      <c r="L232" s="196"/>
      <c r="M232" s="196"/>
      <c r="N232" s="196"/>
      <c r="O232" s="196"/>
      <c r="P232" s="196"/>
      <c r="Q232" s="196"/>
      <c r="R232" s="196"/>
      <c r="S232" s="196"/>
      <c r="T232" s="262"/>
    </row>
    <row r="233" spans="1:20" ht="13.95" customHeight="1">
      <c r="A233" s="261"/>
      <c r="B233" s="196"/>
      <c r="C233" s="196"/>
      <c r="D233" s="196"/>
      <c r="E233" s="196"/>
      <c r="F233" s="196"/>
      <c r="G233" s="196"/>
      <c r="H233" s="196"/>
      <c r="I233" s="196"/>
      <c r="J233" s="196"/>
      <c r="K233" s="196"/>
      <c r="L233" s="196"/>
      <c r="M233" s="196"/>
      <c r="N233" s="196"/>
      <c r="O233" s="196"/>
      <c r="P233" s="196"/>
      <c r="Q233" s="196"/>
      <c r="R233" s="196"/>
      <c r="S233" s="196"/>
      <c r="T233" s="262"/>
    </row>
    <row r="234" spans="1:20" ht="13.95" customHeight="1">
      <c r="A234" s="261"/>
      <c r="B234" s="196"/>
      <c r="C234" s="196"/>
      <c r="D234" s="196"/>
      <c r="E234" s="196"/>
      <c r="F234" s="196"/>
      <c r="G234" s="196"/>
      <c r="H234" s="196"/>
      <c r="I234" s="196"/>
      <c r="J234" s="196"/>
      <c r="K234" s="196"/>
      <c r="L234" s="196"/>
      <c r="M234" s="196"/>
      <c r="N234" s="196"/>
      <c r="O234" s="196"/>
      <c r="P234" s="196"/>
      <c r="Q234" s="196"/>
      <c r="R234" s="196"/>
      <c r="S234" s="196"/>
      <c r="T234" s="262"/>
    </row>
    <row r="235" spans="1:20" ht="14.1" customHeight="1">
      <c r="A235" s="261"/>
      <c r="B235" s="196"/>
      <c r="C235" s="196"/>
      <c r="D235" s="196"/>
      <c r="E235" s="196"/>
      <c r="F235" s="196"/>
      <c r="G235" s="196"/>
      <c r="H235" s="196"/>
      <c r="I235" s="196"/>
      <c r="J235" s="196"/>
      <c r="K235" s="196"/>
      <c r="L235" s="286"/>
      <c r="M235" s="196"/>
      <c r="N235" s="196"/>
      <c r="O235" s="286"/>
      <c r="P235" s="196"/>
      <c r="Q235" s="196"/>
      <c r="R235" s="286"/>
      <c r="S235" s="196"/>
      <c r="T235" s="262"/>
    </row>
    <row r="236" spans="1:20" ht="14.1" customHeight="1">
      <c r="A236" s="261"/>
      <c r="B236" s="196"/>
      <c r="C236" s="196"/>
      <c r="D236" s="196"/>
      <c r="E236" s="196"/>
      <c r="F236" s="196"/>
      <c r="G236" s="196"/>
      <c r="H236" s="196"/>
      <c r="I236" s="196"/>
      <c r="J236" s="196"/>
      <c r="K236" s="196"/>
      <c r="L236" s="286"/>
      <c r="M236" s="196"/>
      <c r="N236" s="196"/>
      <c r="O236" s="286"/>
      <c r="P236" s="196"/>
      <c r="Q236" s="196"/>
      <c r="R236" s="286"/>
      <c r="S236" s="196"/>
      <c r="T236" s="262"/>
    </row>
    <row r="237" spans="1:20" ht="14.1" customHeight="1">
      <c r="A237" s="261"/>
      <c r="B237" s="196"/>
      <c r="C237" s="196"/>
      <c r="D237" s="196"/>
      <c r="E237" s="196"/>
      <c r="F237" s="196"/>
      <c r="G237" s="196"/>
      <c r="H237" s="196"/>
      <c r="I237" s="196"/>
      <c r="J237" s="196"/>
      <c r="K237" s="196"/>
      <c r="L237" s="286"/>
      <c r="M237" s="196"/>
      <c r="N237" s="196"/>
      <c r="O237" s="286"/>
      <c r="P237" s="196"/>
      <c r="Q237" s="196"/>
      <c r="R237" s="286"/>
      <c r="S237" s="196"/>
      <c r="T237" s="262"/>
    </row>
    <row r="238" spans="1:20" ht="14.1" customHeight="1">
      <c r="A238" s="261"/>
      <c r="B238" s="196"/>
      <c r="C238" s="196"/>
      <c r="D238" s="196"/>
      <c r="E238" s="196"/>
      <c r="F238" s="196"/>
      <c r="G238" s="196"/>
      <c r="H238" s="196"/>
      <c r="I238" s="196"/>
      <c r="J238" s="196"/>
      <c r="K238" s="196"/>
      <c r="L238" s="286"/>
      <c r="M238" s="196"/>
      <c r="N238" s="196"/>
      <c r="O238" s="286"/>
      <c r="P238" s="196"/>
      <c r="Q238" s="196"/>
      <c r="R238" s="286"/>
      <c r="S238" s="196"/>
      <c r="T238" s="262"/>
    </row>
    <row r="239" spans="1:20" ht="14.1" customHeight="1">
      <c r="A239" s="261"/>
      <c r="B239" s="196"/>
      <c r="C239" s="196"/>
      <c r="D239" s="196"/>
      <c r="E239" s="196"/>
      <c r="F239" s="196"/>
      <c r="G239" s="196"/>
      <c r="H239" s="196"/>
      <c r="I239" s="196"/>
      <c r="J239" s="196"/>
      <c r="K239" s="196"/>
      <c r="L239" s="286"/>
      <c r="M239" s="196"/>
      <c r="N239" s="196"/>
      <c r="O239" s="286"/>
      <c r="P239" s="196"/>
      <c r="Q239" s="196"/>
      <c r="R239" s="286"/>
      <c r="S239" s="196"/>
      <c r="T239" s="262"/>
    </row>
    <row r="240" spans="1:20" ht="14.1" customHeight="1">
      <c r="A240" s="261"/>
      <c r="B240" s="196"/>
      <c r="C240" s="196"/>
      <c r="D240" s="196"/>
      <c r="E240" s="196"/>
      <c r="F240" s="196"/>
      <c r="G240" s="196"/>
      <c r="H240" s="196"/>
      <c r="I240" s="196"/>
      <c r="J240" s="196"/>
      <c r="K240" s="196"/>
      <c r="L240" s="286"/>
      <c r="M240" s="196"/>
      <c r="N240" s="196"/>
      <c r="O240" s="286"/>
      <c r="P240" s="196"/>
      <c r="Q240" s="196"/>
      <c r="R240" s="286"/>
      <c r="S240" s="196"/>
      <c r="T240" s="262"/>
    </row>
    <row r="241" spans="1:20" ht="14.1" customHeight="1">
      <c r="A241" s="261"/>
      <c r="B241" s="196"/>
      <c r="C241" s="196"/>
      <c r="D241" s="196"/>
      <c r="E241" s="196"/>
      <c r="F241" s="196"/>
      <c r="G241" s="196"/>
      <c r="H241" s="196"/>
      <c r="I241" s="196"/>
      <c r="J241" s="196"/>
      <c r="K241" s="196"/>
      <c r="L241" s="286"/>
      <c r="M241" s="196"/>
      <c r="N241" s="196"/>
      <c r="O241" s="286"/>
      <c r="P241" s="196"/>
      <c r="Q241" s="196"/>
      <c r="R241" s="286"/>
      <c r="S241" s="196"/>
      <c r="T241" s="262"/>
    </row>
    <row r="242" spans="1:20" ht="14.1" customHeight="1">
      <c r="A242" s="261"/>
      <c r="B242" s="196"/>
      <c r="C242" s="196"/>
      <c r="D242" s="196"/>
      <c r="E242" s="196"/>
      <c r="F242" s="196"/>
      <c r="G242" s="196"/>
      <c r="H242" s="196"/>
      <c r="I242" s="196"/>
      <c r="J242" s="196"/>
      <c r="K242" s="196"/>
      <c r="L242" s="286"/>
      <c r="M242" s="196"/>
      <c r="N242" s="196"/>
      <c r="O242" s="286"/>
      <c r="P242" s="196"/>
      <c r="Q242" s="196"/>
      <c r="R242" s="286"/>
      <c r="S242" s="196"/>
      <c r="T242" s="262"/>
    </row>
    <row r="243" spans="1:20" ht="14.1" customHeight="1">
      <c r="A243" s="261"/>
      <c r="B243" s="196"/>
      <c r="C243" s="196"/>
      <c r="D243" s="196"/>
      <c r="E243" s="196"/>
      <c r="F243" s="196"/>
      <c r="G243" s="196"/>
      <c r="H243" s="196"/>
      <c r="I243" s="196"/>
      <c r="J243" s="196"/>
      <c r="K243" s="196"/>
      <c r="L243" s="286"/>
      <c r="M243" s="196"/>
      <c r="N243" s="196"/>
      <c r="O243" s="286"/>
      <c r="P243" s="196"/>
      <c r="Q243" s="196"/>
      <c r="R243" s="286"/>
      <c r="S243" s="196"/>
      <c r="T243" s="262"/>
    </row>
    <row r="244" spans="1:20" ht="14.1" customHeight="1">
      <c r="A244" s="261"/>
      <c r="B244" s="196"/>
      <c r="C244" s="196"/>
      <c r="D244" s="196"/>
      <c r="E244" s="196"/>
      <c r="F244" s="196"/>
      <c r="G244" s="196"/>
      <c r="H244" s="196"/>
      <c r="I244" s="196"/>
      <c r="J244" s="196"/>
      <c r="K244" s="196"/>
      <c r="L244" s="286"/>
      <c r="M244" s="196"/>
      <c r="N244" s="196"/>
      <c r="O244" s="286"/>
      <c r="P244" s="196"/>
      <c r="Q244" s="196"/>
      <c r="R244" s="286"/>
      <c r="S244" s="196"/>
      <c r="T244" s="262"/>
    </row>
    <row r="245" spans="1:20" ht="13.95" customHeight="1">
      <c r="A245" s="261"/>
      <c r="B245" s="196"/>
      <c r="C245" s="196"/>
      <c r="D245" s="196"/>
      <c r="E245" s="196"/>
      <c r="F245" s="196"/>
      <c r="G245" s="196"/>
      <c r="H245" s="196"/>
      <c r="I245" s="196"/>
      <c r="J245" s="196"/>
      <c r="K245" s="196"/>
      <c r="L245" s="196"/>
      <c r="M245" s="196"/>
      <c r="N245" s="196"/>
      <c r="O245" s="196"/>
      <c r="P245" s="196"/>
      <c r="Q245" s="196"/>
      <c r="R245" s="196"/>
      <c r="S245" s="196"/>
      <c r="T245" s="262"/>
    </row>
    <row r="246" spans="1:20" ht="13.95" customHeight="1">
      <c r="A246" s="261"/>
      <c r="B246" s="196"/>
      <c r="C246" s="196"/>
      <c r="D246" s="196"/>
      <c r="E246" s="196"/>
      <c r="F246" s="196"/>
      <c r="G246" s="196"/>
      <c r="H246" s="196"/>
      <c r="I246" s="196"/>
      <c r="J246" s="196"/>
      <c r="K246" s="196"/>
      <c r="L246" s="196"/>
      <c r="M246" s="196"/>
      <c r="N246" s="196"/>
      <c r="O246" s="196"/>
      <c r="P246" s="196"/>
      <c r="Q246" s="196"/>
      <c r="R246" s="196"/>
      <c r="S246" s="196"/>
      <c r="T246" s="262"/>
    </row>
    <row r="247" spans="1:20" ht="13.95" customHeight="1">
      <c r="A247" s="261"/>
      <c r="B247" s="196"/>
      <c r="C247" s="196"/>
      <c r="D247" s="196"/>
      <c r="E247" s="196"/>
      <c r="F247" s="196"/>
      <c r="G247" s="196"/>
      <c r="H247" s="196"/>
      <c r="I247" s="196"/>
      <c r="J247" s="196"/>
      <c r="K247" s="196"/>
      <c r="L247" s="196"/>
      <c r="M247" s="196"/>
      <c r="N247" s="196"/>
      <c r="O247" s="196"/>
      <c r="P247" s="196"/>
      <c r="Q247" s="196"/>
      <c r="R247" s="196"/>
      <c r="S247" s="196"/>
      <c r="T247" s="262"/>
    </row>
    <row r="248" spans="1:20" ht="14.1" customHeight="1">
      <c r="A248" s="261"/>
      <c r="B248" s="196"/>
      <c r="C248" s="196"/>
      <c r="D248" s="196"/>
      <c r="E248" s="196"/>
      <c r="F248" s="196"/>
      <c r="G248" s="196"/>
      <c r="H248" s="196"/>
      <c r="I248" s="196"/>
      <c r="J248" s="196"/>
      <c r="K248" s="196"/>
      <c r="L248" s="286"/>
      <c r="M248" s="196"/>
      <c r="N248" s="196"/>
      <c r="O248" s="286"/>
      <c r="P248" s="196"/>
      <c r="Q248" s="196"/>
      <c r="R248" s="286"/>
      <c r="S248" s="196"/>
      <c r="T248" s="262"/>
    </row>
    <row r="249" spans="1:20" ht="14.1" customHeight="1">
      <c r="A249" s="261"/>
      <c r="B249" s="196"/>
      <c r="C249" s="196"/>
      <c r="D249" s="196"/>
      <c r="E249" s="196"/>
      <c r="F249" s="196"/>
      <c r="G249" s="196"/>
      <c r="H249" s="196"/>
      <c r="I249" s="196"/>
      <c r="J249" s="196"/>
      <c r="K249" s="196"/>
      <c r="L249" s="286"/>
      <c r="M249" s="196"/>
      <c r="N249" s="196"/>
      <c r="O249" s="286"/>
      <c r="P249" s="196"/>
      <c r="Q249" s="196"/>
      <c r="R249" s="286"/>
      <c r="S249" s="196"/>
      <c r="T249" s="262"/>
    </row>
    <row r="250" spans="1:20" ht="14.1" customHeight="1">
      <c r="A250" s="261"/>
      <c r="B250" s="196"/>
      <c r="C250" s="196"/>
      <c r="D250" s="196"/>
      <c r="E250" s="196"/>
      <c r="F250" s="196"/>
      <c r="G250" s="196"/>
      <c r="H250" s="196"/>
      <c r="I250" s="196"/>
      <c r="J250" s="196"/>
      <c r="K250" s="196"/>
      <c r="L250" s="286"/>
      <c r="M250" s="196"/>
      <c r="N250" s="196"/>
      <c r="O250" s="286"/>
      <c r="P250" s="196"/>
      <c r="Q250" s="196"/>
      <c r="R250" s="286"/>
      <c r="S250" s="196"/>
      <c r="T250" s="262"/>
    </row>
    <row r="251" spans="1:20" ht="14.1" customHeight="1">
      <c r="A251" s="261"/>
      <c r="B251" s="196"/>
      <c r="C251" s="196"/>
      <c r="D251" s="196"/>
      <c r="E251" s="196"/>
      <c r="F251" s="196"/>
      <c r="G251" s="196"/>
      <c r="H251" s="196"/>
      <c r="I251" s="196"/>
      <c r="J251" s="196"/>
      <c r="K251" s="196"/>
      <c r="L251" s="286"/>
      <c r="M251" s="196"/>
      <c r="N251" s="196"/>
      <c r="O251" s="286"/>
      <c r="P251" s="196"/>
      <c r="Q251" s="196"/>
      <c r="R251" s="286"/>
      <c r="S251" s="196"/>
      <c r="T251" s="262"/>
    </row>
    <row r="252" spans="1:20" ht="14.1" customHeight="1">
      <c r="A252" s="261"/>
      <c r="B252" s="196"/>
      <c r="C252" s="196"/>
      <c r="D252" s="196"/>
      <c r="E252" s="196"/>
      <c r="F252" s="196"/>
      <c r="G252" s="196"/>
      <c r="H252" s="196"/>
      <c r="I252" s="196"/>
      <c r="J252" s="196"/>
      <c r="K252" s="196"/>
      <c r="L252" s="286"/>
      <c r="M252" s="196"/>
      <c r="N252" s="196"/>
      <c r="O252" s="286"/>
      <c r="P252" s="196"/>
      <c r="Q252" s="196"/>
      <c r="R252" s="286"/>
      <c r="S252" s="196"/>
      <c r="T252" s="262"/>
    </row>
    <row r="253" spans="1:20" ht="14.1" customHeight="1">
      <c r="A253" s="261"/>
      <c r="B253" s="196"/>
      <c r="C253" s="196"/>
      <c r="D253" s="196"/>
      <c r="E253" s="196"/>
      <c r="F253" s="196"/>
      <c r="G253" s="196"/>
      <c r="H253" s="196"/>
      <c r="I253" s="196"/>
      <c r="J253" s="196"/>
      <c r="K253" s="196"/>
      <c r="L253" s="286"/>
      <c r="M253" s="196"/>
      <c r="N253" s="196"/>
      <c r="O253" s="286"/>
      <c r="P253" s="196"/>
      <c r="Q253" s="196"/>
      <c r="R253" s="286"/>
      <c r="S253" s="196"/>
      <c r="T253" s="262"/>
    </row>
    <row r="254" spans="1:20" ht="14.1" customHeight="1">
      <c r="A254" s="261"/>
      <c r="B254" s="196"/>
      <c r="C254" s="196"/>
      <c r="D254" s="196"/>
      <c r="E254" s="196"/>
      <c r="F254" s="196"/>
      <c r="G254" s="196"/>
      <c r="H254" s="196"/>
      <c r="I254" s="196"/>
      <c r="J254" s="196"/>
      <c r="K254" s="196"/>
      <c r="L254" s="286"/>
      <c r="M254" s="196"/>
      <c r="N254" s="196"/>
      <c r="O254" s="286"/>
      <c r="P254" s="196"/>
      <c r="Q254" s="196"/>
      <c r="R254" s="286"/>
      <c r="S254" s="196"/>
      <c r="T254" s="262"/>
    </row>
    <row r="255" spans="1:20" ht="14.1" customHeight="1">
      <c r="A255" s="261"/>
      <c r="B255" s="196"/>
      <c r="C255" s="196"/>
      <c r="D255" s="196"/>
      <c r="E255" s="196"/>
      <c r="F255" s="196"/>
      <c r="G255" s="196"/>
      <c r="H255" s="196"/>
      <c r="I255" s="196"/>
      <c r="J255" s="196"/>
      <c r="K255" s="196"/>
      <c r="L255" s="286"/>
      <c r="M255" s="196"/>
      <c r="N255" s="196"/>
      <c r="O255" s="286"/>
      <c r="P255" s="196"/>
      <c r="Q255" s="196"/>
      <c r="R255" s="286"/>
      <c r="S255" s="196"/>
      <c r="T255" s="262"/>
    </row>
    <row r="256" spans="1:20" ht="14.1" customHeight="1">
      <c r="A256" s="261"/>
      <c r="B256" s="196"/>
      <c r="C256" s="196"/>
      <c r="D256" s="196"/>
      <c r="E256" s="196"/>
      <c r="F256" s="196"/>
      <c r="G256" s="196"/>
      <c r="H256" s="196"/>
      <c r="I256" s="196"/>
      <c r="J256" s="196"/>
      <c r="K256" s="196"/>
      <c r="L256" s="286"/>
      <c r="M256" s="196"/>
      <c r="N256" s="196"/>
      <c r="O256" s="286"/>
      <c r="P256" s="196"/>
      <c r="Q256" s="196"/>
      <c r="R256" s="286"/>
      <c r="S256" s="196"/>
      <c r="T256" s="262"/>
    </row>
    <row r="257" spans="1:20" ht="14.1" customHeight="1">
      <c r="A257" s="261"/>
      <c r="B257" s="196"/>
      <c r="C257" s="196"/>
      <c r="D257" s="196"/>
      <c r="E257" s="196"/>
      <c r="F257" s="196"/>
      <c r="G257" s="196"/>
      <c r="H257" s="196"/>
      <c r="I257" s="196"/>
      <c r="J257" s="196"/>
      <c r="K257" s="196"/>
      <c r="L257" s="286"/>
      <c r="M257" s="196"/>
      <c r="N257" s="196"/>
      <c r="O257" s="286"/>
      <c r="P257" s="196"/>
      <c r="Q257" s="196"/>
      <c r="R257" s="286"/>
      <c r="S257" s="196"/>
      <c r="T257" s="262"/>
    </row>
    <row r="258" spans="1:20" ht="13.95" customHeight="1">
      <c r="A258" s="261"/>
      <c r="B258" s="196"/>
      <c r="C258" s="196"/>
      <c r="D258" s="196"/>
      <c r="E258" s="196"/>
      <c r="F258" s="196"/>
      <c r="G258" s="196"/>
      <c r="H258" s="196"/>
      <c r="I258" s="196"/>
      <c r="J258" s="196"/>
      <c r="K258" s="196"/>
      <c r="L258" s="196"/>
      <c r="M258" s="196"/>
      <c r="N258" s="196"/>
      <c r="O258" s="196"/>
      <c r="P258" s="196"/>
      <c r="Q258" s="196"/>
      <c r="R258" s="196"/>
      <c r="S258" s="196"/>
      <c r="T258" s="262"/>
    </row>
    <row r="259" spans="1:20" ht="13.95" customHeight="1">
      <c r="A259" s="261"/>
      <c r="B259" s="196"/>
      <c r="C259" s="196"/>
      <c r="D259" s="196"/>
      <c r="E259" s="196"/>
      <c r="F259" s="196"/>
      <c r="G259" s="196"/>
      <c r="H259" s="196"/>
      <c r="I259" s="196"/>
      <c r="J259" s="196"/>
      <c r="K259" s="196"/>
      <c r="L259" s="196"/>
      <c r="M259" s="196"/>
      <c r="N259" s="196"/>
      <c r="O259" s="196"/>
      <c r="P259" s="196"/>
      <c r="Q259" s="196"/>
      <c r="R259" s="196"/>
      <c r="S259" s="196"/>
      <c r="T259" s="262"/>
    </row>
    <row r="260" spans="1:20" ht="13.95" customHeight="1">
      <c r="A260" s="261"/>
      <c r="B260" s="196"/>
      <c r="C260" s="196"/>
      <c r="D260" s="196"/>
      <c r="E260" s="196"/>
      <c r="F260" s="196"/>
      <c r="G260" s="196"/>
      <c r="H260" s="196"/>
      <c r="I260" s="196"/>
      <c r="J260" s="196"/>
      <c r="K260" s="196"/>
      <c r="L260" s="196"/>
      <c r="M260" s="196"/>
      <c r="N260" s="196"/>
      <c r="O260" s="196"/>
      <c r="P260" s="196"/>
      <c r="Q260" s="196"/>
      <c r="R260" s="196"/>
      <c r="S260" s="196"/>
      <c r="T260" s="262"/>
    </row>
    <row r="261" spans="1:20" ht="14.1" customHeight="1">
      <c r="A261" s="261"/>
      <c r="B261" s="196"/>
      <c r="C261" s="196"/>
      <c r="D261" s="196"/>
      <c r="E261" s="196"/>
      <c r="F261" s="196"/>
      <c r="G261" s="196"/>
      <c r="H261" s="196"/>
      <c r="I261" s="196"/>
      <c r="J261" s="196"/>
      <c r="K261" s="196"/>
      <c r="L261" s="286"/>
      <c r="M261" s="196"/>
      <c r="N261" s="196"/>
      <c r="O261" s="286"/>
      <c r="P261" s="196"/>
      <c r="Q261" s="196"/>
      <c r="R261" s="286"/>
      <c r="S261" s="196"/>
      <c r="T261" s="262"/>
    </row>
    <row r="262" spans="1:20" ht="14.1" customHeight="1">
      <c r="A262" s="261"/>
      <c r="B262" s="196"/>
      <c r="C262" s="196"/>
      <c r="D262" s="196"/>
      <c r="E262" s="196"/>
      <c r="F262" s="196"/>
      <c r="G262" s="196"/>
      <c r="H262" s="196"/>
      <c r="I262" s="196"/>
      <c r="J262" s="196"/>
      <c r="K262" s="196"/>
      <c r="L262" s="286"/>
      <c r="M262" s="196"/>
      <c r="N262" s="196"/>
      <c r="O262" s="286"/>
      <c r="P262" s="196"/>
      <c r="Q262" s="196"/>
      <c r="R262" s="286"/>
      <c r="S262" s="196"/>
      <c r="T262" s="262"/>
    </row>
    <row r="263" spans="1:20" ht="14.1" customHeight="1">
      <c r="A263" s="261"/>
      <c r="B263" s="196"/>
      <c r="C263" s="196"/>
      <c r="D263" s="196"/>
      <c r="E263" s="196"/>
      <c r="F263" s="196"/>
      <c r="G263" s="196"/>
      <c r="H263" s="196"/>
      <c r="I263" s="196"/>
      <c r="J263" s="196"/>
      <c r="K263" s="196"/>
      <c r="L263" s="286"/>
      <c r="M263" s="196"/>
      <c r="N263" s="196"/>
      <c r="O263" s="286"/>
      <c r="P263" s="196"/>
      <c r="Q263" s="196"/>
      <c r="R263" s="286"/>
      <c r="S263" s="196"/>
      <c r="T263" s="262"/>
    </row>
    <row r="264" spans="1:20" ht="14.1" customHeight="1">
      <c r="A264" s="261"/>
      <c r="B264" s="196"/>
      <c r="C264" s="196"/>
      <c r="D264" s="196"/>
      <c r="E264" s="196"/>
      <c r="F264" s="196"/>
      <c r="G264" s="196"/>
      <c r="H264" s="196"/>
      <c r="I264" s="196"/>
      <c r="J264" s="196"/>
      <c r="K264" s="196"/>
      <c r="L264" s="286"/>
      <c r="M264" s="196"/>
      <c r="N264" s="196"/>
      <c r="O264" s="286"/>
      <c r="P264" s="196"/>
      <c r="Q264" s="196"/>
      <c r="R264" s="286"/>
      <c r="S264" s="196"/>
      <c r="T264" s="262"/>
    </row>
    <row r="265" spans="1:20" ht="14.1" customHeight="1">
      <c r="A265" s="261"/>
      <c r="B265" s="196"/>
      <c r="C265" s="196"/>
      <c r="D265" s="196"/>
      <c r="E265" s="196"/>
      <c r="F265" s="196"/>
      <c r="G265" s="196"/>
      <c r="H265" s="196"/>
      <c r="I265" s="196"/>
      <c r="J265" s="196"/>
      <c r="K265" s="196"/>
      <c r="L265" s="286"/>
      <c r="M265" s="196"/>
      <c r="N265" s="196"/>
      <c r="O265" s="286"/>
      <c r="P265" s="196"/>
      <c r="Q265" s="196"/>
      <c r="R265" s="286"/>
      <c r="S265" s="196"/>
      <c r="T265" s="262"/>
    </row>
    <row r="266" spans="1:20" ht="14.1" customHeight="1">
      <c r="A266" s="261"/>
      <c r="B266" s="196"/>
      <c r="C266" s="196"/>
      <c r="D266" s="196"/>
      <c r="E266" s="196"/>
      <c r="F266" s="196"/>
      <c r="G266" s="196"/>
      <c r="H266" s="196"/>
      <c r="I266" s="196"/>
      <c r="J266" s="196"/>
      <c r="K266" s="196"/>
      <c r="L266" s="286"/>
      <c r="M266" s="196"/>
      <c r="N266" s="196"/>
      <c r="O266" s="286"/>
      <c r="P266" s="196"/>
      <c r="Q266" s="196"/>
      <c r="R266" s="286"/>
      <c r="S266" s="196"/>
      <c r="T266" s="262"/>
    </row>
    <row r="267" spans="1:20" ht="14.1" customHeight="1">
      <c r="A267" s="261"/>
      <c r="B267" s="196"/>
      <c r="C267" s="196"/>
      <c r="D267" s="196"/>
      <c r="E267" s="196"/>
      <c r="F267" s="196"/>
      <c r="G267" s="196"/>
      <c r="H267" s="196"/>
      <c r="I267" s="196"/>
      <c r="J267" s="196"/>
      <c r="K267" s="196"/>
      <c r="L267" s="286"/>
      <c r="M267" s="196"/>
      <c r="N267" s="196"/>
      <c r="O267" s="286"/>
      <c r="P267" s="196"/>
      <c r="Q267" s="196"/>
      <c r="R267" s="286"/>
      <c r="S267" s="196"/>
      <c r="T267" s="262"/>
    </row>
    <row r="268" spans="1:20" ht="14.1" customHeight="1">
      <c r="A268" s="261"/>
      <c r="B268" s="196"/>
      <c r="C268" s="196"/>
      <c r="D268" s="196"/>
      <c r="E268" s="196"/>
      <c r="F268" s="196"/>
      <c r="G268" s="196"/>
      <c r="H268" s="196"/>
      <c r="I268" s="196"/>
      <c r="J268" s="196"/>
      <c r="K268" s="196"/>
      <c r="L268" s="286"/>
      <c r="M268" s="196"/>
      <c r="N268" s="196"/>
      <c r="O268" s="286"/>
      <c r="P268" s="196"/>
      <c r="Q268" s="196"/>
      <c r="R268" s="286"/>
      <c r="S268" s="196"/>
      <c r="T268" s="262"/>
    </row>
    <row r="269" spans="1:20" ht="14.1" customHeight="1">
      <c r="A269" s="261"/>
      <c r="B269" s="196"/>
      <c r="C269" s="196"/>
      <c r="D269" s="196"/>
      <c r="E269" s="196"/>
      <c r="F269" s="196"/>
      <c r="G269" s="196"/>
      <c r="H269" s="196"/>
      <c r="I269" s="196"/>
      <c r="J269" s="196"/>
      <c r="K269" s="196"/>
      <c r="L269" s="286"/>
      <c r="M269" s="196"/>
      <c r="N269" s="196"/>
      <c r="O269" s="286"/>
      <c r="P269" s="196"/>
      <c r="Q269" s="196"/>
      <c r="R269" s="286"/>
      <c r="S269" s="196"/>
      <c r="T269" s="262"/>
    </row>
    <row r="270" spans="1:20" ht="14.1" customHeight="1">
      <c r="A270" s="261"/>
      <c r="B270" s="196"/>
      <c r="C270" s="196"/>
      <c r="D270" s="196"/>
      <c r="E270" s="196"/>
      <c r="F270" s="196"/>
      <c r="G270" s="196"/>
      <c r="H270" s="196"/>
      <c r="I270" s="196"/>
      <c r="J270" s="196"/>
      <c r="K270" s="196"/>
      <c r="L270" s="286"/>
      <c r="M270" s="196"/>
      <c r="N270" s="196"/>
      <c r="O270" s="286"/>
      <c r="P270" s="196"/>
      <c r="Q270" s="196"/>
      <c r="R270" s="286"/>
      <c r="S270" s="196"/>
      <c r="T270" s="262"/>
    </row>
    <row r="271" spans="1:20" ht="13.95" customHeight="1">
      <c r="A271" s="261"/>
      <c r="B271" s="196"/>
      <c r="C271" s="196"/>
      <c r="D271" s="196"/>
      <c r="E271" s="196"/>
      <c r="F271" s="196"/>
      <c r="G271" s="196"/>
      <c r="H271" s="196"/>
      <c r="I271" s="196"/>
      <c r="J271" s="196"/>
      <c r="K271" s="196"/>
      <c r="L271" s="196"/>
      <c r="M271" s="196"/>
      <c r="N271" s="196"/>
      <c r="O271" s="196"/>
      <c r="P271" s="196"/>
      <c r="Q271" s="196"/>
      <c r="R271" s="196"/>
      <c r="S271" s="196"/>
      <c r="T271" s="262"/>
    </row>
    <row r="272" spans="1:20" ht="13.95" customHeight="1">
      <c r="A272" s="261"/>
      <c r="B272" s="196"/>
      <c r="C272" s="196"/>
      <c r="D272" s="196"/>
      <c r="E272" s="196"/>
      <c r="F272" s="196"/>
      <c r="G272" s="196"/>
      <c r="H272" s="196"/>
      <c r="I272" s="196"/>
      <c r="J272" s="196"/>
      <c r="K272" s="196"/>
      <c r="L272" s="196"/>
      <c r="M272" s="196"/>
      <c r="N272" s="196"/>
      <c r="O272" s="196"/>
      <c r="P272" s="196"/>
      <c r="Q272" s="196"/>
      <c r="R272" s="196"/>
      <c r="S272" s="196"/>
      <c r="T272" s="262"/>
    </row>
    <row r="273" spans="1:20" ht="13.95" customHeight="1">
      <c r="A273" s="261"/>
      <c r="B273" s="196"/>
      <c r="C273" s="196"/>
      <c r="D273" s="196"/>
      <c r="E273" s="196"/>
      <c r="F273" s="196"/>
      <c r="G273" s="196"/>
      <c r="H273" s="196"/>
      <c r="I273" s="196"/>
      <c r="J273" s="196"/>
      <c r="K273" s="196"/>
      <c r="L273" s="196"/>
      <c r="M273" s="196"/>
      <c r="N273" s="196"/>
      <c r="O273" s="196"/>
      <c r="P273" s="196"/>
      <c r="Q273" s="196"/>
      <c r="R273" s="196"/>
      <c r="S273" s="196"/>
      <c r="T273" s="262"/>
    </row>
    <row r="274" spans="1:20" ht="14.1" customHeight="1">
      <c r="A274" s="261"/>
      <c r="B274" s="196"/>
      <c r="C274" s="196"/>
      <c r="D274" s="196"/>
      <c r="E274" s="196"/>
      <c r="F274" s="196"/>
      <c r="G274" s="196"/>
      <c r="H274" s="196"/>
      <c r="I274" s="196"/>
      <c r="J274" s="196"/>
      <c r="K274" s="196"/>
      <c r="L274" s="286"/>
      <c r="M274" s="196"/>
      <c r="N274" s="196"/>
      <c r="O274" s="286"/>
      <c r="P274" s="196"/>
      <c r="Q274" s="196"/>
      <c r="R274" s="286"/>
      <c r="S274" s="196"/>
      <c r="T274" s="262"/>
    </row>
    <row r="275" spans="1:20" ht="14.1" customHeight="1">
      <c r="A275" s="261"/>
      <c r="B275" s="196"/>
      <c r="C275" s="196"/>
      <c r="D275" s="196"/>
      <c r="E275" s="196"/>
      <c r="F275" s="196"/>
      <c r="G275" s="196"/>
      <c r="H275" s="196"/>
      <c r="I275" s="196"/>
      <c r="J275" s="196"/>
      <c r="K275" s="196"/>
      <c r="L275" s="286"/>
      <c r="M275" s="196"/>
      <c r="N275" s="196"/>
      <c r="O275" s="286"/>
      <c r="P275" s="196"/>
      <c r="Q275" s="196"/>
      <c r="R275" s="286"/>
      <c r="S275" s="196"/>
      <c r="T275" s="262"/>
    </row>
    <row r="276" spans="1:20" ht="14.1" customHeight="1">
      <c r="A276" s="261"/>
      <c r="B276" s="196"/>
      <c r="C276" s="196"/>
      <c r="D276" s="196"/>
      <c r="E276" s="196"/>
      <c r="F276" s="196"/>
      <c r="G276" s="196"/>
      <c r="H276" s="196"/>
      <c r="I276" s="196"/>
      <c r="J276" s="196"/>
      <c r="K276" s="196"/>
      <c r="L276" s="286"/>
      <c r="M276" s="196"/>
      <c r="N276" s="196"/>
      <c r="O276" s="286"/>
      <c r="P276" s="196"/>
      <c r="Q276" s="196"/>
      <c r="R276" s="286"/>
      <c r="S276" s="196"/>
      <c r="T276" s="262"/>
    </row>
    <row r="277" spans="1:20" ht="14.1" customHeight="1">
      <c r="A277" s="261"/>
      <c r="B277" s="196"/>
      <c r="C277" s="196"/>
      <c r="D277" s="196"/>
      <c r="E277" s="196"/>
      <c r="F277" s="196"/>
      <c r="G277" s="196"/>
      <c r="H277" s="196"/>
      <c r="I277" s="196"/>
      <c r="J277" s="196"/>
      <c r="K277" s="196"/>
      <c r="L277" s="286"/>
      <c r="M277" s="196"/>
      <c r="N277" s="196"/>
      <c r="O277" s="286"/>
      <c r="P277" s="196"/>
      <c r="Q277" s="196"/>
      <c r="R277" s="286"/>
      <c r="S277" s="196"/>
      <c r="T277" s="262"/>
    </row>
    <row r="278" spans="1:20" ht="14.1" customHeight="1">
      <c r="A278" s="261"/>
      <c r="B278" s="196"/>
      <c r="C278" s="196"/>
      <c r="D278" s="196"/>
      <c r="E278" s="196"/>
      <c r="F278" s="196"/>
      <c r="G278" s="196"/>
      <c r="H278" s="196"/>
      <c r="I278" s="196"/>
      <c r="J278" s="196"/>
      <c r="K278" s="196"/>
      <c r="L278" s="286"/>
      <c r="M278" s="196"/>
      <c r="N278" s="196"/>
      <c r="O278" s="286"/>
      <c r="P278" s="196"/>
      <c r="Q278" s="196"/>
      <c r="R278" s="286"/>
      <c r="S278" s="196"/>
      <c r="T278" s="262"/>
    </row>
    <row r="279" spans="1:20" ht="14.1" customHeight="1">
      <c r="A279" s="261"/>
      <c r="B279" s="196"/>
      <c r="C279" s="196"/>
      <c r="D279" s="196"/>
      <c r="E279" s="196"/>
      <c r="F279" s="196"/>
      <c r="G279" s="196"/>
      <c r="H279" s="196"/>
      <c r="I279" s="196"/>
      <c r="J279" s="196"/>
      <c r="K279" s="196"/>
      <c r="L279" s="286"/>
      <c r="M279" s="196"/>
      <c r="N279" s="196"/>
      <c r="O279" s="286"/>
      <c r="P279" s="196"/>
      <c r="Q279" s="196"/>
      <c r="R279" s="286"/>
      <c r="S279" s="196"/>
      <c r="T279" s="262"/>
    </row>
    <row r="280" spans="1:20" ht="14.1" customHeight="1">
      <c r="A280" s="261"/>
      <c r="B280" s="196"/>
      <c r="C280" s="196"/>
      <c r="D280" s="196"/>
      <c r="E280" s="196"/>
      <c r="F280" s="196"/>
      <c r="G280" s="196"/>
      <c r="H280" s="196"/>
      <c r="I280" s="196"/>
      <c r="J280" s="196"/>
      <c r="K280" s="196"/>
      <c r="L280" s="286"/>
      <c r="M280" s="196"/>
      <c r="N280" s="196"/>
      <c r="O280" s="286"/>
      <c r="P280" s="196"/>
      <c r="Q280" s="196"/>
      <c r="R280" s="286"/>
      <c r="S280" s="196"/>
      <c r="T280" s="262"/>
    </row>
    <row r="281" spans="1:20" ht="14.1" customHeight="1">
      <c r="A281" s="261"/>
      <c r="B281" s="196"/>
      <c r="C281" s="196"/>
      <c r="D281" s="196"/>
      <c r="E281" s="196"/>
      <c r="F281" s="196"/>
      <c r="G281" s="196"/>
      <c r="H281" s="196"/>
      <c r="I281" s="196"/>
      <c r="J281" s="196"/>
      <c r="K281" s="196"/>
      <c r="L281" s="286"/>
      <c r="M281" s="196"/>
      <c r="N281" s="196"/>
      <c r="O281" s="286"/>
      <c r="P281" s="196"/>
      <c r="Q281" s="196"/>
      <c r="R281" s="286"/>
      <c r="S281" s="196"/>
      <c r="T281" s="262"/>
    </row>
    <row r="282" spans="1:20" ht="14.1" customHeight="1">
      <c r="A282" s="261"/>
      <c r="B282" s="196"/>
      <c r="C282" s="196"/>
      <c r="D282" s="196"/>
      <c r="E282" s="196"/>
      <c r="F282" s="196"/>
      <c r="G282" s="196"/>
      <c r="H282" s="196"/>
      <c r="I282" s="196"/>
      <c r="J282" s="196"/>
      <c r="K282" s="196"/>
      <c r="L282" s="286"/>
      <c r="M282" s="196"/>
      <c r="N282" s="196"/>
      <c r="O282" s="286"/>
      <c r="P282" s="196"/>
      <c r="Q282" s="196"/>
      <c r="R282" s="286"/>
      <c r="S282" s="196"/>
      <c r="T282" s="262"/>
    </row>
    <row r="283" spans="1:20" ht="14.1" customHeight="1">
      <c r="A283" s="261"/>
      <c r="B283" s="196"/>
      <c r="C283" s="196"/>
      <c r="D283" s="196"/>
      <c r="E283" s="196"/>
      <c r="F283" s="196"/>
      <c r="G283" s="196"/>
      <c r="H283" s="196"/>
      <c r="I283" s="196"/>
      <c r="J283" s="196"/>
      <c r="K283" s="196"/>
      <c r="L283" s="286"/>
      <c r="M283" s="196"/>
      <c r="N283" s="196"/>
      <c r="O283" s="286"/>
      <c r="P283" s="196"/>
      <c r="Q283" s="196"/>
      <c r="R283" s="286"/>
      <c r="S283" s="196"/>
      <c r="T283" s="262"/>
    </row>
    <row r="284" spans="1:20" ht="13.95" customHeight="1">
      <c r="A284" s="261"/>
      <c r="B284" s="196"/>
      <c r="C284" s="196"/>
      <c r="D284" s="196"/>
      <c r="E284" s="196"/>
      <c r="F284" s="196"/>
      <c r="G284" s="196"/>
      <c r="H284" s="196"/>
      <c r="I284" s="196"/>
      <c r="J284" s="196"/>
      <c r="K284" s="196"/>
      <c r="L284" s="196"/>
      <c r="M284" s="196"/>
      <c r="N284" s="196"/>
      <c r="O284" s="196"/>
      <c r="P284" s="196"/>
      <c r="Q284" s="196"/>
      <c r="R284" s="196"/>
      <c r="S284" s="196"/>
      <c r="T284" s="262"/>
    </row>
    <row r="285" spans="1:20" ht="13.95" customHeight="1">
      <c r="A285" s="261"/>
      <c r="B285" s="196"/>
      <c r="C285" s="196"/>
      <c r="D285" s="196"/>
      <c r="E285" s="196"/>
      <c r="F285" s="196"/>
      <c r="G285" s="196"/>
      <c r="H285" s="196"/>
      <c r="I285" s="196"/>
      <c r="J285" s="196"/>
      <c r="K285" s="196"/>
      <c r="L285" s="196"/>
      <c r="M285" s="196"/>
      <c r="N285" s="196"/>
      <c r="O285" s="196"/>
      <c r="P285" s="196"/>
      <c r="Q285" s="196"/>
      <c r="R285" s="196"/>
      <c r="S285" s="196"/>
      <c r="T285" s="262"/>
    </row>
    <row r="286" spans="1:20" ht="13.95" customHeight="1">
      <c r="A286" s="261"/>
      <c r="B286" s="196"/>
      <c r="C286" s="196"/>
      <c r="D286" s="196"/>
      <c r="E286" s="196"/>
      <c r="F286" s="196"/>
      <c r="G286" s="196"/>
      <c r="H286" s="196"/>
      <c r="I286" s="196"/>
      <c r="J286" s="196"/>
      <c r="K286" s="196"/>
      <c r="L286" s="196"/>
      <c r="M286" s="196"/>
      <c r="N286" s="196"/>
      <c r="O286" s="196"/>
      <c r="P286" s="196"/>
      <c r="Q286" s="196"/>
      <c r="R286" s="196"/>
      <c r="S286" s="196"/>
      <c r="T286" s="262"/>
    </row>
    <row r="287" spans="1:20" ht="13.95" customHeight="1">
      <c r="A287" s="261"/>
      <c r="B287" s="196"/>
      <c r="C287" s="196"/>
      <c r="D287" s="196"/>
      <c r="E287" s="196"/>
      <c r="F287" s="196"/>
      <c r="G287" s="196"/>
      <c r="H287" s="196"/>
      <c r="I287" s="196"/>
      <c r="J287" s="196"/>
      <c r="K287" s="196"/>
      <c r="L287" s="196"/>
      <c r="M287" s="196"/>
      <c r="N287" s="196"/>
      <c r="O287" s="196"/>
      <c r="P287" s="196"/>
      <c r="Q287" s="196"/>
      <c r="R287" s="196"/>
      <c r="S287" s="196"/>
      <c r="T287" s="262"/>
    </row>
    <row r="288" spans="1:20" ht="13.95" customHeight="1">
      <c r="A288" s="261"/>
      <c r="B288" s="196"/>
      <c r="C288" s="196"/>
      <c r="D288" s="196"/>
      <c r="E288" s="196"/>
      <c r="F288" s="196"/>
      <c r="G288" s="196"/>
      <c r="H288" s="196"/>
      <c r="I288" s="196"/>
      <c r="J288" s="196"/>
      <c r="K288" s="196"/>
      <c r="L288" s="196"/>
      <c r="M288" s="196"/>
      <c r="N288" s="196"/>
      <c r="O288" s="196"/>
      <c r="P288" s="196"/>
      <c r="Q288" s="196"/>
      <c r="R288" s="196"/>
      <c r="S288" s="196"/>
      <c r="T288" s="262"/>
    </row>
    <row r="289" spans="1:20" ht="13.95" customHeight="1">
      <c r="A289" s="287"/>
      <c r="B289" s="288"/>
      <c r="C289" s="288"/>
      <c r="D289" s="288"/>
      <c r="E289" s="288"/>
      <c r="F289" s="288"/>
      <c r="G289" s="288"/>
      <c r="H289" s="288"/>
      <c r="I289" s="288"/>
      <c r="J289" s="288"/>
      <c r="K289" s="288"/>
      <c r="L289" s="288"/>
      <c r="M289" s="288"/>
      <c r="N289" s="288"/>
      <c r="O289" s="288"/>
      <c r="P289" s="288"/>
      <c r="Q289" s="288"/>
      <c r="R289" s="288"/>
      <c r="S289" s="288"/>
      <c r="T289" s="289"/>
    </row>
  </sheetData>
  <mergeCells count="12">
    <mergeCell ref="D18:G18"/>
    <mergeCell ref="D19:G19"/>
    <mergeCell ref="S6:T6"/>
    <mergeCell ref="S9:T9"/>
    <mergeCell ref="B2:Q2"/>
    <mergeCell ref="P6:Q6"/>
    <mergeCell ref="P9:Q9"/>
    <mergeCell ref="M6:N6"/>
    <mergeCell ref="B7:D7"/>
    <mergeCell ref="B8:K8"/>
    <mergeCell ref="C9:K9"/>
    <mergeCell ref="M9:N9"/>
  </mergeCells>
  <pageMargins left="0.25" right="0.25" top="0.75" bottom="0.75" header="0.3" footer="0.3"/>
  <pageSetup scale="50" orientation="landscape" r:id="rId1"/>
  <headerFooter>
    <oddHeader>&amp;L&amp;"Calibri (Body),Italic"&amp;K000000VA-210517-NTT: Messaging Services - MOD. &amp;KFF000022&amp;R&amp;"Calibri (Body),Italic"&amp;K000000Exhibit 4.1: Pricing and Volumes Matrix</oddHeader>
    <oddFooter>&amp;L&amp;"Calibri (Body),Regular"&amp;10&amp;K0000004 - Pass-Through&amp;R&amp;"Calibri (Body),Regular"&amp;10&amp;K000000Page &amp;P of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0"/>
  </sheetPr>
  <dimension ref="A1:V41"/>
  <sheetViews>
    <sheetView showGridLines="0" topLeftCell="A5" zoomScaleNormal="100" zoomScalePageLayoutView="80" workbookViewId="0">
      <selection activeCell="A31" sqref="A31:XFD31"/>
    </sheetView>
  </sheetViews>
  <sheetFormatPr defaultColWidth="9.109375" defaultRowHeight="12.6" customHeight="1"/>
  <cols>
    <col min="1" max="1" width="3.77734375" style="260" customWidth="1"/>
    <col min="2" max="2" width="1.77734375" style="260" customWidth="1"/>
    <col min="3" max="3" width="63.109375" style="260" customWidth="1"/>
    <col min="4" max="4" width="54.33203125" style="260" customWidth="1"/>
    <col min="5" max="5" width="18" style="260" customWidth="1"/>
    <col min="6" max="6" width="15.109375" style="260" customWidth="1"/>
    <col min="7" max="7" width="3" style="260" customWidth="1"/>
    <col min="8" max="8" width="15.77734375" style="260" customWidth="1"/>
    <col min="9" max="9" width="15" style="260" bestFit="1" customWidth="1"/>
    <col min="10" max="13" width="12.77734375" style="260" customWidth="1"/>
    <col min="14" max="14" width="15.77734375" style="260" customWidth="1"/>
    <col min="15" max="15" width="2.77734375" style="260" customWidth="1"/>
    <col min="16" max="20" width="15" style="260" bestFit="1" customWidth="1"/>
    <col min="21" max="21" width="15.109375" style="260" customWidth="1"/>
    <col min="22" max="22" width="11.77734375" style="260" customWidth="1"/>
    <col min="23" max="23" width="9.109375" style="260" customWidth="1"/>
    <col min="24" max="16384" width="9.109375" style="260"/>
  </cols>
  <sheetData>
    <row r="1" spans="1:22" ht="13.95" customHeight="1">
      <c r="A1" s="257"/>
      <c r="B1" s="258"/>
      <c r="C1" s="258"/>
      <c r="D1" s="258"/>
      <c r="E1" s="258"/>
      <c r="F1" s="258"/>
      <c r="G1" s="258"/>
      <c r="H1" s="258"/>
      <c r="I1" s="258"/>
      <c r="J1" s="258"/>
      <c r="K1" s="258"/>
      <c r="L1" s="258"/>
      <c r="M1" s="258"/>
      <c r="N1" s="258"/>
      <c r="O1" s="258"/>
      <c r="P1" s="258"/>
      <c r="Q1" s="258"/>
      <c r="R1" s="258"/>
      <c r="S1" s="258"/>
      <c r="T1" s="258"/>
      <c r="U1" s="258"/>
      <c r="V1" s="259"/>
    </row>
    <row r="2" spans="1:22" ht="18" customHeight="1">
      <c r="A2" s="261"/>
      <c r="B2" s="656" t="s">
        <v>172</v>
      </c>
      <c r="C2" s="666"/>
      <c r="D2" s="666"/>
      <c r="E2" s="666"/>
      <c r="F2" s="666"/>
      <c r="G2" s="666"/>
      <c r="H2" s="666"/>
      <c r="I2" s="666"/>
      <c r="J2" s="666"/>
      <c r="K2" s="666"/>
      <c r="L2" s="666"/>
      <c r="M2" s="666"/>
      <c r="N2" s="666"/>
      <c r="O2" s="666"/>
      <c r="P2" s="666"/>
      <c r="Q2" s="666"/>
      <c r="R2" s="666"/>
      <c r="S2" s="666"/>
      <c r="T2" s="666"/>
      <c r="U2" s="666"/>
      <c r="V2" s="262"/>
    </row>
    <row r="3" spans="1:22" ht="18" customHeight="1">
      <c r="A3" s="261"/>
      <c r="B3" s="656" t="s">
        <v>173</v>
      </c>
      <c r="C3" s="667"/>
      <c r="D3" s="666"/>
      <c r="E3" s="666"/>
      <c r="F3" s="666"/>
      <c r="G3" s="666"/>
      <c r="H3" s="666"/>
      <c r="I3" s="666"/>
      <c r="J3" s="666"/>
      <c r="K3" s="666"/>
      <c r="L3" s="666"/>
      <c r="M3" s="666"/>
      <c r="N3" s="666"/>
      <c r="O3" s="666"/>
      <c r="P3" s="666"/>
      <c r="Q3" s="666"/>
      <c r="R3" s="666"/>
      <c r="S3" s="666"/>
      <c r="T3" s="666"/>
      <c r="U3" s="666"/>
      <c r="V3" s="262"/>
    </row>
    <row r="4" spans="1:22" ht="13.35" customHeight="1">
      <c r="A4" s="290"/>
      <c r="B4" s="291"/>
      <c r="C4" s="292"/>
      <c r="D4" s="292"/>
      <c r="E4" s="292"/>
      <c r="F4" s="293"/>
      <c r="G4" s="292"/>
      <c r="H4" s="292"/>
      <c r="I4" s="292"/>
      <c r="J4" s="292"/>
      <c r="K4" s="292"/>
      <c r="L4" s="292"/>
      <c r="M4" s="292"/>
      <c r="N4" s="292"/>
      <c r="O4" s="292"/>
      <c r="P4" s="292"/>
      <c r="Q4" s="292"/>
      <c r="R4" s="292"/>
      <c r="S4" s="292"/>
      <c r="T4" s="292"/>
      <c r="U4" s="292"/>
      <c r="V4" s="294"/>
    </row>
    <row r="5" spans="1:22" ht="13.95" customHeight="1">
      <c r="A5" s="290"/>
      <c r="B5" s="291"/>
      <c r="C5" s="292"/>
      <c r="D5" s="292"/>
      <c r="E5" s="292"/>
      <c r="F5" s="293"/>
      <c r="G5" s="292"/>
      <c r="H5" s="295"/>
      <c r="I5" s="295"/>
      <c r="J5" s="295"/>
      <c r="K5" s="295"/>
      <c r="L5" s="295"/>
      <c r="M5" s="295"/>
      <c r="N5" s="295"/>
      <c r="O5" s="295"/>
      <c r="P5" s="295"/>
      <c r="Q5" s="295"/>
      <c r="R5" s="295"/>
      <c r="S5" s="295"/>
      <c r="T5" s="295"/>
      <c r="U5" s="295"/>
      <c r="V5" s="294"/>
    </row>
    <row r="6" spans="1:22" ht="16.350000000000001" customHeight="1">
      <c r="A6" s="290"/>
      <c r="B6" s="292"/>
      <c r="C6" s="295"/>
      <c r="D6" s="295"/>
      <c r="E6" s="295"/>
      <c r="F6" s="296"/>
      <c r="G6" s="297"/>
      <c r="H6" s="668" t="s">
        <v>174</v>
      </c>
      <c r="I6" s="669"/>
      <c r="J6" s="669"/>
      <c r="K6" s="669"/>
      <c r="L6" s="669"/>
      <c r="M6" s="669"/>
      <c r="N6" s="670"/>
      <c r="O6" s="298"/>
      <c r="P6" s="671" t="s">
        <v>175</v>
      </c>
      <c r="Q6" s="669"/>
      <c r="R6" s="669"/>
      <c r="S6" s="669"/>
      <c r="T6" s="669"/>
      <c r="U6" s="670"/>
      <c r="V6" s="299"/>
    </row>
    <row r="7" spans="1:22" ht="26.85" customHeight="1">
      <c r="A7" s="290"/>
      <c r="B7" s="300"/>
      <c r="C7" s="301" t="s">
        <v>176</v>
      </c>
      <c r="D7" s="302" t="s">
        <v>177</v>
      </c>
      <c r="E7" s="302" t="s">
        <v>178</v>
      </c>
      <c r="F7" s="303" t="s">
        <v>179</v>
      </c>
      <c r="G7" s="304"/>
      <c r="H7" s="301" t="s">
        <v>180</v>
      </c>
      <c r="I7" s="302" t="s">
        <v>9</v>
      </c>
      <c r="J7" s="302" t="s">
        <v>10</v>
      </c>
      <c r="K7" s="302" t="s">
        <v>11</v>
      </c>
      <c r="L7" s="302" t="s">
        <v>12</v>
      </c>
      <c r="M7" s="302" t="s">
        <v>13</v>
      </c>
      <c r="N7" s="303" t="s">
        <v>169</v>
      </c>
      <c r="O7" s="305"/>
      <c r="P7" s="302" t="s">
        <v>9</v>
      </c>
      <c r="Q7" s="302" t="s">
        <v>10</v>
      </c>
      <c r="R7" s="302" t="s">
        <v>11</v>
      </c>
      <c r="S7" s="302" t="s">
        <v>12</v>
      </c>
      <c r="T7" s="302" t="s">
        <v>13</v>
      </c>
      <c r="U7" s="303" t="s">
        <v>169</v>
      </c>
      <c r="V7" s="299"/>
    </row>
    <row r="8" spans="1:22" ht="14.1" customHeight="1">
      <c r="A8" s="290"/>
      <c r="B8" s="300"/>
      <c r="C8" s="306"/>
      <c r="D8" s="307"/>
      <c r="E8" s="307"/>
      <c r="F8" s="308"/>
      <c r="G8" s="307"/>
      <c r="H8" s="307"/>
      <c r="I8" s="307"/>
      <c r="J8" s="307"/>
      <c r="K8" s="307"/>
      <c r="L8" s="307"/>
      <c r="M8" s="307"/>
      <c r="N8" s="307"/>
      <c r="O8" s="307"/>
      <c r="P8" s="307"/>
      <c r="Q8" s="307"/>
      <c r="R8" s="307"/>
      <c r="S8" s="307"/>
      <c r="T8" s="307"/>
      <c r="U8" s="309"/>
      <c r="V8" s="299"/>
    </row>
    <row r="9" spans="1:22" ht="14.1" customHeight="1">
      <c r="A9" s="290"/>
      <c r="B9" s="300"/>
      <c r="C9" s="310"/>
      <c r="D9" s="311"/>
      <c r="E9" s="311"/>
      <c r="F9" s="312"/>
      <c r="G9" s="311"/>
      <c r="H9" s="313"/>
      <c r="I9" s="313"/>
      <c r="J9" s="313"/>
      <c r="K9" s="313"/>
      <c r="L9" s="313"/>
      <c r="M9" s="313"/>
      <c r="N9" s="313"/>
      <c r="O9" s="313"/>
      <c r="P9" s="313"/>
      <c r="Q9" s="313"/>
      <c r="R9" s="313"/>
      <c r="S9" s="313"/>
      <c r="T9" s="313"/>
      <c r="U9" s="314"/>
      <c r="V9" s="299"/>
    </row>
    <row r="10" spans="1:22" ht="14.1" customHeight="1">
      <c r="A10" s="290"/>
      <c r="B10" s="300"/>
      <c r="C10" s="315" t="s">
        <v>159</v>
      </c>
      <c r="D10" s="316"/>
      <c r="E10" s="316"/>
      <c r="F10" s="317"/>
      <c r="G10" s="292"/>
      <c r="H10" s="272"/>
      <c r="I10" s="272"/>
      <c r="J10" s="272"/>
      <c r="K10" s="272"/>
      <c r="L10" s="272"/>
      <c r="M10" s="272"/>
      <c r="N10" s="272"/>
      <c r="O10" s="272"/>
      <c r="P10" s="272"/>
      <c r="Q10" s="272"/>
      <c r="R10" s="272"/>
      <c r="S10" s="272"/>
      <c r="T10" s="272"/>
      <c r="U10" s="318"/>
      <c r="V10" s="299"/>
    </row>
    <row r="11" spans="1:22" ht="26.7" customHeight="1">
      <c r="A11" s="290"/>
      <c r="B11" s="300"/>
      <c r="C11" s="319" t="s">
        <v>181</v>
      </c>
      <c r="D11" s="320" t="s">
        <v>182</v>
      </c>
      <c r="E11" s="321" t="s">
        <v>183</v>
      </c>
      <c r="F11" s="322">
        <v>44410</v>
      </c>
      <c r="G11" s="323"/>
      <c r="H11" s="400">
        <v>1315542.4751673599</v>
      </c>
      <c r="I11" s="324">
        <v>0</v>
      </c>
      <c r="J11" s="324">
        <v>0</v>
      </c>
      <c r="K11" s="324">
        <v>0</v>
      </c>
      <c r="L11" s="324">
        <v>0</v>
      </c>
      <c r="M11" s="324">
        <v>0</v>
      </c>
      <c r="N11" s="400">
        <f t="shared" ref="N11:N21" si="0">SUM(H11:M11)</f>
        <v>1315542.4751673599</v>
      </c>
      <c r="O11" s="278"/>
      <c r="P11" s="400">
        <v>281536.66116276698</v>
      </c>
      <c r="Q11" s="400">
        <v>281536.66116276698</v>
      </c>
      <c r="R11" s="400">
        <v>281536.66116276698</v>
      </c>
      <c r="S11" s="400">
        <v>281536.66116276698</v>
      </c>
      <c r="T11" s="400">
        <v>281536.66116276698</v>
      </c>
      <c r="U11" s="404">
        <f t="shared" ref="U11:U21" si="1">SUM(P11:T11)</f>
        <v>1407683.305813835</v>
      </c>
      <c r="V11" s="299"/>
    </row>
    <row r="12" spans="1:22" ht="26.7" customHeight="1">
      <c r="A12" s="290"/>
      <c r="B12" s="300"/>
      <c r="C12" s="319" t="s">
        <v>184</v>
      </c>
      <c r="D12" s="320" t="s">
        <v>182</v>
      </c>
      <c r="E12" s="321" t="s">
        <v>185</v>
      </c>
      <c r="F12" s="322">
        <v>44440</v>
      </c>
      <c r="G12" s="323"/>
      <c r="H12" s="400">
        <v>731437.43655055703</v>
      </c>
      <c r="I12" s="324">
        <v>0</v>
      </c>
      <c r="J12" s="324">
        <v>0</v>
      </c>
      <c r="K12" s="324">
        <v>0</v>
      </c>
      <c r="L12" s="324">
        <v>0</v>
      </c>
      <c r="M12" s="324">
        <v>0</v>
      </c>
      <c r="N12" s="400">
        <f t="shared" si="0"/>
        <v>731437.43655055703</v>
      </c>
      <c r="O12" s="278"/>
      <c r="P12" s="400">
        <v>156533.48912941699</v>
      </c>
      <c r="Q12" s="400">
        <v>156533.48912941699</v>
      </c>
      <c r="R12" s="400">
        <v>156533.48912941699</v>
      </c>
      <c r="S12" s="400">
        <v>156533.48912941699</v>
      </c>
      <c r="T12" s="400">
        <v>156533.48912941699</v>
      </c>
      <c r="U12" s="404">
        <f t="shared" si="1"/>
        <v>782667.44564708497</v>
      </c>
      <c r="V12" s="299"/>
    </row>
    <row r="13" spans="1:22" ht="26.7" customHeight="1">
      <c r="A13" s="290"/>
      <c r="B13" s="300"/>
      <c r="C13" s="319" t="s">
        <v>186</v>
      </c>
      <c r="D13" s="320" t="s">
        <v>182</v>
      </c>
      <c r="E13" s="321" t="s">
        <v>187</v>
      </c>
      <c r="F13" s="322">
        <v>44641</v>
      </c>
      <c r="G13" s="323"/>
      <c r="H13" s="400">
        <v>878769.83448431198</v>
      </c>
      <c r="I13" s="324">
        <v>0</v>
      </c>
      <c r="J13" s="324">
        <v>0</v>
      </c>
      <c r="K13" s="324">
        <v>0</v>
      </c>
      <c r="L13" s="324">
        <v>0</v>
      </c>
      <c r="M13" s="324">
        <v>0</v>
      </c>
      <c r="N13" s="400">
        <f t="shared" si="0"/>
        <v>878769.83448431198</v>
      </c>
      <c r="O13" s="278"/>
      <c r="P13" s="400">
        <v>188063.80622548499</v>
      </c>
      <c r="Q13" s="400">
        <v>188063.80622548499</v>
      </c>
      <c r="R13" s="400">
        <v>188063.80622548499</v>
      </c>
      <c r="S13" s="400">
        <v>188063.80622548499</v>
      </c>
      <c r="T13" s="400">
        <v>188063.80622548499</v>
      </c>
      <c r="U13" s="404">
        <f t="shared" si="1"/>
        <v>940319.03112742491</v>
      </c>
      <c r="V13" s="299"/>
    </row>
    <row r="14" spans="1:22" ht="26.7" customHeight="1">
      <c r="A14" s="290"/>
      <c r="B14" s="300"/>
      <c r="C14" s="319" t="s">
        <v>188</v>
      </c>
      <c r="D14" s="320" t="s">
        <v>182</v>
      </c>
      <c r="E14" s="321" t="s">
        <v>189</v>
      </c>
      <c r="F14" s="322">
        <v>44582</v>
      </c>
      <c r="G14" s="323"/>
      <c r="H14" s="400">
        <v>731437.43655055703</v>
      </c>
      <c r="I14" s="324">
        <v>0</v>
      </c>
      <c r="J14" s="324">
        <v>0</v>
      </c>
      <c r="K14" s="324">
        <v>0</v>
      </c>
      <c r="L14" s="324">
        <v>0</v>
      </c>
      <c r="M14" s="324">
        <v>0</v>
      </c>
      <c r="N14" s="400">
        <f t="shared" si="0"/>
        <v>731437.43655055703</v>
      </c>
      <c r="O14" s="278"/>
      <c r="P14" s="400">
        <v>156533.48912941699</v>
      </c>
      <c r="Q14" s="400">
        <v>156533.48912941699</v>
      </c>
      <c r="R14" s="400">
        <v>156533.48912941699</v>
      </c>
      <c r="S14" s="400">
        <v>156533.48912941699</v>
      </c>
      <c r="T14" s="400">
        <v>156533.48912941699</v>
      </c>
      <c r="U14" s="404">
        <f t="shared" si="1"/>
        <v>782667.44564708497</v>
      </c>
      <c r="V14" s="299"/>
    </row>
    <row r="15" spans="1:22" ht="26.7" customHeight="1">
      <c r="A15" s="290"/>
      <c r="B15" s="300"/>
      <c r="C15" s="319" t="s">
        <v>190</v>
      </c>
      <c r="D15" s="320" t="s">
        <v>182</v>
      </c>
      <c r="E15" s="321" t="s">
        <v>191</v>
      </c>
      <c r="F15" s="325" t="s">
        <v>192</v>
      </c>
      <c r="G15" s="323"/>
      <c r="H15" s="400">
        <v>668742.80000000005</v>
      </c>
      <c r="I15" s="324">
        <v>0</v>
      </c>
      <c r="J15" s="324">
        <v>0</v>
      </c>
      <c r="K15" s="324">
        <v>0</v>
      </c>
      <c r="L15" s="324">
        <v>0</v>
      </c>
      <c r="M15" s="324">
        <v>0</v>
      </c>
      <c r="N15" s="400">
        <f t="shared" si="0"/>
        <v>668742.80000000005</v>
      </c>
      <c r="O15" s="278"/>
      <c r="P15" s="400">
        <v>143116.32999999999</v>
      </c>
      <c r="Q15" s="400">
        <v>143116.32999999999</v>
      </c>
      <c r="R15" s="400">
        <v>143116.32999999999</v>
      </c>
      <c r="S15" s="400">
        <v>143116.32999999999</v>
      </c>
      <c r="T15" s="400">
        <v>143116.32999999999</v>
      </c>
      <c r="U15" s="404">
        <f t="shared" si="1"/>
        <v>715581.64999999991</v>
      </c>
      <c r="V15" s="299"/>
    </row>
    <row r="16" spans="1:22" ht="26.7" customHeight="1">
      <c r="A16" s="290"/>
      <c r="B16" s="300"/>
      <c r="C16" s="319" t="s">
        <v>193</v>
      </c>
      <c r="D16" s="320" t="s">
        <v>182</v>
      </c>
      <c r="E16" s="321" t="s">
        <v>194</v>
      </c>
      <c r="F16" s="325">
        <v>44673</v>
      </c>
      <c r="G16" s="323"/>
      <c r="H16" s="400">
        <v>417964.249457461</v>
      </c>
      <c r="I16" s="324">
        <v>0</v>
      </c>
      <c r="J16" s="324">
        <v>0</v>
      </c>
      <c r="K16" s="324">
        <v>0</v>
      </c>
      <c r="L16" s="324">
        <v>0</v>
      </c>
      <c r="M16" s="324">
        <v>0</v>
      </c>
      <c r="N16" s="400">
        <f t="shared" si="0"/>
        <v>417964.249457461</v>
      </c>
      <c r="O16" s="278"/>
      <c r="P16" s="400">
        <v>89447.708073952599</v>
      </c>
      <c r="Q16" s="400">
        <v>89447.708073952599</v>
      </c>
      <c r="R16" s="400">
        <v>89447.708073952599</v>
      </c>
      <c r="S16" s="400">
        <v>89447.708073952599</v>
      </c>
      <c r="T16" s="400">
        <v>89447.708073952599</v>
      </c>
      <c r="U16" s="404">
        <f t="shared" si="1"/>
        <v>447238.54036976298</v>
      </c>
      <c r="V16" s="299"/>
    </row>
    <row r="17" spans="1:22" ht="26.7" customHeight="1">
      <c r="A17" s="290"/>
      <c r="B17" s="300"/>
      <c r="C17" s="319" t="s">
        <v>195</v>
      </c>
      <c r="D17" s="320" t="s">
        <v>182</v>
      </c>
      <c r="E17" s="321" t="s">
        <v>196</v>
      </c>
      <c r="F17" s="322" t="s">
        <v>192</v>
      </c>
      <c r="G17" s="323"/>
      <c r="H17" s="400">
        <v>417964.249457461</v>
      </c>
      <c r="I17" s="324">
        <v>0</v>
      </c>
      <c r="J17" s="324">
        <v>0</v>
      </c>
      <c r="K17" s="324">
        <v>0</v>
      </c>
      <c r="L17" s="324">
        <v>0</v>
      </c>
      <c r="M17" s="324">
        <v>0</v>
      </c>
      <c r="N17" s="400">
        <f t="shared" si="0"/>
        <v>417964.249457461</v>
      </c>
      <c r="O17" s="278"/>
      <c r="P17" s="400">
        <v>89447.708073952599</v>
      </c>
      <c r="Q17" s="400">
        <v>89447.708073952599</v>
      </c>
      <c r="R17" s="400">
        <v>89447.708073952599</v>
      </c>
      <c r="S17" s="400">
        <v>89447.708073952599</v>
      </c>
      <c r="T17" s="400">
        <v>89447.708073952599</v>
      </c>
      <c r="U17" s="404">
        <f t="shared" si="1"/>
        <v>447238.54036976298</v>
      </c>
      <c r="V17" s="299"/>
    </row>
    <row r="18" spans="1:22" ht="26.7" customHeight="1">
      <c r="A18" s="290"/>
      <c r="B18" s="300"/>
      <c r="C18" s="319" t="s">
        <v>197</v>
      </c>
      <c r="D18" s="320" t="s">
        <v>182</v>
      </c>
      <c r="E18" s="321" t="s">
        <v>198</v>
      </c>
      <c r="F18" s="322" t="s">
        <v>192</v>
      </c>
      <c r="G18" s="323"/>
      <c r="H18" s="400">
        <v>417964.249457461</v>
      </c>
      <c r="I18" s="324">
        <v>0</v>
      </c>
      <c r="J18" s="324">
        <v>0</v>
      </c>
      <c r="K18" s="324">
        <v>0</v>
      </c>
      <c r="L18" s="324">
        <v>0</v>
      </c>
      <c r="M18" s="324">
        <v>0</v>
      </c>
      <c r="N18" s="400">
        <f t="shared" si="0"/>
        <v>417964.249457461</v>
      </c>
      <c r="O18" s="278"/>
      <c r="P18" s="400">
        <v>89447.708073952599</v>
      </c>
      <c r="Q18" s="400">
        <v>89447.708073952599</v>
      </c>
      <c r="R18" s="400">
        <v>89447.708073952599</v>
      </c>
      <c r="S18" s="400">
        <v>89447.708073952599</v>
      </c>
      <c r="T18" s="400">
        <v>89447.708073952599</v>
      </c>
      <c r="U18" s="404">
        <f t="shared" si="1"/>
        <v>447238.54036976298</v>
      </c>
      <c r="V18" s="299"/>
    </row>
    <row r="19" spans="1:22" ht="26.7" customHeight="1">
      <c r="A19" s="290"/>
      <c r="B19" s="300"/>
      <c r="C19" s="319" t="s">
        <v>199</v>
      </c>
      <c r="D19" s="320" t="s">
        <v>182</v>
      </c>
      <c r="E19" s="321" t="s">
        <v>200</v>
      </c>
      <c r="F19" s="322">
        <v>44682</v>
      </c>
      <c r="G19" s="323"/>
      <c r="H19" s="324">
        <v>0</v>
      </c>
      <c r="I19" s="400">
        <v>835928.49891492201</v>
      </c>
      <c r="J19" s="324">
        <v>0</v>
      </c>
      <c r="K19" s="324">
        <v>0</v>
      </c>
      <c r="L19" s="324">
        <v>0</v>
      </c>
      <c r="M19" s="324">
        <v>0</v>
      </c>
      <c r="N19" s="400">
        <f t="shared" si="0"/>
        <v>835928.49891492201</v>
      </c>
      <c r="O19" s="278"/>
      <c r="P19" s="400">
        <v>178895.41614790499</v>
      </c>
      <c r="Q19" s="400">
        <v>178895.41614790499</v>
      </c>
      <c r="R19" s="400">
        <v>178895.41614790499</v>
      </c>
      <c r="S19" s="400">
        <v>178895.41614790499</v>
      </c>
      <c r="T19" s="400">
        <v>178895.41614790499</v>
      </c>
      <c r="U19" s="404">
        <f t="shared" si="1"/>
        <v>894477.08073952491</v>
      </c>
      <c r="V19" s="299"/>
    </row>
    <row r="20" spans="1:22" ht="26.7" customHeight="1">
      <c r="A20" s="290"/>
      <c r="B20" s="300"/>
      <c r="C20" s="319" t="s">
        <v>201</v>
      </c>
      <c r="D20" s="320" t="s">
        <v>182</v>
      </c>
      <c r="E20" s="321" t="s">
        <v>202</v>
      </c>
      <c r="F20" s="322" t="s">
        <v>203</v>
      </c>
      <c r="G20" s="323"/>
      <c r="H20" s="324">
        <v>0</v>
      </c>
      <c r="I20" s="400">
        <v>448948.94295333698</v>
      </c>
      <c r="J20" s="324">
        <v>0</v>
      </c>
      <c r="K20" s="324">
        <v>0</v>
      </c>
      <c r="L20" s="324">
        <v>0</v>
      </c>
      <c r="M20" s="324">
        <v>0</v>
      </c>
      <c r="N20" s="400">
        <f t="shared" si="0"/>
        <v>448948.94295333698</v>
      </c>
      <c r="O20" s="278"/>
      <c r="P20" s="400">
        <v>94664.702816748599</v>
      </c>
      <c r="Q20" s="400">
        <v>94664.702816748599</v>
      </c>
      <c r="R20" s="400">
        <v>94664.702816748599</v>
      </c>
      <c r="S20" s="400">
        <v>94664.702816748599</v>
      </c>
      <c r="T20" s="400">
        <v>94664.702816748599</v>
      </c>
      <c r="U20" s="404">
        <f t="shared" si="1"/>
        <v>473323.51408374298</v>
      </c>
      <c r="V20" s="299"/>
    </row>
    <row r="21" spans="1:22" ht="26.7" customHeight="1">
      <c r="A21" s="290"/>
      <c r="B21" s="300"/>
      <c r="C21" s="319" t="s">
        <v>204</v>
      </c>
      <c r="D21" s="320" t="s">
        <v>182</v>
      </c>
      <c r="E21" s="321" t="s">
        <v>205</v>
      </c>
      <c r="F21" s="322">
        <v>44743</v>
      </c>
      <c r="G21" s="323"/>
      <c r="H21" s="324">
        <v>0</v>
      </c>
      <c r="I21" s="403">
        <v>306000</v>
      </c>
      <c r="J21" s="324">
        <v>0</v>
      </c>
      <c r="K21" s="324">
        <v>0</v>
      </c>
      <c r="L21" s="324">
        <v>0</v>
      </c>
      <c r="M21" s="324">
        <v>0</v>
      </c>
      <c r="N21" s="400">
        <f t="shared" si="0"/>
        <v>306000</v>
      </c>
      <c r="O21" s="278"/>
      <c r="P21" s="400">
        <v>68978</v>
      </c>
      <c r="Q21" s="400">
        <v>68978</v>
      </c>
      <c r="R21" s="400">
        <v>68978</v>
      </c>
      <c r="S21" s="400">
        <v>68978</v>
      </c>
      <c r="T21" s="400">
        <v>68978</v>
      </c>
      <c r="U21" s="404">
        <f t="shared" si="1"/>
        <v>344890</v>
      </c>
      <c r="V21" s="299"/>
    </row>
    <row r="22" spans="1:22" ht="13.35" customHeight="1">
      <c r="A22" s="290"/>
      <c r="B22" s="300"/>
      <c r="C22" s="326" t="s">
        <v>206</v>
      </c>
      <c r="D22" s="394"/>
      <c r="E22" s="394"/>
      <c r="F22" s="395"/>
      <c r="G22" s="323"/>
      <c r="H22" s="401">
        <f t="shared" ref="H22:N22" si="2">SUM(H11:H21)</f>
        <v>5579822.7311251685</v>
      </c>
      <c r="I22" s="401">
        <f t="shared" si="2"/>
        <v>1590877.4418682591</v>
      </c>
      <c r="J22" s="396">
        <f t="shared" si="2"/>
        <v>0</v>
      </c>
      <c r="K22" s="396">
        <f t="shared" si="2"/>
        <v>0</v>
      </c>
      <c r="L22" s="396">
        <f t="shared" si="2"/>
        <v>0</v>
      </c>
      <c r="M22" s="396">
        <f t="shared" si="2"/>
        <v>0</v>
      </c>
      <c r="N22" s="401">
        <f t="shared" si="2"/>
        <v>7170700.1729934271</v>
      </c>
      <c r="O22" s="397"/>
      <c r="P22" s="401">
        <f t="shared" ref="P22:U22" si="3">SUM(P11:P21)</f>
        <v>1536665.0188335972</v>
      </c>
      <c r="Q22" s="401">
        <f t="shared" si="3"/>
        <v>1536665.0188335972</v>
      </c>
      <c r="R22" s="401">
        <f t="shared" si="3"/>
        <v>1536665.0188335972</v>
      </c>
      <c r="S22" s="401">
        <f t="shared" si="3"/>
        <v>1536665.0188335972</v>
      </c>
      <c r="T22" s="401">
        <f t="shared" si="3"/>
        <v>1536665.0188335972</v>
      </c>
      <c r="U22" s="409">
        <f t="shared" si="3"/>
        <v>7683325.0941679869</v>
      </c>
      <c r="V22" s="299"/>
    </row>
    <row r="23" spans="1:22" ht="13.35" customHeight="1">
      <c r="A23" s="290"/>
      <c r="B23" s="300"/>
      <c r="C23" s="479" t="s">
        <v>207</v>
      </c>
      <c r="D23" s="320" t="s">
        <v>208</v>
      </c>
      <c r="E23" s="408" t="s">
        <v>209</v>
      </c>
      <c r="F23" s="480" t="s">
        <v>210</v>
      </c>
      <c r="G23" s="292"/>
      <c r="H23" s="324">
        <v>0</v>
      </c>
      <c r="I23" s="481">
        <v>0</v>
      </c>
      <c r="J23" s="481">
        <v>167185.70000000001</v>
      </c>
      <c r="K23" s="324">
        <v>0</v>
      </c>
      <c r="L23" s="324">
        <v>0</v>
      </c>
      <c r="M23" s="324">
        <v>0</v>
      </c>
      <c r="N23" s="481">
        <f>SUM(H23:M23)</f>
        <v>167185.70000000001</v>
      </c>
      <c r="O23" s="399"/>
      <c r="P23" s="410" t="s">
        <v>138</v>
      </c>
      <c r="Q23" s="410" t="s">
        <v>138</v>
      </c>
      <c r="R23" s="410" t="s">
        <v>138</v>
      </c>
      <c r="S23" s="410" t="s">
        <v>138</v>
      </c>
      <c r="T23" s="410" t="s">
        <v>138</v>
      </c>
      <c r="U23" s="410" t="s">
        <v>138</v>
      </c>
      <c r="V23" s="294"/>
    </row>
    <row r="24" spans="1:22" ht="14.1" customHeight="1">
      <c r="A24" s="290"/>
      <c r="B24" s="300"/>
      <c r="C24" s="310"/>
      <c r="D24" s="311"/>
      <c r="E24" s="311"/>
      <c r="F24" s="329"/>
      <c r="G24" s="292"/>
      <c r="H24" s="316"/>
      <c r="I24" s="316"/>
      <c r="J24" s="316"/>
      <c r="K24" s="316"/>
      <c r="L24" s="316"/>
      <c r="M24" s="316"/>
      <c r="N24" s="316"/>
      <c r="O24" s="316"/>
      <c r="P24" s="316"/>
      <c r="Q24" s="316"/>
      <c r="R24" s="316"/>
      <c r="S24" s="316"/>
      <c r="T24" s="316"/>
      <c r="U24" s="398"/>
      <c r="V24" s="299"/>
    </row>
    <row r="25" spans="1:22" ht="13.35" customHeight="1">
      <c r="A25" s="290"/>
      <c r="B25" s="300"/>
      <c r="C25" s="328" t="s">
        <v>211</v>
      </c>
      <c r="D25" s="292"/>
      <c r="E25" s="292"/>
      <c r="F25" s="329"/>
      <c r="G25" s="330"/>
      <c r="H25" s="402">
        <f>H22+H23</f>
        <v>5579822.7311251685</v>
      </c>
      <c r="I25" s="402">
        <f>I22+I23</f>
        <v>1590877.4418682591</v>
      </c>
      <c r="J25" s="402">
        <f t="shared" ref="J25:N25" si="4">J22+J23</f>
        <v>167185.70000000001</v>
      </c>
      <c r="K25" s="327">
        <f t="shared" si="4"/>
        <v>0</v>
      </c>
      <c r="L25" s="327">
        <f t="shared" si="4"/>
        <v>0</v>
      </c>
      <c r="M25" s="327">
        <f t="shared" si="4"/>
        <v>0</v>
      </c>
      <c r="N25" s="402">
        <f t="shared" si="4"/>
        <v>7337885.8729934273</v>
      </c>
      <c r="O25" s="327"/>
      <c r="P25" s="402">
        <f t="shared" ref="P25:U25" si="5">P22</f>
        <v>1536665.0188335972</v>
      </c>
      <c r="Q25" s="402">
        <f t="shared" si="5"/>
        <v>1536665.0188335972</v>
      </c>
      <c r="R25" s="402">
        <f t="shared" si="5"/>
        <v>1536665.0188335972</v>
      </c>
      <c r="S25" s="402">
        <f t="shared" si="5"/>
        <v>1536665.0188335972</v>
      </c>
      <c r="T25" s="402">
        <f t="shared" si="5"/>
        <v>1536665.0188335972</v>
      </c>
      <c r="U25" s="411">
        <f t="shared" si="5"/>
        <v>7683325.0941679869</v>
      </c>
      <c r="V25" s="299"/>
    </row>
    <row r="26" spans="1:22" ht="13.35" customHeight="1">
      <c r="A26" s="290"/>
      <c r="B26" s="300"/>
      <c r="C26" s="331"/>
      <c r="D26" s="295"/>
      <c r="E26" s="295"/>
      <c r="F26" s="296"/>
      <c r="G26" s="295"/>
      <c r="H26" s="332"/>
      <c r="I26" s="332"/>
      <c r="J26" s="332"/>
      <c r="K26" s="332"/>
      <c r="L26" s="332"/>
      <c r="M26" s="332"/>
      <c r="N26" s="332"/>
      <c r="O26" s="332"/>
      <c r="P26" s="332"/>
      <c r="Q26" s="332"/>
      <c r="R26" s="332"/>
      <c r="S26" s="332"/>
      <c r="T26" s="332"/>
      <c r="U26" s="333"/>
      <c r="V26" s="299"/>
    </row>
    <row r="27" spans="1:22" ht="14.1" customHeight="1">
      <c r="A27" s="290"/>
      <c r="B27" s="292"/>
      <c r="C27" s="334"/>
      <c r="D27" s="334"/>
      <c r="E27" s="334"/>
      <c r="F27" s="335"/>
      <c r="G27" s="334"/>
      <c r="H27" s="334"/>
      <c r="I27" s="334"/>
      <c r="J27" s="334"/>
      <c r="K27" s="334"/>
      <c r="L27" s="334"/>
      <c r="M27" s="334"/>
      <c r="N27" s="334"/>
      <c r="O27" s="334"/>
      <c r="P27" s="334"/>
      <c r="Q27" s="334"/>
      <c r="R27" s="334"/>
      <c r="S27" s="334"/>
      <c r="T27" s="334"/>
      <c r="U27" s="334"/>
      <c r="V27" s="294"/>
    </row>
    <row r="28" spans="1:22" ht="15" customHeight="1">
      <c r="A28" s="290"/>
      <c r="B28" s="292"/>
      <c r="C28" s="664" t="s">
        <v>212</v>
      </c>
      <c r="D28" s="665"/>
      <c r="E28" s="292"/>
      <c r="F28" s="293"/>
      <c r="G28" s="292"/>
      <c r="H28" s="292"/>
      <c r="I28" s="292"/>
      <c r="J28" s="292"/>
      <c r="K28" s="292"/>
      <c r="L28" s="292"/>
      <c r="M28" s="292"/>
      <c r="N28" s="292"/>
      <c r="O28" s="292"/>
      <c r="P28" s="292"/>
      <c r="Q28" s="292"/>
      <c r="R28" s="292"/>
      <c r="S28" s="292"/>
      <c r="T28" s="292"/>
      <c r="U28" s="292"/>
      <c r="V28" s="294"/>
    </row>
    <row r="29" spans="1:22" ht="13.2">
      <c r="A29" s="290"/>
      <c r="B29" s="292"/>
      <c r="C29" s="672" t="s">
        <v>213</v>
      </c>
      <c r="D29" s="672"/>
      <c r="E29" s="292"/>
      <c r="F29" s="293"/>
      <c r="G29" s="292"/>
      <c r="H29" s="292"/>
      <c r="I29" s="292"/>
      <c r="J29" s="292"/>
      <c r="K29" s="292"/>
      <c r="L29" s="292"/>
      <c r="M29" s="292"/>
      <c r="N29" s="292"/>
      <c r="O29" s="292"/>
      <c r="P29" s="292"/>
      <c r="Q29" s="292"/>
      <c r="R29" s="292"/>
      <c r="S29" s="292"/>
      <c r="T29" s="292"/>
      <c r="U29" s="292"/>
      <c r="V29" s="294"/>
    </row>
    <row r="30" spans="1:22" ht="13.2">
      <c r="A30" s="290"/>
      <c r="B30" s="292"/>
      <c r="C30" s="663" t="s">
        <v>214</v>
      </c>
      <c r="D30" s="663"/>
      <c r="E30" s="292"/>
      <c r="F30" s="293"/>
      <c r="G30" s="292"/>
      <c r="H30" s="292"/>
      <c r="I30" s="292"/>
      <c r="J30" s="292"/>
      <c r="K30" s="292"/>
      <c r="L30" s="292"/>
      <c r="M30" s="292"/>
      <c r="N30" s="292"/>
      <c r="O30" s="292"/>
      <c r="P30" s="292"/>
      <c r="Q30" s="292"/>
      <c r="R30" s="292"/>
      <c r="S30" s="292"/>
      <c r="T30" s="292"/>
      <c r="U30" s="292"/>
      <c r="V30" s="294"/>
    </row>
    <row r="31" spans="1:22" ht="33.6" customHeight="1">
      <c r="A31" s="290"/>
      <c r="B31" s="292"/>
      <c r="C31" s="663" t="s">
        <v>215</v>
      </c>
      <c r="D31" s="663"/>
      <c r="E31" s="292"/>
      <c r="F31" s="293"/>
      <c r="G31" s="292"/>
      <c r="H31" s="292"/>
      <c r="I31" s="292"/>
      <c r="J31" s="292"/>
      <c r="K31" s="292"/>
      <c r="L31" s="292"/>
      <c r="M31" s="292"/>
      <c r="N31" s="292"/>
      <c r="O31" s="292"/>
      <c r="P31" s="292"/>
      <c r="Q31" s="292"/>
      <c r="R31" s="292"/>
      <c r="S31" s="292"/>
      <c r="T31" s="292"/>
      <c r="U31" s="292"/>
      <c r="V31" s="294"/>
    </row>
    <row r="32" spans="1:22" ht="14.1" customHeight="1">
      <c r="A32" s="290"/>
      <c r="B32" s="292"/>
      <c r="C32" s="292"/>
      <c r="D32" s="292"/>
      <c r="E32" s="292"/>
      <c r="F32" s="293"/>
      <c r="G32" s="292"/>
      <c r="H32" s="292"/>
      <c r="I32" s="292"/>
      <c r="J32" s="292"/>
      <c r="K32" s="292"/>
      <c r="L32" s="292"/>
      <c r="M32" s="292"/>
      <c r="N32" s="292"/>
      <c r="O32" s="292"/>
      <c r="P32" s="292"/>
      <c r="Q32" s="292"/>
      <c r="R32" s="292"/>
      <c r="S32" s="292"/>
      <c r="T32" s="292"/>
      <c r="U32" s="292"/>
      <c r="V32" s="294"/>
    </row>
    <row r="33" spans="1:22" ht="14.1" customHeight="1">
      <c r="A33" s="290"/>
      <c r="B33" s="292"/>
      <c r="C33" s="292"/>
      <c r="D33" s="292"/>
      <c r="E33" s="292"/>
      <c r="F33" s="293"/>
      <c r="G33" s="292"/>
      <c r="H33" s="292"/>
      <c r="I33" s="292"/>
      <c r="J33" s="292"/>
      <c r="K33" s="292"/>
      <c r="L33" s="292"/>
      <c r="M33" s="292"/>
      <c r="N33" s="292"/>
      <c r="O33" s="292"/>
      <c r="P33" s="292"/>
      <c r="Q33" s="292"/>
      <c r="R33" s="292"/>
      <c r="S33" s="292"/>
      <c r="T33" s="292"/>
      <c r="U33" s="292"/>
      <c r="V33" s="294"/>
    </row>
    <row r="34" spans="1:22" ht="14.1" customHeight="1">
      <c r="A34" s="290"/>
      <c r="B34" s="292"/>
      <c r="C34" s="292"/>
      <c r="D34" s="292"/>
      <c r="E34" s="292"/>
      <c r="F34" s="293"/>
      <c r="G34" s="292"/>
      <c r="H34" s="292"/>
      <c r="I34" s="292"/>
      <c r="J34" s="292"/>
      <c r="K34" s="292"/>
      <c r="L34" s="292"/>
      <c r="M34" s="292"/>
      <c r="N34" s="292"/>
      <c r="O34" s="292"/>
      <c r="P34" s="292"/>
      <c r="Q34" s="292"/>
      <c r="R34" s="292"/>
      <c r="S34" s="292"/>
      <c r="T34" s="292"/>
      <c r="U34" s="292"/>
      <c r="V34" s="294"/>
    </row>
    <row r="35" spans="1:22" ht="14.1" customHeight="1">
      <c r="A35" s="290"/>
      <c r="B35" s="292"/>
      <c r="C35" s="292"/>
      <c r="D35" s="292"/>
      <c r="E35" s="292"/>
      <c r="F35" s="293"/>
      <c r="G35" s="292"/>
      <c r="H35" s="292"/>
      <c r="I35" s="292"/>
      <c r="J35" s="292"/>
      <c r="K35" s="292"/>
      <c r="L35" s="292"/>
      <c r="M35" s="292"/>
      <c r="N35" s="292"/>
      <c r="O35" s="292"/>
      <c r="P35" s="292"/>
      <c r="Q35" s="292"/>
      <c r="R35" s="292"/>
      <c r="S35" s="292"/>
      <c r="T35" s="292"/>
      <c r="U35" s="292"/>
      <c r="V35" s="294"/>
    </row>
    <row r="36" spans="1:22" ht="14.1" customHeight="1">
      <c r="A36" s="290"/>
      <c r="B36" s="292"/>
      <c r="C36" s="292"/>
      <c r="D36" s="292"/>
      <c r="E36" s="292"/>
      <c r="F36" s="293"/>
      <c r="G36" s="292"/>
      <c r="H36" s="292"/>
      <c r="I36" s="292"/>
      <c r="J36" s="292"/>
      <c r="K36" s="292"/>
      <c r="L36" s="292"/>
      <c r="M36" s="292"/>
      <c r="N36" s="292"/>
      <c r="O36" s="292"/>
      <c r="P36" s="292"/>
      <c r="Q36" s="292"/>
      <c r="R36" s="292"/>
      <c r="S36" s="292"/>
      <c r="T36" s="292"/>
      <c r="U36" s="292"/>
      <c r="V36" s="294"/>
    </row>
    <row r="37" spans="1:22" ht="14.1" customHeight="1">
      <c r="A37" s="290"/>
      <c r="B37" s="292"/>
      <c r="C37" s="292"/>
      <c r="D37" s="292"/>
      <c r="E37" s="292"/>
      <c r="F37" s="293"/>
      <c r="G37" s="292"/>
      <c r="H37" s="292"/>
      <c r="I37" s="292"/>
      <c r="J37" s="292"/>
      <c r="K37" s="292"/>
      <c r="L37" s="292"/>
      <c r="M37" s="292"/>
      <c r="N37" s="292"/>
      <c r="O37" s="292"/>
      <c r="P37" s="292"/>
      <c r="Q37" s="292"/>
      <c r="R37" s="292"/>
      <c r="S37" s="292"/>
      <c r="T37" s="292"/>
      <c r="U37" s="292"/>
      <c r="V37" s="294"/>
    </row>
    <row r="38" spans="1:22" ht="13.95" customHeight="1">
      <c r="A38" s="261"/>
      <c r="B38" s="196"/>
      <c r="C38" s="196"/>
      <c r="D38" s="196"/>
      <c r="E38" s="196"/>
      <c r="F38" s="196"/>
      <c r="G38" s="196"/>
      <c r="H38" s="196"/>
      <c r="I38" s="196"/>
      <c r="J38" s="196"/>
      <c r="K38" s="196"/>
      <c r="L38" s="196"/>
      <c r="M38" s="196"/>
      <c r="N38" s="196"/>
      <c r="O38" s="196"/>
      <c r="P38" s="196"/>
      <c r="Q38" s="196"/>
      <c r="R38" s="196"/>
      <c r="S38" s="196"/>
      <c r="T38" s="196"/>
      <c r="U38" s="196"/>
      <c r="V38" s="262"/>
    </row>
    <row r="39" spans="1:22" ht="14.1" customHeight="1">
      <c r="A39" s="290"/>
      <c r="B39" s="292"/>
      <c r="C39" s="292"/>
      <c r="D39" s="292"/>
      <c r="E39" s="292"/>
      <c r="F39" s="293"/>
      <c r="G39" s="292"/>
      <c r="H39" s="292"/>
      <c r="I39" s="292"/>
      <c r="J39" s="292"/>
      <c r="K39" s="292"/>
      <c r="L39" s="292"/>
      <c r="M39" s="292"/>
      <c r="N39" s="292"/>
      <c r="O39" s="292"/>
      <c r="P39" s="292"/>
      <c r="Q39" s="292"/>
      <c r="R39" s="292"/>
      <c r="S39" s="292"/>
      <c r="T39" s="292"/>
      <c r="U39" s="292"/>
      <c r="V39" s="294"/>
    </row>
    <row r="40" spans="1:22" ht="14.1" customHeight="1">
      <c r="A40" s="290"/>
      <c r="B40" s="292"/>
      <c r="C40" s="292"/>
      <c r="D40" s="292"/>
      <c r="E40" s="292"/>
      <c r="F40" s="293"/>
      <c r="G40" s="292"/>
      <c r="H40" s="292"/>
      <c r="I40" s="292"/>
      <c r="J40" s="292"/>
      <c r="K40" s="292"/>
      <c r="L40" s="292"/>
      <c r="M40" s="292"/>
      <c r="N40" s="292"/>
      <c r="O40" s="292"/>
      <c r="P40" s="292"/>
      <c r="Q40" s="292"/>
      <c r="R40" s="292"/>
      <c r="S40" s="292"/>
      <c r="T40" s="292"/>
      <c r="U40" s="292"/>
      <c r="V40" s="294"/>
    </row>
    <row r="41" spans="1:22" ht="14.1" customHeight="1">
      <c r="A41" s="336"/>
      <c r="B41" s="337"/>
      <c r="C41" s="337"/>
      <c r="D41" s="463"/>
      <c r="E41" s="337"/>
      <c r="F41" s="338"/>
      <c r="G41" s="337"/>
      <c r="H41" s="337"/>
      <c r="I41" s="337"/>
      <c r="J41" s="337"/>
      <c r="K41" s="337"/>
      <c r="L41" s="337"/>
      <c r="M41" s="337"/>
      <c r="N41" s="337"/>
      <c r="O41" s="337"/>
      <c r="P41" s="337"/>
      <c r="Q41" s="337"/>
      <c r="R41" s="337"/>
      <c r="S41" s="337"/>
      <c r="T41" s="337"/>
      <c r="U41" s="337"/>
      <c r="V41" s="339"/>
    </row>
  </sheetData>
  <mergeCells count="8">
    <mergeCell ref="C30:D30"/>
    <mergeCell ref="C31:D31"/>
    <mergeCell ref="C28:D28"/>
    <mergeCell ref="B2:U2"/>
    <mergeCell ref="B3:U3"/>
    <mergeCell ref="H6:N6"/>
    <mergeCell ref="P6:U6"/>
    <mergeCell ref="C29:D29"/>
  </mergeCells>
  <pageMargins left="0.7" right="0.7" top="0.5" bottom="0.5" header="0.3" footer="0.3"/>
  <pageSetup scale="41" orientation="landscape" r:id="rId1"/>
  <headerFooter>
    <oddHeader>&amp;L&amp;"Calibri (Body),Italic"&amp;K000000VA-210517-NTT: Messaging Services - MOD. &amp;KFF000022&amp;R&amp;"Calibri (Body),Italic"&amp;K000000Exhibit 4.1: Pricing and Volumes Matrix</oddHeader>
    <oddFooter>&amp;L&amp;"Calibri (Body),Regular"&amp;10&amp;K0000005 - Milestone Charges&amp;R&amp;"Calibri (Body),Regular"&amp;10&amp;K000000Page &amp;P of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0000"/>
  </sheetPr>
  <dimension ref="A1:I55"/>
  <sheetViews>
    <sheetView showGridLines="0" zoomScaleNormal="100" workbookViewId="0">
      <pane xSplit="1" ySplit="6" topLeftCell="B14" activePane="bottomRight" state="frozen"/>
      <selection pane="topRight" activeCell="B1" sqref="B1"/>
      <selection pane="bottomLeft" activeCell="A7" sqref="A7"/>
      <selection pane="bottomRight" activeCell="F20" sqref="F20"/>
    </sheetView>
  </sheetViews>
  <sheetFormatPr defaultColWidth="9.109375" defaultRowHeight="14.85" customHeight="1"/>
  <cols>
    <col min="1" max="1" width="109.33203125" style="1" bestFit="1" customWidth="1"/>
    <col min="2" max="9" width="14" style="1" customWidth="1"/>
    <col min="10" max="10" width="9.109375" style="1" customWidth="1"/>
    <col min="11" max="16384" width="9.109375" style="1"/>
  </cols>
  <sheetData>
    <row r="1" spans="1:9" ht="13.95" customHeight="1">
      <c r="A1" s="2"/>
      <c r="B1" s="3"/>
      <c r="C1" s="3"/>
      <c r="D1" s="3"/>
      <c r="E1" s="3"/>
      <c r="F1" s="3"/>
      <c r="G1" s="3"/>
      <c r="H1" s="3"/>
      <c r="I1" s="4"/>
    </row>
    <row r="2" spans="1:9" ht="21.45" customHeight="1">
      <c r="A2" s="50" t="s">
        <v>216</v>
      </c>
      <c r="B2" s="12"/>
      <c r="C2" s="12"/>
      <c r="D2" s="12"/>
      <c r="E2" s="12"/>
      <c r="F2" s="12"/>
      <c r="G2" s="12"/>
      <c r="H2" s="12"/>
      <c r="I2" s="15"/>
    </row>
    <row r="3" spans="1:9" ht="13.95" customHeight="1">
      <c r="A3" s="5"/>
      <c r="B3" s="12"/>
      <c r="C3" s="12"/>
      <c r="D3" s="12"/>
      <c r="E3" s="12"/>
      <c r="F3" s="12"/>
      <c r="G3" s="12"/>
      <c r="H3" s="12"/>
      <c r="I3" s="15"/>
    </row>
    <row r="4" spans="1:9" ht="15" customHeight="1">
      <c r="A4" s="51" t="s">
        <v>217</v>
      </c>
      <c r="B4" s="6"/>
      <c r="C4" s="6"/>
      <c r="D4" s="6"/>
      <c r="E4" s="6"/>
      <c r="F4" s="6"/>
      <c r="G4" s="6"/>
      <c r="H4" s="6"/>
      <c r="I4" s="7"/>
    </row>
    <row r="5" spans="1:9" ht="14.1" customHeight="1">
      <c r="A5" s="8"/>
      <c r="B5" s="673" t="s">
        <v>218</v>
      </c>
      <c r="C5" s="674"/>
      <c r="D5" s="674"/>
      <c r="E5" s="674"/>
      <c r="F5" s="674"/>
      <c r="G5" s="674"/>
      <c r="H5" s="674"/>
      <c r="I5" s="675"/>
    </row>
    <row r="6" spans="1:9" ht="29.85" customHeight="1">
      <c r="A6" s="8"/>
      <c r="B6" s="52" t="s">
        <v>9</v>
      </c>
      <c r="C6" s="53" t="s">
        <v>10</v>
      </c>
      <c r="D6" s="53" t="s">
        <v>11</v>
      </c>
      <c r="E6" s="53" t="s">
        <v>12</v>
      </c>
      <c r="F6" s="53" t="s">
        <v>13</v>
      </c>
      <c r="G6" s="53" t="s">
        <v>15</v>
      </c>
      <c r="H6" s="53" t="s">
        <v>17</v>
      </c>
      <c r="I6" s="54" t="s">
        <v>19</v>
      </c>
    </row>
    <row r="7" spans="1:9" ht="8.1" customHeight="1">
      <c r="A7" s="55"/>
      <c r="B7" s="56"/>
      <c r="C7" s="39"/>
      <c r="D7" s="39"/>
      <c r="E7" s="39"/>
      <c r="F7" s="39"/>
      <c r="G7" s="39"/>
      <c r="H7" s="39"/>
      <c r="I7" s="57"/>
    </row>
    <row r="8" spans="1:9" ht="7.2" customHeight="1">
      <c r="A8" s="58"/>
      <c r="B8" s="59"/>
      <c r="C8" s="59"/>
      <c r="D8" s="59"/>
      <c r="E8" s="59"/>
      <c r="F8" s="59"/>
      <c r="G8" s="59"/>
      <c r="H8" s="59"/>
      <c r="I8" s="59"/>
    </row>
    <row r="9" spans="1:9" ht="13.95" customHeight="1">
      <c r="A9" s="185" t="s">
        <v>219</v>
      </c>
      <c r="B9" s="186">
        <f t="shared" ref="B9:I9" si="0">ROUND(110*(1.02041),2)</f>
        <v>112.25</v>
      </c>
      <c r="C9" s="186">
        <f t="shared" si="0"/>
        <v>112.25</v>
      </c>
      <c r="D9" s="186">
        <f t="shared" si="0"/>
        <v>112.25</v>
      </c>
      <c r="E9" s="186">
        <f t="shared" si="0"/>
        <v>112.25</v>
      </c>
      <c r="F9" s="186">
        <f t="shared" si="0"/>
        <v>112.25</v>
      </c>
      <c r="G9" s="186">
        <f t="shared" si="0"/>
        <v>112.25</v>
      </c>
      <c r="H9" s="60">
        <f t="shared" si="0"/>
        <v>112.25</v>
      </c>
      <c r="I9" s="60">
        <f t="shared" si="0"/>
        <v>112.25</v>
      </c>
    </row>
    <row r="10" spans="1:9" ht="13.95" customHeight="1">
      <c r="A10" s="185" t="s">
        <v>220</v>
      </c>
      <c r="B10" s="186">
        <f t="shared" ref="B10:I10" si="1">ROUND(165*(1.02041),2)</f>
        <v>168.37</v>
      </c>
      <c r="C10" s="186">
        <f t="shared" si="1"/>
        <v>168.37</v>
      </c>
      <c r="D10" s="186">
        <f t="shared" si="1"/>
        <v>168.37</v>
      </c>
      <c r="E10" s="186">
        <f t="shared" si="1"/>
        <v>168.37</v>
      </c>
      <c r="F10" s="186">
        <f t="shared" si="1"/>
        <v>168.37</v>
      </c>
      <c r="G10" s="186">
        <f t="shared" si="1"/>
        <v>168.37</v>
      </c>
      <c r="H10" s="60">
        <f t="shared" si="1"/>
        <v>168.37</v>
      </c>
      <c r="I10" s="60">
        <f t="shared" si="1"/>
        <v>168.37</v>
      </c>
    </row>
    <row r="11" spans="1:9" ht="13.95" customHeight="1">
      <c r="A11" s="185" t="s">
        <v>221</v>
      </c>
      <c r="B11" s="186">
        <v>20</v>
      </c>
      <c r="C11" s="186">
        <v>20</v>
      </c>
      <c r="D11" s="186"/>
      <c r="E11" s="186"/>
      <c r="F11" s="186"/>
      <c r="G11" s="186"/>
      <c r="H11" s="60"/>
      <c r="I11" s="60"/>
    </row>
    <row r="12" spans="1:9" ht="17.7" customHeight="1" thickBot="1">
      <c r="A12" s="187" t="s">
        <v>222</v>
      </c>
      <c r="B12" s="446" t="s">
        <v>138</v>
      </c>
      <c r="C12" s="446">
        <v>40</v>
      </c>
      <c r="D12" s="446"/>
      <c r="E12" s="188"/>
      <c r="F12" s="188"/>
      <c r="G12" s="188"/>
      <c r="H12" s="188"/>
      <c r="I12" s="188"/>
    </row>
    <row r="13" spans="1:9" ht="17.7" customHeight="1" thickBot="1">
      <c r="A13" s="196"/>
      <c r="B13" s="413"/>
      <c r="C13" s="413"/>
      <c r="D13" s="413"/>
      <c r="E13" s="413"/>
      <c r="F13" s="413"/>
      <c r="G13" s="413"/>
      <c r="H13" s="414"/>
      <c r="I13" s="414"/>
    </row>
    <row r="14" spans="1:9" ht="17.7" customHeight="1">
      <c r="A14" s="196"/>
      <c r="B14" s="673" t="s">
        <v>223</v>
      </c>
      <c r="C14" s="674"/>
      <c r="D14" s="674"/>
      <c r="E14" s="674"/>
      <c r="F14" s="674"/>
      <c r="G14" s="674"/>
      <c r="H14" s="674"/>
      <c r="I14" s="675"/>
    </row>
    <row r="15" spans="1:9" ht="29.85" customHeight="1" thickBot="1">
      <c r="A15" s="8"/>
      <c r="B15" s="415" t="s">
        <v>9</v>
      </c>
      <c r="C15" s="416" t="s">
        <v>10</v>
      </c>
      <c r="D15" s="416" t="s">
        <v>11</v>
      </c>
      <c r="E15" s="416" t="s">
        <v>12</v>
      </c>
      <c r="F15" s="416" t="s">
        <v>13</v>
      </c>
      <c r="G15" s="416" t="s">
        <v>15</v>
      </c>
      <c r="H15" s="416" t="s">
        <v>17</v>
      </c>
      <c r="I15" s="417" t="s">
        <v>19</v>
      </c>
    </row>
    <row r="16" spans="1:9" s="172" customFormat="1" ht="31.2" customHeight="1" thickBot="1">
      <c r="A16" s="418" t="s">
        <v>224</v>
      </c>
      <c r="B16" s="424">
        <v>37852.5</v>
      </c>
      <c r="C16" s="419" t="s">
        <v>225</v>
      </c>
      <c r="D16" s="419" t="s">
        <v>225</v>
      </c>
      <c r="E16" s="419" t="s">
        <v>225</v>
      </c>
      <c r="F16" s="419" t="s">
        <v>225</v>
      </c>
      <c r="G16" s="419" t="s">
        <v>225</v>
      </c>
      <c r="H16" s="419" t="s">
        <v>225</v>
      </c>
      <c r="I16" s="419" t="s">
        <v>225</v>
      </c>
    </row>
    <row r="17" spans="1:9" s="172" customFormat="1" ht="31.2" customHeight="1">
      <c r="A17" s="461" t="s">
        <v>226</v>
      </c>
      <c r="B17" s="462" t="s">
        <v>225</v>
      </c>
      <c r="C17" s="577">
        <v>150000</v>
      </c>
      <c r="D17" s="577" t="s">
        <v>225</v>
      </c>
      <c r="E17" s="462" t="s">
        <v>225</v>
      </c>
      <c r="F17" s="462" t="s">
        <v>225</v>
      </c>
      <c r="G17" s="462" t="s">
        <v>225</v>
      </c>
      <c r="H17" s="462" t="s">
        <v>225</v>
      </c>
      <c r="I17" s="462" t="s">
        <v>225</v>
      </c>
    </row>
    <row r="18" spans="1:9" s="172" customFormat="1" ht="31.2" customHeight="1">
      <c r="A18" s="576" t="s">
        <v>227</v>
      </c>
      <c r="B18" s="462" t="s">
        <v>225</v>
      </c>
      <c r="C18" s="559">
        <v>284540</v>
      </c>
      <c r="D18" s="553"/>
      <c r="E18" s="462"/>
      <c r="F18" s="462"/>
      <c r="G18" s="462"/>
      <c r="H18" s="462"/>
      <c r="I18" s="462"/>
    </row>
    <row r="19" spans="1:9" s="172" customFormat="1" ht="31.2" customHeight="1">
      <c r="A19" s="552" t="s">
        <v>228</v>
      </c>
      <c r="B19" s="553" t="s">
        <v>225</v>
      </c>
      <c r="C19" s="578" t="s">
        <v>225</v>
      </c>
      <c r="D19" s="579">
        <v>205000</v>
      </c>
      <c r="E19" s="553" t="s">
        <v>225</v>
      </c>
      <c r="F19" s="553" t="s">
        <v>225</v>
      </c>
      <c r="G19" s="553" t="s">
        <v>225</v>
      </c>
      <c r="H19" s="553" t="s">
        <v>225</v>
      </c>
      <c r="I19" s="553" t="s">
        <v>225</v>
      </c>
    </row>
    <row r="20" spans="1:9" s="172" customFormat="1" ht="31.2" customHeight="1">
      <c r="A20" s="461"/>
      <c r="B20" s="462"/>
      <c r="C20" s="554"/>
      <c r="D20" s="554"/>
      <c r="E20" s="462"/>
      <c r="F20" s="462"/>
      <c r="G20" s="462"/>
      <c r="H20" s="462"/>
      <c r="I20" s="462"/>
    </row>
    <row r="21" spans="1:9" s="172" customFormat="1" ht="31.2" customHeight="1">
      <c r="A21" s="558" t="s">
        <v>229</v>
      </c>
      <c r="B21" s="554"/>
      <c r="C21" s="559"/>
      <c r="D21" s="554"/>
      <c r="E21" s="554"/>
      <c r="F21" s="554"/>
      <c r="G21" s="554"/>
      <c r="H21" s="554"/>
      <c r="I21" s="554"/>
    </row>
    <row r="22" spans="1:9" s="172" customFormat="1" ht="31.2" customHeight="1">
      <c r="A22" s="461" t="s">
        <v>230</v>
      </c>
      <c r="B22" s="462" t="s">
        <v>225</v>
      </c>
      <c r="C22" s="559">
        <v>28.75</v>
      </c>
      <c r="D22" s="559">
        <v>28.75</v>
      </c>
      <c r="E22" s="559">
        <v>28.75</v>
      </c>
      <c r="F22" s="559">
        <v>28.75</v>
      </c>
      <c r="G22" s="559">
        <v>28.75</v>
      </c>
      <c r="H22" s="559">
        <v>28.75</v>
      </c>
      <c r="I22" s="559">
        <v>28.75</v>
      </c>
    </row>
    <row r="23" spans="1:9" s="172" customFormat="1" ht="31.2" customHeight="1">
      <c r="A23" s="560" t="s">
        <v>231</v>
      </c>
      <c r="B23" s="462" t="s">
        <v>225</v>
      </c>
      <c r="C23" s="559">
        <v>500</v>
      </c>
      <c r="D23" s="559">
        <v>500</v>
      </c>
      <c r="E23" s="559">
        <v>500</v>
      </c>
      <c r="F23" s="559">
        <v>500</v>
      </c>
      <c r="G23" s="559">
        <v>500</v>
      </c>
      <c r="H23" s="559">
        <v>500</v>
      </c>
      <c r="I23" s="559">
        <v>500</v>
      </c>
    </row>
    <row r="24" spans="1:9" s="172" customFormat="1" ht="31.2" customHeight="1">
      <c r="A24" s="560" t="s">
        <v>232</v>
      </c>
      <c r="B24" s="462" t="s">
        <v>225</v>
      </c>
      <c r="C24" s="559">
        <v>562</v>
      </c>
      <c r="D24" s="559">
        <v>562</v>
      </c>
      <c r="E24" s="559">
        <v>562</v>
      </c>
      <c r="F24" s="559">
        <v>562</v>
      </c>
      <c r="G24" s="559">
        <v>562</v>
      </c>
      <c r="H24" s="559">
        <v>562</v>
      </c>
      <c r="I24" s="559">
        <v>562</v>
      </c>
    </row>
    <row r="25" spans="1:9" s="172" customFormat="1" ht="31.2" customHeight="1">
      <c r="A25" s="461"/>
      <c r="B25" s="462"/>
      <c r="C25" s="462"/>
      <c r="D25" s="462"/>
      <c r="E25" s="462"/>
      <c r="F25" s="462"/>
      <c r="G25" s="462"/>
      <c r="H25" s="462"/>
      <c r="I25" s="462"/>
    </row>
    <row r="26" spans="1:9" s="260" customFormat="1" ht="66.75" customHeight="1">
      <c r="A26" s="450" t="s">
        <v>233</v>
      </c>
      <c r="B26" s="450"/>
      <c r="C26" s="450"/>
      <c r="D26" s="450"/>
      <c r="E26" s="450"/>
      <c r="F26" s="450"/>
      <c r="G26" s="450"/>
      <c r="H26" s="450"/>
      <c r="I26" s="450"/>
    </row>
    <row r="27" spans="1:9" ht="39.6">
      <c r="A27" s="451" t="s">
        <v>234</v>
      </c>
      <c r="B27" s="451"/>
      <c r="C27" s="451"/>
      <c r="D27" s="451"/>
      <c r="E27" s="451"/>
      <c r="F27" s="451"/>
      <c r="G27" s="451"/>
      <c r="H27" s="452"/>
      <c r="I27" s="452"/>
    </row>
    <row r="28" spans="1:9" s="172" customFormat="1" ht="26.4">
      <c r="A28" s="451" t="s">
        <v>235</v>
      </c>
      <c r="B28" s="451"/>
      <c r="C28" s="451"/>
      <c r="D28" s="451"/>
      <c r="E28" s="451"/>
      <c r="F28" s="451"/>
      <c r="G28" s="451"/>
      <c r="H28" s="453"/>
      <c r="I28" s="453"/>
    </row>
    <row r="29" spans="1:9" ht="14.1" customHeight="1">
      <c r="A29" s="453"/>
      <c r="B29" s="453"/>
      <c r="C29" s="453"/>
      <c r="D29" s="453"/>
      <c r="E29" s="453"/>
      <c r="F29" s="453"/>
      <c r="G29" s="453"/>
      <c r="H29" s="452"/>
      <c r="I29" s="452"/>
    </row>
    <row r="30" spans="1:9" ht="13.95" customHeight="1">
      <c r="A30" s="454" t="s">
        <v>236</v>
      </c>
      <c r="B30" s="453"/>
      <c r="C30" s="453"/>
      <c r="D30" s="453"/>
      <c r="E30" s="453"/>
      <c r="F30" s="453"/>
      <c r="G30" s="453"/>
      <c r="H30" s="452"/>
      <c r="I30" s="452"/>
    </row>
    <row r="31" spans="1:9" ht="13.95" customHeight="1">
      <c r="A31" s="454" t="s">
        <v>237</v>
      </c>
      <c r="B31" s="453"/>
      <c r="C31" s="453"/>
      <c r="D31" s="453"/>
      <c r="E31" s="453"/>
      <c r="F31" s="453"/>
      <c r="G31" s="453"/>
      <c r="H31" s="452"/>
      <c r="I31" s="452"/>
    </row>
    <row r="32" spans="1:9" ht="13.95" customHeight="1">
      <c r="A32" s="454" t="s">
        <v>238</v>
      </c>
      <c r="B32" s="453"/>
      <c r="C32" s="453"/>
      <c r="D32" s="453"/>
      <c r="E32" s="453"/>
      <c r="F32" s="453"/>
      <c r="G32" s="453"/>
      <c r="H32" s="452"/>
      <c r="I32" s="452"/>
    </row>
    <row r="33" spans="1:9" ht="13.95" customHeight="1">
      <c r="A33" s="455" t="s">
        <v>239</v>
      </c>
      <c r="B33" s="455"/>
      <c r="C33" s="455"/>
      <c r="D33" s="455"/>
      <c r="E33" s="455"/>
      <c r="F33" s="455"/>
      <c r="G33" s="455"/>
      <c r="H33" s="452"/>
      <c r="I33" s="452"/>
    </row>
    <row r="34" spans="1:9" ht="13.95" customHeight="1">
      <c r="A34" s="455"/>
      <c r="B34" s="455"/>
      <c r="C34" s="455"/>
      <c r="D34" s="455"/>
      <c r="E34" s="455"/>
      <c r="F34" s="455"/>
      <c r="G34" s="455"/>
      <c r="H34" s="452"/>
      <c r="I34" s="452"/>
    </row>
    <row r="35" spans="1:9" ht="39.6">
      <c r="A35" s="451" t="s">
        <v>240</v>
      </c>
      <c r="B35" s="451"/>
      <c r="C35" s="451"/>
      <c r="D35" s="451"/>
      <c r="E35" s="451"/>
      <c r="F35" s="451"/>
      <c r="G35" s="451"/>
      <c r="H35" s="452"/>
      <c r="I35" s="452"/>
    </row>
    <row r="36" spans="1:9" ht="13.95" customHeight="1">
      <c r="A36" s="51" t="s">
        <v>241</v>
      </c>
      <c r="B36" s="12"/>
      <c r="C36" s="12"/>
      <c r="D36" s="12"/>
      <c r="E36" s="12"/>
      <c r="F36" s="12"/>
      <c r="G36" s="12"/>
      <c r="H36" s="12"/>
      <c r="I36" s="12"/>
    </row>
    <row r="37" spans="1:9" ht="13.95" customHeight="1">
      <c r="B37" s="12"/>
      <c r="C37" s="12"/>
      <c r="D37" s="12"/>
      <c r="E37" s="12"/>
      <c r="F37" s="12"/>
      <c r="G37" s="12"/>
      <c r="H37" s="12"/>
      <c r="I37" s="12"/>
    </row>
    <row r="38" spans="1:9" ht="13.95" customHeight="1">
      <c r="A38" s="5"/>
      <c r="B38" s="62" t="s">
        <v>242</v>
      </c>
      <c r="C38" s="62" t="s">
        <v>243</v>
      </c>
      <c r="D38" s="62" t="s">
        <v>244</v>
      </c>
      <c r="E38" s="62" t="s">
        <v>245</v>
      </c>
      <c r="F38" s="62" t="s">
        <v>246</v>
      </c>
      <c r="G38" s="62" t="s">
        <v>169</v>
      </c>
      <c r="H38" s="12"/>
      <c r="I38" s="12"/>
    </row>
    <row r="39" spans="1:9" ht="13.95" customHeight="1">
      <c r="A39" s="63" t="s">
        <v>247</v>
      </c>
      <c r="B39" s="11"/>
      <c r="C39" s="11"/>
      <c r="D39" s="11"/>
      <c r="E39" s="11"/>
      <c r="F39" s="11"/>
      <c r="G39" s="11"/>
      <c r="H39" s="12"/>
      <c r="I39" s="12"/>
    </row>
    <row r="40" spans="1:9" ht="13.95" customHeight="1">
      <c r="A40" s="190" t="s">
        <v>219</v>
      </c>
      <c r="B40" s="191">
        <v>4534</v>
      </c>
      <c r="C40" s="191">
        <v>13603</v>
      </c>
      <c r="D40" s="191">
        <v>0</v>
      </c>
      <c r="E40" s="191">
        <v>0</v>
      </c>
      <c r="F40" s="191">
        <v>0</v>
      </c>
      <c r="G40" s="191">
        <f>SUM(B40:F40)</f>
        <v>18137</v>
      </c>
      <c r="H40" s="27"/>
      <c r="I40" s="12"/>
    </row>
    <row r="41" spans="1:9" ht="13.95" customHeight="1">
      <c r="A41" s="190" t="s">
        <v>220</v>
      </c>
      <c r="B41" s="191">
        <v>3023</v>
      </c>
      <c r="C41" s="191">
        <v>9068</v>
      </c>
      <c r="D41" s="191">
        <v>0</v>
      </c>
      <c r="E41" s="191">
        <v>0</v>
      </c>
      <c r="F41" s="191">
        <v>0</v>
      </c>
      <c r="G41" s="191">
        <f>SUM(B41:F41)</f>
        <v>12091</v>
      </c>
      <c r="H41" s="27"/>
      <c r="I41" s="12"/>
    </row>
    <row r="42" spans="1:9" ht="13.95" customHeight="1">
      <c r="A42" s="190" t="s">
        <v>169</v>
      </c>
      <c r="B42" s="191">
        <f t="shared" ref="B42:G42" si="2">SUM(B40:B41)</f>
        <v>7557</v>
      </c>
      <c r="C42" s="191">
        <f t="shared" si="2"/>
        <v>22671</v>
      </c>
      <c r="D42" s="191">
        <f t="shared" si="2"/>
        <v>0</v>
      </c>
      <c r="E42" s="191">
        <f t="shared" si="2"/>
        <v>0</v>
      </c>
      <c r="F42" s="191">
        <f t="shared" si="2"/>
        <v>0</v>
      </c>
      <c r="G42" s="191">
        <f t="shared" si="2"/>
        <v>30228</v>
      </c>
      <c r="H42" s="27"/>
      <c r="I42" s="12"/>
    </row>
    <row r="43" spans="1:9" ht="13.95" customHeight="1">
      <c r="A43" s="190" t="s">
        <v>221</v>
      </c>
      <c r="B43" s="191">
        <v>30000</v>
      </c>
      <c r="C43" s="191">
        <v>10000</v>
      </c>
      <c r="D43" s="191"/>
      <c r="E43" s="191"/>
      <c r="F43" s="191"/>
      <c r="G43" s="191">
        <f>SUM(B43:F43)</f>
        <v>40000</v>
      </c>
      <c r="H43" s="27"/>
      <c r="I43" s="12"/>
    </row>
    <row r="44" spans="1:9" s="172" customFormat="1" ht="13.95" customHeight="1">
      <c r="A44" s="447" t="s">
        <v>248</v>
      </c>
      <c r="B44" s="423"/>
      <c r="C44" s="423">
        <v>6000</v>
      </c>
      <c r="D44" s="423"/>
      <c r="E44" s="423"/>
      <c r="F44" s="423"/>
      <c r="G44" s="423">
        <v>6000</v>
      </c>
      <c r="H44" s="163"/>
      <c r="I44" s="163"/>
    </row>
    <row r="45" spans="1:9" ht="13.95" customHeight="1">
      <c r="A45" s="192"/>
      <c r="B45" s="173"/>
      <c r="C45" s="173"/>
      <c r="D45" s="173"/>
      <c r="E45" s="173"/>
      <c r="F45" s="173"/>
      <c r="G45" s="173"/>
      <c r="H45" s="12"/>
      <c r="I45" s="12"/>
    </row>
    <row r="46" spans="1:9" ht="13.95" customHeight="1">
      <c r="A46" s="193" t="s">
        <v>249</v>
      </c>
      <c r="B46" s="153"/>
      <c r="C46" s="153"/>
      <c r="D46" s="153"/>
      <c r="E46" s="153"/>
      <c r="F46" s="153"/>
      <c r="G46" s="153"/>
      <c r="H46" s="12"/>
      <c r="I46" s="12"/>
    </row>
    <row r="47" spans="1:9" ht="13.95" customHeight="1">
      <c r="A47" s="190" t="s">
        <v>219</v>
      </c>
      <c r="B47" s="191">
        <f t="shared" ref="B47:F48" si="3">B40*$B9</f>
        <v>508941.5</v>
      </c>
      <c r="C47" s="191">
        <f t="shared" si="3"/>
        <v>1526936.75</v>
      </c>
      <c r="D47" s="191">
        <f t="shared" si="3"/>
        <v>0</v>
      </c>
      <c r="E47" s="191">
        <f t="shared" si="3"/>
        <v>0</v>
      </c>
      <c r="F47" s="191">
        <f t="shared" si="3"/>
        <v>0</v>
      </c>
      <c r="G47" s="191">
        <f>SUM(B47:F47)</f>
        <v>2035878.25</v>
      </c>
      <c r="H47" s="27"/>
      <c r="I47" s="12"/>
    </row>
    <row r="48" spans="1:9" ht="13.95" customHeight="1">
      <c r="A48" s="190" t="s">
        <v>220</v>
      </c>
      <c r="B48" s="191">
        <f t="shared" si="3"/>
        <v>508982.51</v>
      </c>
      <c r="C48" s="191">
        <f t="shared" si="3"/>
        <v>1526779.1600000001</v>
      </c>
      <c r="D48" s="191">
        <f t="shared" si="3"/>
        <v>0</v>
      </c>
      <c r="E48" s="191">
        <f t="shared" si="3"/>
        <v>0</v>
      </c>
      <c r="F48" s="191">
        <f t="shared" si="3"/>
        <v>0</v>
      </c>
      <c r="G48" s="421">
        <f>SUM(B48:F48)</f>
        <v>2035761.6700000002</v>
      </c>
      <c r="H48" s="27"/>
      <c r="I48" s="12"/>
    </row>
    <row r="49" spans="1:9" ht="13.95" customHeight="1">
      <c r="A49" s="190" t="s">
        <v>169</v>
      </c>
      <c r="B49" s="191">
        <f>SUM(B47:B48)</f>
        <v>1017924.01</v>
      </c>
      <c r="C49" s="191">
        <f>SUM(C47:C48)</f>
        <v>3053715.91</v>
      </c>
      <c r="D49" s="191">
        <f>SUM(D47:D48)</f>
        <v>0</v>
      </c>
      <c r="E49" s="191">
        <f>SUM(E47:E48)</f>
        <v>0</v>
      </c>
      <c r="F49" s="420">
        <f>SUM(F47:F48)</f>
        <v>0</v>
      </c>
      <c r="G49" s="423">
        <f>SUM(B49:F49)</f>
        <v>4071639.92</v>
      </c>
      <c r="H49" s="12"/>
      <c r="I49" s="12"/>
    </row>
    <row r="50" spans="1:9" ht="13.95" customHeight="1">
      <c r="A50" s="190" t="s">
        <v>221</v>
      </c>
      <c r="B50" s="191">
        <f>B43*B11</f>
        <v>600000</v>
      </c>
      <c r="C50" s="191">
        <f>C43*C11</f>
        <v>200000</v>
      </c>
      <c r="D50" s="191"/>
      <c r="E50" s="191"/>
      <c r="F50" s="191"/>
      <c r="G50" s="422">
        <f>SUM(B50:F50)</f>
        <v>800000</v>
      </c>
      <c r="H50" s="27"/>
      <c r="I50" s="12"/>
    </row>
    <row r="51" spans="1:9" ht="14.85" customHeight="1">
      <c r="A51" s="448" t="s">
        <v>248</v>
      </c>
      <c r="B51" s="449" t="s">
        <v>250</v>
      </c>
      <c r="C51" s="423">
        <f>C12*C44</f>
        <v>240000</v>
      </c>
      <c r="D51" s="423">
        <f t="shared" ref="D51:F51" si="4">SUM(D49:D50)</f>
        <v>0</v>
      </c>
      <c r="E51" s="423">
        <f t="shared" si="4"/>
        <v>0</v>
      </c>
      <c r="F51" s="423">
        <f t="shared" si="4"/>
        <v>0</v>
      </c>
      <c r="G51" s="423">
        <f>SUM(B51:F51)</f>
        <v>240000</v>
      </c>
    </row>
    <row r="53" spans="1:9" ht="14.85" customHeight="1">
      <c r="D53" s="380"/>
    </row>
    <row r="54" spans="1:9" ht="14.85" customHeight="1">
      <c r="D54" s="380"/>
    </row>
    <row r="55" spans="1:9" ht="14.85" customHeight="1">
      <c r="D55" s="380"/>
    </row>
  </sheetData>
  <mergeCells count="2">
    <mergeCell ref="B5:I5"/>
    <mergeCell ref="B14:I14"/>
  </mergeCells>
  <pageMargins left="0.7" right="0.7" top="0.75" bottom="0.75" header="0.3" footer="0.3"/>
  <pageSetup scale="72" orientation="portrait" r:id="rId1"/>
  <headerFooter>
    <oddHeader>&amp;L&amp;K000000VA-210517-NTT: Messaging Services - MOD.  &amp;KFF000022</oddHeader>
    <oddFooter>&amp;C&amp;"Helvetica Neue,Regular"&amp;12&amp;K000000&amp;P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0"/>
  </sheetPr>
  <dimension ref="A1:L43"/>
  <sheetViews>
    <sheetView showGridLines="0" topLeftCell="A15" zoomScaleNormal="100" workbookViewId="0">
      <selection activeCell="B7" sqref="B7"/>
    </sheetView>
  </sheetViews>
  <sheetFormatPr defaultColWidth="9.109375" defaultRowHeight="12.6" customHeight="1"/>
  <cols>
    <col min="1" max="3" width="1.77734375" style="1" customWidth="1"/>
    <col min="4" max="4" width="80.109375" style="1" customWidth="1"/>
    <col min="5" max="8" width="15.77734375" style="1" customWidth="1"/>
    <col min="9" max="9" width="14.33203125" style="1" customWidth="1"/>
    <col min="10" max="12" width="15.77734375" style="1" customWidth="1"/>
    <col min="13" max="13" width="9.109375" style="1" customWidth="1"/>
    <col min="14" max="16384" width="9.109375" style="1"/>
  </cols>
  <sheetData>
    <row r="1" spans="1:12" ht="12.6" customHeight="1">
      <c r="A1" s="2"/>
      <c r="B1" s="3"/>
      <c r="C1" s="3"/>
      <c r="D1" s="3"/>
      <c r="E1" s="3"/>
      <c r="F1" s="3"/>
      <c r="G1" s="3"/>
      <c r="H1" s="3"/>
      <c r="I1" s="3"/>
      <c r="J1" s="3"/>
      <c r="K1" s="3"/>
      <c r="L1" s="4"/>
    </row>
    <row r="2" spans="1:12" ht="18" customHeight="1">
      <c r="A2" s="5"/>
      <c r="B2" s="642" t="s">
        <v>251</v>
      </c>
      <c r="C2" s="643"/>
      <c r="D2" s="643"/>
      <c r="E2" s="643"/>
      <c r="F2" s="643"/>
      <c r="G2" s="643"/>
      <c r="H2" s="643"/>
      <c r="I2" s="643"/>
      <c r="J2" s="643"/>
      <c r="K2" s="643"/>
      <c r="L2" s="15"/>
    </row>
    <row r="3" spans="1:12" ht="18" customHeight="1">
      <c r="A3" s="5"/>
      <c r="B3" s="583"/>
      <c r="C3" s="64"/>
      <c r="D3" s="583"/>
      <c r="E3" s="583"/>
      <c r="F3" s="583"/>
      <c r="G3" s="583"/>
      <c r="H3" s="583"/>
      <c r="I3" s="583"/>
      <c r="J3" s="583"/>
      <c r="K3" s="583"/>
      <c r="L3" s="65"/>
    </row>
    <row r="4" spans="1:12" ht="13.95" customHeight="1">
      <c r="A4" s="5"/>
      <c r="B4" s="16"/>
      <c r="C4" s="12"/>
      <c r="D4" s="12"/>
      <c r="E4" s="12"/>
      <c r="F4" s="12"/>
      <c r="G4" s="12"/>
      <c r="H4" s="12"/>
      <c r="I4" s="12"/>
      <c r="J4" s="6"/>
      <c r="K4" s="6"/>
      <c r="L4" s="7"/>
    </row>
    <row r="5" spans="1:12" ht="31.95" customHeight="1">
      <c r="A5" s="5"/>
      <c r="B5" s="12"/>
      <c r="C5" s="12"/>
      <c r="D5" s="12"/>
      <c r="E5" s="45"/>
      <c r="F5" s="45"/>
      <c r="G5" s="45"/>
      <c r="H5" s="45"/>
      <c r="I5" s="46"/>
      <c r="J5" s="66" t="s">
        <v>5</v>
      </c>
      <c r="K5" s="67" t="s">
        <v>6</v>
      </c>
      <c r="L5" s="68" t="s">
        <v>7</v>
      </c>
    </row>
    <row r="6" spans="1:12" ht="26.85" customHeight="1">
      <c r="A6" s="5"/>
      <c r="B6" s="69"/>
      <c r="C6" s="70"/>
      <c r="D6" s="71"/>
      <c r="E6" s="47" t="s">
        <v>9</v>
      </c>
      <c r="F6" s="48" t="s">
        <v>10</v>
      </c>
      <c r="G6" s="48" t="s">
        <v>11</v>
      </c>
      <c r="H6" s="48" t="s">
        <v>12</v>
      </c>
      <c r="I6" s="49" t="s">
        <v>13</v>
      </c>
      <c r="J6" s="72" t="s">
        <v>15</v>
      </c>
      <c r="K6" s="73" t="s">
        <v>17</v>
      </c>
      <c r="L6" s="74" t="s">
        <v>19</v>
      </c>
    </row>
    <row r="7" spans="1:12" ht="13.35" customHeight="1">
      <c r="A7" s="8"/>
      <c r="B7" s="412" t="s">
        <v>252</v>
      </c>
      <c r="C7" s="76"/>
      <c r="D7" s="77"/>
      <c r="E7" s="77"/>
      <c r="F7" s="77"/>
      <c r="G7" s="77"/>
      <c r="H7" s="77"/>
      <c r="I7" s="78"/>
      <c r="J7" s="79"/>
      <c r="K7" s="77"/>
      <c r="L7" s="78"/>
    </row>
    <row r="8" spans="1:12" ht="13.35" customHeight="1">
      <c r="A8" s="8"/>
      <c r="B8" s="10"/>
      <c r="C8" s="17"/>
      <c r="D8" s="80"/>
      <c r="E8" s="11"/>
      <c r="F8" s="11"/>
      <c r="G8" s="11"/>
      <c r="H8" s="11"/>
      <c r="I8" s="81"/>
      <c r="J8" s="82"/>
      <c r="K8" s="11"/>
      <c r="L8" s="81"/>
    </row>
    <row r="9" spans="1:12" ht="14.1" customHeight="1">
      <c r="A9" s="8"/>
      <c r="B9" s="10"/>
      <c r="C9" s="83"/>
      <c r="D9" s="31" t="s">
        <v>21</v>
      </c>
      <c r="E9" s="32"/>
      <c r="F9" s="32"/>
      <c r="G9" s="33"/>
      <c r="H9" s="33"/>
      <c r="I9" s="33"/>
      <c r="J9" s="33"/>
      <c r="K9" s="33"/>
      <c r="L9" s="33"/>
    </row>
    <row r="10" spans="1:12" ht="12.6" customHeight="1">
      <c r="A10" s="8"/>
      <c r="B10" s="10"/>
      <c r="C10" s="24"/>
      <c r="D10" s="40" t="s">
        <v>253</v>
      </c>
      <c r="E10" s="37">
        <v>5877877.4193975804</v>
      </c>
      <c r="F10" s="37">
        <v>4998491.7270999197</v>
      </c>
      <c r="G10" s="37">
        <v>2741179.39001959</v>
      </c>
      <c r="H10" s="37">
        <v>2092997.02361019</v>
      </c>
      <c r="I10" s="84">
        <v>1400557.3077123801</v>
      </c>
      <c r="J10" s="85">
        <v>0</v>
      </c>
      <c r="K10" s="37">
        <v>0</v>
      </c>
      <c r="L10" s="84">
        <v>0</v>
      </c>
    </row>
    <row r="11" spans="1:12" ht="12.6" customHeight="1">
      <c r="A11" s="8"/>
      <c r="B11" s="10"/>
      <c r="C11" s="24"/>
      <c r="D11" s="40" t="s">
        <v>254</v>
      </c>
      <c r="E11" s="37">
        <v>209407.61633815299</v>
      </c>
      <c r="F11" s="37">
        <v>209407.61633815299</v>
      </c>
      <c r="G11" s="37">
        <v>209407.61633815299</v>
      </c>
      <c r="H11" s="37">
        <v>209407.61633815299</v>
      </c>
      <c r="I11" s="84">
        <v>209407.61633815299</v>
      </c>
      <c r="J11" s="85">
        <v>209407.61633815299</v>
      </c>
      <c r="K11" s="37">
        <v>209407.61633815299</v>
      </c>
      <c r="L11" s="84">
        <v>209407.61633815299</v>
      </c>
    </row>
    <row r="12" spans="1:12" ht="12.6" customHeight="1">
      <c r="A12" s="8"/>
      <c r="B12" s="10"/>
      <c r="C12" s="24"/>
      <c r="D12" s="40" t="s">
        <v>255</v>
      </c>
      <c r="E12" s="37">
        <v>0</v>
      </c>
      <c r="F12" s="37">
        <v>0</v>
      </c>
      <c r="G12" s="37">
        <v>0</v>
      </c>
      <c r="H12" s="37">
        <v>0</v>
      </c>
      <c r="I12" s="84">
        <v>0</v>
      </c>
      <c r="J12" s="85">
        <v>0</v>
      </c>
      <c r="K12" s="37">
        <v>0</v>
      </c>
      <c r="L12" s="84">
        <v>0</v>
      </c>
    </row>
    <row r="13" spans="1:12" ht="12.6" customHeight="1">
      <c r="A13" s="8"/>
      <c r="B13" s="10"/>
      <c r="C13" s="24"/>
      <c r="D13" s="40" t="s">
        <v>256</v>
      </c>
      <c r="E13" s="37">
        <v>2534076.9901513802</v>
      </c>
      <c r="F13" s="37">
        <v>2466735.5239855698</v>
      </c>
      <c r="G13" s="37">
        <v>2464780.4621122601</v>
      </c>
      <c r="H13" s="37">
        <v>2467093.2139219302</v>
      </c>
      <c r="I13" s="84">
        <v>2466658.9720348702</v>
      </c>
      <c r="J13" s="85">
        <v>2464779.1584566301</v>
      </c>
      <c r="K13" s="37">
        <v>2467092.3658215399</v>
      </c>
      <c r="L13" s="84">
        <v>2466660.5454047299</v>
      </c>
    </row>
    <row r="14" spans="1:12" ht="12.6" customHeight="1">
      <c r="A14" s="8"/>
      <c r="B14" s="10"/>
      <c r="C14" s="24"/>
      <c r="D14" s="40" t="s">
        <v>257</v>
      </c>
      <c r="E14" s="37">
        <v>374672.41121249698</v>
      </c>
      <c r="F14" s="37">
        <v>458316.82830303902</v>
      </c>
      <c r="G14" s="37">
        <v>454424.549460368</v>
      </c>
      <c r="H14" s="37">
        <v>451722.90260105499</v>
      </c>
      <c r="I14" s="84">
        <v>450745.76291794801</v>
      </c>
      <c r="J14" s="85">
        <v>449008.20163953101</v>
      </c>
      <c r="K14" s="37">
        <v>447011.16015418898</v>
      </c>
      <c r="L14" s="84">
        <v>391215.59012438997</v>
      </c>
    </row>
    <row r="15" spans="1:12" ht="13.95" customHeight="1">
      <c r="A15" s="8"/>
      <c r="B15" s="14"/>
      <c r="C15" s="86"/>
      <c r="D15" s="87" t="str">
        <f>"Total "&amp;$D$9&amp;" Termination for Convenience"</f>
        <v>Total GOOGLE SERVICES PLATFORM Termination for Convenience</v>
      </c>
      <c r="E15" s="88">
        <f t="shared" ref="E15:L15" si="0">SUM(E10:E14)</f>
        <v>8996034.4370996095</v>
      </c>
      <c r="F15" s="88">
        <f t="shared" si="0"/>
        <v>8132951.6957266815</v>
      </c>
      <c r="G15" s="88">
        <f t="shared" si="0"/>
        <v>5869792.0179303717</v>
      </c>
      <c r="H15" s="88">
        <f t="shared" si="0"/>
        <v>5221220.7564713275</v>
      </c>
      <c r="I15" s="89">
        <f t="shared" si="0"/>
        <v>4527369.6590033509</v>
      </c>
      <c r="J15" s="90">
        <f t="shared" si="0"/>
        <v>3123194.9764343142</v>
      </c>
      <c r="K15" s="88">
        <f t="shared" si="0"/>
        <v>3123511.1423138818</v>
      </c>
      <c r="L15" s="89">
        <f t="shared" si="0"/>
        <v>3067283.7518672729</v>
      </c>
    </row>
    <row r="16" spans="1:12" ht="13.95" customHeight="1">
      <c r="A16" s="5"/>
      <c r="B16" s="91"/>
      <c r="C16" s="9"/>
      <c r="D16" s="9"/>
      <c r="E16" s="9"/>
      <c r="F16" s="9"/>
      <c r="G16" s="9"/>
      <c r="H16" s="9"/>
      <c r="I16" s="9"/>
      <c r="J16" s="39"/>
      <c r="K16" s="39"/>
      <c r="L16" s="57"/>
    </row>
    <row r="17" spans="1:12" ht="31.95" customHeight="1">
      <c r="A17" s="5"/>
      <c r="B17" s="12"/>
      <c r="C17" s="12"/>
      <c r="D17" s="12"/>
      <c r="E17" s="45"/>
      <c r="F17" s="45"/>
      <c r="G17" s="45"/>
      <c r="H17" s="45"/>
      <c r="I17" s="46"/>
      <c r="J17" s="66" t="s">
        <v>5</v>
      </c>
      <c r="K17" s="67" t="s">
        <v>6</v>
      </c>
      <c r="L17" s="68" t="s">
        <v>7</v>
      </c>
    </row>
    <row r="18" spans="1:12" ht="26.85" customHeight="1">
      <c r="A18" s="5"/>
      <c r="B18" s="69"/>
      <c r="C18" s="70"/>
      <c r="D18" s="71"/>
      <c r="E18" s="47" t="s">
        <v>9</v>
      </c>
      <c r="F18" s="48" t="s">
        <v>10</v>
      </c>
      <c r="G18" s="48" t="s">
        <v>11</v>
      </c>
      <c r="H18" s="48" t="s">
        <v>12</v>
      </c>
      <c r="I18" s="49" t="s">
        <v>13</v>
      </c>
      <c r="J18" s="72" t="s">
        <v>15</v>
      </c>
      <c r="K18" s="73" t="s">
        <v>17</v>
      </c>
      <c r="L18" s="74" t="s">
        <v>19</v>
      </c>
    </row>
    <row r="19" spans="1:12" ht="13.35" customHeight="1">
      <c r="A19" s="8"/>
      <c r="B19" s="75" t="s">
        <v>252</v>
      </c>
      <c r="C19" s="76"/>
      <c r="D19" s="77"/>
      <c r="E19" s="77"/>
      <c r="F19" s="77"/>
      <c r="G19" s="77"/>
      <c r="H19" s="77"/>
      <c r="I19" s="78"/>
      <c r="J19" s="79"/>
      <c r="K19" s="77"/>
      <c r="L19" s="78"/>
    </row>
    <row r="20" spans="1:12" ht="13.35" customHeight="1">
      <c r="A20" s="8"/>
      <c r="B20" s="10"/>
      <c r="C20" s="17"/>
      <c r="D20" s="80"/>
      <c r="E20" s="11"/>
      <c r="F20" s="11"/>
      <c r="G20" s="11"/>
      <c r="H20" s="11"/>
      <c r="I20" s="81"/>
      <c r="J20" s="82"/>
      <c r="K20" s="11"/>
      <c r="L20" s="81"/>
    </row>
    <row r="21" spans="1:12" ht="14.1" customHeight="1">
      <c r="A21" s="8"/>
      <c r="B21" s="10"/>
      <c r="C21" s="83"/>
      <c r="D21" s="31" t="s">
        <v>49</v>
      </c>
      <c r="E21" s="32"/>
      <c r="F21" s="32"/>
      <c r="G21" s="33"/>
      <c r="H21" s="33"/>
      <c r="I21" s="33"/>
      <c r="J21" s="33"/>
      <c r="K21" s="33"/>
      <c r="L21" s="33"/>
    </row>
    <row r="22" spans="1:12" ht="12.6" customHeight="1">
      <c r="A22" s="8"/>
      <c r="B22" s="10"/>
      <c r="C22" s="24"/>
      <c r="D22" s="40" t="s">
        <v>253</v>
      </c>
      <c r="E22" s="37">
        <v>5877877.4193975804</v>
      </c>
      <c r="F22" s="37">
        <v>4998491.7270999197</v>
      </c>
      <c r="G22" s="37">
        <v>2741179.39001959</v>
      </c>
      <c r="H22" s="37">
        <v>2092997.02361019</v>
      </c>
      <c r="I22" s="84">
        <v>1400557.3077123801</v>
      </c>
      <c r="J22" s="85">
        <v>0</v>
      </c>
      <c r="K22" s="37">
        <v>0</v>
      </c>
      <c r="L22" s="84">
        <v>0</v>
      </c>
    </row>
    <row r="23" spans="1:12" ht="12.6" customHeight="1">
      <c r="A23" s="8"/>
      <c r="B23" s="10"/>
      <c r="C23" s="24"/>
      <c r="D23" s="40" t="s">
        <v>254</v>
      </c>
      <c r="E23" s="37">
        <v>209407.61633815299</v>
      </c>
      <c r="F23" s="37">
        <v>209407.61633815299</v>
      </c>
      <c r="G23" s="37">
        <v>209407.61633815299</v>
      </c>
      <c r="H23" s="37">
        <v>209407.61633815299</v>
      </c>
      <c r="I23" s="84">
        <v>209407.61633815299</v>
      </c>
      <c r="J23" s="85">
        <v>209407.61633815299</v>
      </c>
      <c r="K23" s="37">
        <v>209407.61633815299</v>
      </c>
      <c r="L23" s="84">
        <v>209407.61633815299</v>
      </c>
    </row>
    <row r="24" spans="1:12" ht="12.6" customHeight="1">
      <c r="A24" s="8"/>
      <c r="B24" s="10"/>
      <c r="C24" s="24"/>
      <c r="D24" s="40" t="s">
        <v>255</v>
      </c>
      <c r="E24" s="37">
        <v>0</v>
      </c>
      <c r="F24" s="37">
        <v>0</v>
      </c>
      <c r="G24" s="37">
        <v>0</v>
      </c>
      <c r="H24" s="37">
        <v>0</v>
      </c>
      <c r="I24" s="84">
        <v>0</v>
      </c>
      <c r="J24" s="85">
        <v>0</v>
      </c>
      <c r="K24" s="37">
        <v>0</v>
      </c>
      <c r="L24" s="84">
        <v>0</v>
      </c>
    </row>
    <row r="25" spans="1:12" ht="12.6" customHeight="1">
      <c r="A25" s="8"/>
      <c r="B25" s="10"/>
      <c r="C25" s="24"/>
      <c r="D25" s="40" t="s">
        <v>256</v>
      </c>
      <c r="E25" s="37">
        <v>2534076.9901513802</v>
      </c>
      <c r="F25" s="37">
        <v>2466735.5239855698</v>
      </c>
      <c r="G25" s="37">
        <v>2464780.4621122601</v>
      </c>
      <c r="H25" s="37">
        <v>2467093.2139219302</v>
      </c>
      <c r="I25" s="84">
        <v>2466658.9720348702</v>
      </c>
      <c r="J25" s="85">
        <v>2464779.1584566301</v>
      </c>
      <c r="K25" s="37">
        <v>2467092.3658215399</v>
      </c>
      <c r="L25" s="84">
        <v>2466660.5454047299</v>
      </c>
    </row>
    <row r="26" spans="1:12" ht="12.6" customHeight="1">
      <c r="A26" s="8"/>
      <c r="B26" s="10"/>
      <c r="C26" s="24"/>
      <c r="D26" s="40" t="s">
        <v>257</v>
      </c>
      <c r="E26" s="37">
        <v>374672.41121249698</v>
      </c>
      <c r="F26" s="37">
        <v>458316.82830303902</v>
      </c>
      <c r="G26" s="37">
        <v>454424.549460368</v>
      </c>
      <c r="H26" s="37">
        <v>451722.90260105499</v>
      </c>
      <c r="I26" s="84">
        <v>450745.76291794801</v>
      </c>
      <c r="J26" s="85">
        <v>449008.20163953101</v>
      </c>
      <c r="K26" s="37">
        <v>447011.16015418898</v>
      </c>
      <c r="L26" s="84">
        <v>391215.59012438997</v>
      </c>
    </row>
    <row r="27" spans="1:12" ht="13.95" customHeight="1">
      <c r="A27" s="8"/>
      <c r="B27" s="14"/>
      <c r="C27" s="86"/>
      <c r="D27" s="87" t="str">
        <f>"Total "&amp;$D$9&amp;" Termination for Convenience"</f>
        <v>Total GOOGLE SERVICES PLATFORM Termination for Convenience</v>
      </c>
      <c r="E27" s="88">
        <f t="shared" ref="E27:L27" si="1">SUM(E22:E26)</f>
        <v>8996034.4370996095</v>
      </c>
      <c r="F27" s="88">
        <f t="shared" si="1"/>
        <v>8132951.6957266815</v>
      </c>
      <c r="G27" s="88">
        <f t="shared" si="1"/>
        <v>5869792.0179303717</v>
      </c>
      <c r="H27" s="88">
        <f t="shared" si="1"/>
        <v>5221220.7564713275</v>
      </c>
      <c r="I27" s="89">
        <f t="shared" si="1"/>
        <v>4527369.6590033509</v>
      </c>
      <c r="J27" s="90">
        <f t="shared" si="1"/>
        <v>3123194.9764343142</v>
      </c>
      <c r="K27" s="88">
        <f t="shared" si="1"/>
        <v>3123511.1423138818</v>
      </c>
      <c r="L27" s="89">
        <f t="shared" si="1"/>
        <v>3067283.7518672729</v>
      </c>
    </row>
    <row r="28" spans="1:12" ht="13.95" customHeight="1">
      <c r="A28" s="5"/>
      <c r="B28" s="91"/>
      <c r="C28" s="9"/>
      <c r="D28" s="9"/>
      <c r="E28" s="9"/>
      <c r="F28" s="9"/>
      <c r="G28" s="9"/>
      <c r="H28" s="9"/>
      <c r="I28" s="9"/>
      <c r="J28" s="39"/>
      <c r="K28" s="39"/>
      <c r="L28" s="57"/>
    </row>
    <row r="29" spans="1:12" ht="31.95" customHeight="1">
      <c r="A29" s="5"/>
      <c r="B29" s="12"/>
      <c r="C29" s="12"/>
      <c r="D29" s="12"/>
      <c r="E29" s="45"/>
      <c r="F29" s="45"/>
      <c r="G29" s="45"/>
      <c r="H29" s="45"/>
      <c r="I29" s="46"/>
      <c r="J29" s="66" t="s">
        <v>5</v>
      </c>
      <c r="K29" s="67" t="s">
        <v>6</v>
      </c>
      <c r="L29" s="68" t="s">
        <v>7</v>
      </c>
    </row>
    <row r="30" spans="1:12" ht="26.85" customHeight="1">
      <c r="A30" s="5"/>
      <c r="B30" s="69"/>
      <c r="C30" s="70"/>
      <c r="D30" s="71"/>
      <c r="E30" s="47" t="s">
        <v>9</v>
      </c>
      <c r="F30" s="48" t="s">
        <v>10</v>
      </c>
      <c r="G30" s="48" t="s">
        <v>11</v>
      </c>
      <c r="H30" s="48" t="s">
        <v>12</v>
      </c>
      <c r="I30" s="49" t="s">
        <v>13</v>
      </c>
      <c r="J30" s="72" t="s">
        <v>15</v>
      </c>
      <c r="K30" s="73" t="s">
        <v>17</v>
      </c>
      <c r="L30" s="74" t="s">
        <v>19</v>
      </c>
    </row>
    <row r="31" spans="1:12" ht="13.35" customHeight="1">
      <c r="A31" s="8"/>
      <c r="B31" s="75" t="s">
        <v>252</v>
      </c>
      <c r="C31" s="76"/>
      <c r="D31" s="77"/>
      <c r="E31" s="77"/>
      <c r="F31" s="77"/>
      <c r="G31" s="77"/>
      <c r="H31" s="77"/>
      <c r="I31" s="78"/>
      <c r="J31" s="79"/>
      <c r="K31" s="77"/>
      <c r="L31" s="78"/>
    </row>
    <row r="32" spans="1:12" ht="13.35" customHeight="1">
      <c r="A32" s="8"/>
      <c r="B32" s="10"/>
      <c r="C32" s="17"/>
      <c r="D32" s="80"/>
      <c r="E32" s="11"/>
      <c r="F32" s="11"/>
      <c r="G32" s="11"/>
      <c r="H32" s="11"/>
      <c r="I32" s="81"/>
      <c r="J32" s="82"/>
      <c r="K32" s="11"/>
      <c r="L32" s="81"/>
    </row>
    <row r="33" spans="1:12" ht="14.1" customHeight="1">
      <c r="A33" s="8"/>
      <c r="B33" s="10"/>
      <c r="C33" s="83"/>
      <c r="D33" s="31" t="s">
        <v>258</v>
      </c>
      <c r="E33" s="32"/>
      <c r="F33" s="32"/>
      <c r="G33" s="32"/>
      <c r="H33" s="32"/>
      <c r="I33" s="32"/>
      <c r="J33" s="32"/>
      <c r="K33" s="32"/>
      <c r="L33" s="32"/>
    </row>
    <row r="34" spans="1:12" ht="12.6" customHeight="1">
      <c r="A34" s="8"/>
      <c r="B34" s="10"/>
      <c r="C34" s="24"/>
      <c r="D34" s="40" t="s">
        <v>253</v>
      </c>
      <c r="E34" s="37">
        <f t="shared" ref="E34:L38" si="2">E10+E22</f>
        <v>11755754.838795161</v>
      </c>
      <c r="F34" s="37">
        <f t="shared" si="2"/>
        <v>9996983.4541998394</v>
      </c>
      <c r="G34" s="37">
        <f t="shared" si="2"/>
        <v>5482358.7800391801</v>
      </c>
      <c r="H34" s="37">
        <f t="shared" si="2"/>
        <v>4185994.04722038</v>
      </c>
      <c r="I34" s="84">
        <f t="shared" si="2"/>
        <v>2801114.6154247602</v>
      </c>
      <c r="J34" s="85">
        <f t="shared" si="2"/>
        <v>0</v>
      </c>
      <c r="K34" s="37">
        <f t="shared" si="2"/>
        <v>0</v>
      </c>
      <c r="L34" s="84">
        <f t="shared" si="2"/>
        <v>0</v>
      </c>
    </row>
    <row r="35" spans="1:12" ht="12.6" customHeight="1">
      <c r="A35" s="8"/>
      <c r="B35" s="10"/>
      <c r="C35" s="24"/>
      <c r="D35" s="40" t="s">
        <v>254</v>
      </c>
      <c r="E35" s="37">
        <f t="shared" si="2"/>
        <v>418815.23267630598</v>
      </c>
      <c r="F35" s="37">
        <f t="shared" si="2"/>
        <v>418815.23267630598</v>
      </c>
      <c r="G35" s="37">
        <f t="shared" si="2"/>
        <v>418815.23267630598</v>
      </c>
      <c r="H35" s="37">
        <f t="shared" si="2"/>
        <v>418815.23267630598</v>
      </c>
      <c r="I35" s="84">
        <f t="shared" si="2"/>
        <v>418815.23267630598</v>
      </c>
      <c r="J35" s="85">
        <f t="shared" si="2"/>
        <v>418815.23267630598</v>
      </c>
      <c r="K35" s="37">
        <f t="shared" si="2"/>
        <v>418815.23267630598</v>
      </c>
      <c r="L35" s="84">
        <f t="shared" si="2"/>
        <v>418815.23267630598</v>
      </c>
    </row>
    <row r="36" spans="1:12" ht="12.6" customHeight="1">
      <c r="A36" s="8"/>
      <c r="B36" s="10"/>
      <c r="C36" s="24"/>
      <c r="D36" s="40" t="s">
        <v>255</v>
      </c>
      <c r="E36" s="37">
        <f t="shared" si="2"/>
        <v>0</v>
      </c>
      <c r="F36" s="37">
        <f t="shared" si="2"/>
        <v>0</v>
      </c>
      <c r="G36" s="37">
        <f t="shared" si="2"/>
        <v>0</v>
      </c>
      <c r="H36" s="37">
        <f t="shared" si="2"/>
        <v>0</v>
      </c>
      <c r="I36" s="84">
        <f t="shared" si="2"/>
        <v>0</v>
      </c>
      <c r="J36" s="85">
        <f t="shared" si="2"/>
        <v>0</v>
      </c>
      <c r="K36" s="37">
        <f t="shared" si="2"/>
        <v>0</v>
      </c>
      <c r="L36" s="84">
        <f t="shared" si="2"/>
        <v>0</v>
      </c>
    </row>
    <row r="37" spans="1:12" ht="12.6" customHeight="1">
      <c r="A37" s="8"/>
      <c r="B37" s="10"/>
      <c r="C37" s="24"/>
      <c r="D37" s="40" t="s">
        <v>256</v>
      </c>
      <c r="E37" s="37">
        <f t="shared" si="2"/>
        <v>5068153.9803027604</v>
      </c>
      <c r="F37" s="37">
        <f t="shared" si="2"/>
        <v>4933471.0479711397</v>
      </c>
      <c r="G37" s="37">
        <f t="shared" si="2"/>
        <v>4929560.9242245201</v>
      </c>
      <c r="H37" s="37">
        <f t="shared" si="2"/>
        <v>4934186.4278438604</v>
      </c>
      <c r="I37" s="84">
        <f t="shared" si="2"/>
        <v>4933317.9440697404</v>
      </c>
      <c r="J37" s="85">
        <f t="shared" si="2"/>
        <v>4929558.3169132601</v>
      </c>
      <c r="K37" s="37">
        <f t="shared" si="2"/>
        <v>4934184.7316430798</v>
      </c>
      <c r="L37" s="84">
        <f t="shared" si="2"/>
        <v>4933321.0908094598</v>
      </c>
    </row>
    <row r="38" spans="1:12" ht="12.6" customHeight="1">
      <c r="A38" s="8"/>
      <c r="B38" s="10"/>
      <c r="C38" s="24"/>
      <c r="D38" s="40" t="s">
        <v>257</v>
      </c>
      <c r="E38" s="37">
        <f t="shared" si="2"/>
        <v>749344.82242499397</v>
      </c>
      <c r="F38" s="37">
        <f t="shared" si="2"/>
        <v>916633.65660607803</v>
      </c>
      <c r="G38" s="37">
        <f t="shared" si="2"/>
        <v>908849.098920736</v>
      </c>
      <c r="H38" s="37">
        <f t="shared" si="2"/>
        <v>903445.80520210997</v>
      </c>
      <c r="I38" s="84">
        <f t="shared" si="2"/>
        <v>901491.52583589603</v>
      </c>
      <c r="J38" s="85">
        <f t="shared" si="2"/>
        <v>898016.40327906201</v>
      </c>
      <c r="K38" s="37">
        <f t="shared" si="2"/>
        <v>894022.32030837797</v>
      </c>
      <c r="L38" s="84">
        <f t="shared" si="2"/>
        <v>782431.18024877994</v>
      </c>
    </row>
    <row r="39" spans="1:12" ht="13.95" customHeight="1">
      <c r="A39" s="8"/>
      <c r="B39" s="14"/>
      <c r="C39" s="86"/>
      <c r="D39" s="87" t="str">
        <f>"Total "&amp;D33&amp;" Termination for Convenience"</f>
        <v>Total TOTAL MESSAGING PLATFORM Termination for Convenience</v>
      </c>
      <c r="E39" s="88">
        <f t="shared" ref="E39:L39" si="3">SUM(E34:E38)</f>
        <v>17992068.874199219</v>
      </c>
      <c r="F39" s="88">
        <f t="shared" si="3"/>
        <v>16265903.391453363</v>
      </c>
      <c r="G39" s="88">
        <f t="shared" si="3"/>
        <v>11739584.035860743</v>
      </c>
      <c r="H39" s="88">
        <f t="shared" si="3"/>
        <v>10442441.512942655</v>
      </c>
      <c r="I39" s="89">
        <f t="shared" si="3"/>
        <v>9054739.3180067018</v>
      </c>
      <c r="J39" s="90">
        <f t="shared" si="3"/>
        <v>6246389.9528686283</v>
      </c>
      <c r="K39" s="88">
        <f t="shared" si="3"/>
        <v>6247022.2846277636</v>
      </c>
      <c r="L39" s="89">
        <f t="shared" si="3"/>
        <v>6134567.5037345458</v>
      </c>
    </row>
    <row r="40" spans="1:12" ht="12.6" customHeight="1">
      <c r="A40" s="5"/>
      <c r="B40" s="9"/>
      <c r="C40" s="9"/>
      <c r="D40" s="9"/>
      <c r="E40" s="9"/>
      <c r="F40" s="9"/>
      <c r="G40" s="9"/>
      <c r="H40" s="9"/>
      <c r="I40" s="9"/>
      <c r="J40" s="9"/>
      <c r="K40" s="9"/>
      <c r="L40" s="61"/>
    </row>
    <row r="41" spans="1:12" ht="12.6" customHeight="1">
      <c r="A41" s="5"/>
      <c r="B41" s="12"/>
      <c r="C41" s="12"/>
      <c r="D41" s="12"/>
      <c r="E41" s="12"/>
      <c r="F41" s="12"/>
      <c r="G41" s="12"/>
      <c r="H41" s="12"/>
      <c r="I41" s="12"/>
      <c r="J41" s="12"/>
      <c r="K41" s="12"/>
      <c r="L41" s="15"/>
    </row>
    <row r="42" spans="1:12" ht="12.6" customHeight="1">
      <c r="A42" s="5"/>
      <c r="B42" s="12"/>
      <c r="C42" s="12"/>
      <c r="D42" s="12"/>
      <c r="E42" s="12"/>
      <c r="F42" s="12"/>
      <c r="G42" s="12"/>
      <c r="H42" s="12"/>
      <c r="I42" s="12"/>
      <c r="J42" s="12"/>
      <c r="K42" s="12"/>
      <c r="L42" s="15"/>
    </row>
    <row r="43" spans="1:12" ht="12.6" customHeight="1">
      <c r="A43" s="41"/>
      <c r="B43" s="42"/>
      <c r="C43" s="42"/>
      <c r="D43" s="42"/>
      <c r="E43" s="42"/>
      <c r="F43" s="42"/>
      <c r="G43" s="42"/>
      <c r="H43" s="42"/>
      <c r="I43" s="42"/>
      <c r="J43" s="42"/>
      <c r="K43" s="42"/>
      <c r="L43" s="43"/>
    </row>
  </sheetData>
  <mergeCells count="1">
    <mergeCell ref="B2:K2"/>
  </mergeCells>
  <pageMargins left="0.7" right="0.7" top="0.5" bottom="0.5" header="0.3" footer="0.3"/>
  <pageSetup scale="65" orientation="landscape" r:id="rId1"/>
  <headerFooter>
    <oddHeader>&amp;L&amp;"Calibri (Body),Regular"&amp;K000000VA-210517-NTT: Messaging Services - MOD. &amp;KFF000022&amp;R&amp;"Calibri (Body),Italic"&amp;K000000Exhibit 4.1: Pricing and Volumes Matrix</oddHeader>
    <oddFooter>&amp;L&amp;"Calibri (Body),Regular"&amp;10&amp;K0000007 - Termination&amp;R&amp;"Calibri (Body),Regular"&amp;10&amp;K000000Page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0000"/>
  </sheetPr>
  <dimension ref="A1:O77"/>
  <sheetViews>
    <sheetView showGridLines="0" topLeftCell="A43" zoomScale="80" zoomScaleNormal="80" workbookViewId="0">
      <selection activeCell="D70" sqref="D70"/>
    </sheetView>
  </sheetViews>
  <sheetFormatPr defaultColWidth="9.109375" defaultRowHeight="12.6" customHeight="1"/>
  <cols>
    <col min="1" max="1" width="3.109375" style="172" customWidth="1"/>
    <col min="2" max="3" width="4.77734375" style="172" customWidth="1"/>
    <col min="4" max="4" width="95.109375" style="172" customWidth="1"/>
    <col min="5" max="9" width="12.77734375" style="172" customWidth="1"/>
    <col min="10" max="10" width="5.33203125" style="172" customWidth="1"/>
    <col min="11" max="11" width="14.109375" style="172" customWidth="1"/>
    <col min="12" max="12" width="5.33203125" style="172" customWidth="1"/>
    <col min="13" max="13" width="14.77734375" style="172" customWidth="1"/>
    <col min="14" max="14" width="5.33203125" style="172" customWidth="1"/>
    <col min="15" max="15" width="14.77734375" style="172" customWidth="1"/>
    <col min="16" max="16" width="9.109375" style="172" customWidth="1"/>
    <col min="17" max="16384" width="9.109375" style="172"/>
  </cols>
  <sheetData>
    <row r="1" spans="1:15" ht="13.95" customHeight="1">
      <c r="A1" s="199"/>
      <c r="B1" s="200"/>
      <c r="C1" s="200"/>
      <c r="D1" s="200"/>
      <c r="E1" s="200"/>
      <c r="F1" s="200"/>
      <c r="G1" s="200"/>
      <c r="H1" s="200"/>
      <c r="I1" s="200"/>
      <c r="J1" s="200"/>
      <c r="K1" s="200"/>
      <c r="L1" s="200"/>
      <c r="M1" s="200"/>
      <c r="N1" s="200"/>
      <c r="O1" s="201"/>
    </row>
    <row r="2" spans="1:15" ht="18" customHeight="1">
      <c r="A2" s="202"/>
      <c r="B2" s="611" t="s">
        <v>259</v>
      </c>
      <c r="C2" s="628"/>
      <c r="D2" s="628"/>
      <c r="E2" s="628"/>
      <c r="F2" s="628"/>
      <c r="G2" s="628"/>
      <c r="H2" s="628"/>
      <c r="I2" s="628"/>
      <c r="J2" s="628"/>
      <c r="K2" s="628"/>
      <c r="L2" s="628"/>
      <c r="M2" s="628"/>
      <c r="N2" s="163"/>
      <c r="O2" s="203"/>
    </row>
    <row r="3" spans="1:15" ht="18" customHeight="1">
      <c r="A3" s="202"/>
      <c r="B3" s="580"/>
      <c r="C3" s="581"/>
      <c r="D3" s="581"/>
      <c r="E3" s="581"/>
      <c r="F3" s="581"/>
      <c r="G3" s="581"/>
      <c r="H3" s="581"/>
      <c r="I3" s="581"/>
      <c r="J3" s="581"/>
      <c r="K3" s="581"/>
      <c r="L3" s="581"/>
      <c r="M3" s="581"/>
      <c r="N3" s="163"/>
      <c r="O3" s="203"/>
    </row>
    <row r="4" spans="1:15" s="344" customFormat="1" ht="18" customHeight="1">
      <c r="A4" s="340"/>
      <c r="B4" s="341"/>
      <c r="C4" s="342"/>
      <c r="D4" s="342"/>
      <c r="E4" s="342"/>
      <c r="F4" s="342"/>
      <c r="G4" s="342"/>
      <c r="H4" s="342"/>
      <c r="I4" s="342"/>
      <c r="J4" s="342"/>
      <c r="K4" s="342"/>
      <c r="L4" s="342"/>
      <c r="M4" s="342"/>
      <c r="N4" s="216"/>
      <c r="O4" s="343"/>
    </row>
    <row r="5" spans="1:15" s="344" customFormat="1" ht="18" customHeight="1">
      <c r="A5" s="340"/>
      <c r="B5" s="345"/>
      <c r="C5" s="346"/>
      <c r="D5" s="347"/>
      <c r="E5" s="216"/>
      <c r="F5" s="216"/>
      <c r="G5" s="216"/>
      <c r="H5" s="216"/>
      <c r="I5" s="216"/>
      <c r="J5" s="216"/>
      <c r="K5" s="348"/>
      <c r="L5" s="216"/>
      <c r="M5" s="348"/>
      <c r="N5" s="216"/>
      <c r="O5" s="349"/>
    </row>
    <row r="6" spans="1:15" ht="31.95" customHeight="1">
      <c r="A6" s="202"/>
      <c r="B6" s="206"/>
      <c r="C6" s="207"/>
      <c r="D6" s="208"/>
      <c r="E6" s="209"/>
      <c r="F6" s="209"/>
      <c r="G6" s="209"/>
      <c r="H6" s="209"/>
      <c r="I6" s="209"/>
      <c r="J6" s="165"/>
      <c r="K6" s="350" t="s">
        <v>5</v>
      </c>
      <c r="L6" s="157"/>
      <c r="M6" s="350" t="s">
        <v>6</v>
      </c>
      <c r="N6" s="157"/>
      <c r="O6" s="350" t="s">
        <v>7</v>
      </c>
    </row>
    <row r="7" spans="1:15" ht="32.25" customHeight="1">
      <c r="A7" s="211"/>
      <c r="B7" s="630" t="s">
        <v>8</v>
      </c>
      <c r="C7" s="631"/>
      <c r="D7" s="631"/>
      <c r="E7" s="582" t="s">
        <v>9</v>
      </c>
      <c r="F7" s="582" t="s">
        <v>10</v>
      </c>
      <c r="G7" s="582" t="s">
        <v>11</v>
      </c>
      <c r="H7" s="582" t="s">
        <v>12</v>
      </c>
      <c r="I7" s="582" t="s">
        <v>13</v>
      </c>
      <c r="J7" s="212"/>
      <c r="K7" s="213" t="s">
        <v>15</v>
      </c>
      <c r="L7" s="212"/>
      <c r="M7" s="213" t="s">
        <v>17</v>
      </c>
      <c r="N7" s="212"/>
      <c r="O7" s="213" t="s">
        <v>19</v>
      </c>
    </row>
    <row r="8" spans="1:15" ht="14.1" customHeight="1">
      <c r="A8" s="211"/>
      <c r="B8" s="159" t="s">
        <v>21</v>
      </c>
      <c r="C8" s="160"/>
      <c r="D8" s="160"/>
      <c r="E8" s="214"/>
      <c r="F8" s="214"/>
      <c r="G8" s="214"/>
      <c r="H8" s="214"/>
      <c r="I8" s="214"/>
      <c r="J8" s="157"/>
      <c r="K8" s="214"/>
      <c r="L8" s="157"/>
      <c r="M8" s="214"/>
      <c r="N8" s="157"/>
      <c r="O8" s="214"/>
    </row>
    <row r="9" spans="1:15" ht="14.1" customHeight="1">
      <c r="A9" s="202"/>
      <c r="B9" s="162"/>
      <c r="C9" s="676" t="s">
        <v>22</v>
      </c>
      <c r="D9" s="677"/>
      <c r="E9" s="677"/>
      <c r="F9" s="677"/>
      <c r="G9" s="677"/>
      <c r="H9" s="677"/>
      <c r="I9" s="677"/>
      <c r="J9" s="157"/>
      <c r="K9" s="351"/>
      <c r="L9" s="157"/>
      <c r="M9" s="351"/>
      <c r="N9" s="157"/>
      <c r="O9" s="351"/>
    </row>
    <row r="10" spans="1:15" ht="14.1" customHeight="1">
      <c r="A10" s="202"/>
      <c r="B10" s="163"/>
      <c r="C10" s="162"/>
      <c r="D10" s="154" t="s">
        <v>260</v>
      </c>
      <c r="E10" s="190" t="s">
        <v>138</v>
      </c>
      <c r="F10" s="194">
        <v>0.876</v>
      </c>
      <c r="G10" s="194">
        <v>0.876</v>
      </c>
      <c r="H10" s="194">
        <v>0.876</v>
      </c>
      <c r="I10" s="194">
        <v>0.876</v>
      </c>
      <c r="J10" s="352"/>
      <c r="K10" s="194">
        <v>0.876</v>
      </c>
      <c r="L10" s="352"/>
      <c r="M10" s="194">
        <v>0.876</v>
      </c>
      <c r="N10" s="352"/>
      <c r="O10" s="194">
        <v>0.876</v>
      </c>
    </row>
    <row r="11" spans="1:15" ht="14.1" customHeight="1">
      <c r="A11" s="202"/>
      <c r="B11" s="163"/>
      <c r="C11" s="165"/>
      <c r="D11" s="482" t="s">
        <v>53</v>
      </c>
      <c r="E11" s="483" t="s">
        <v>138</v>
      </c>
      <c r="F11" s="484">
        <v>0</v>
      </c>
      <c r="G11" s="484">
        <v>0</v>
      </c>
      <c r="H11" s="484">
        <v>0</v>
      </c>
      <c r="I11" s="484">
        <v>0</v>
      </c>
      <c r="J11" s="485"/>
      <c r="K11" s="484">
        <v>0</v>
      </c>
      <c r="L11" s="486"/>
      <c r="M11" s="484">
        <v>0</v>
      </c>
      <c r="N11" s="486"/>
      <c r="O11" s="484">
        <v>0</v>
      </c>
    </row>
    <row r="12" spans="1:15" ht="14.1" customHeight="1">
      <c r="A12" s="202"/>
      <c r="B12" s="163"/>
      <c r="C12" s="165"/>
      <c r="D12" s="154" t="s">
        <v>56</v>
      </c>
      <c r="E12" s="190" t="s">
        <v>138</v>
      </c>
      <c r="F12" s="194">
        <v>0</v>
      </c>
      <c r="G12" s="194">
        <v>0</v>
      </c>
      <c r="H12" s="194">
        <v>0</v>
      </c>
      <c r="I12" s="194">
        <v>0</v>
      </c>
      <c r="J12" s="352"/>
      <c r="K12" s="194">
        <v>0</v>
      </c>
      <c r="L12" s="157"/>
      <c r="M12" s="194">
        <v>0</v>
      </c>
      <c r="N12" s="157"/>
      <c r="O12" s="194">
        <v>0</v>
      </c>
    </row>
    <row r="13" spans="1:15" ht="14.1" customHeight="1">
      <c r="A13" s="202"/>
      <c r="B13" s="163"/>
      <c r="C13" s="165"/>
      <c r="D13" s="154" t="s">
        <v>27</v>
      </c>
      <c r="E13" s="190" t="s">
        <v>138</v>
      </c>
      <c r="F13" s="194">
        <v>0</v>
      </c>
      <c r="G13" s="194">
        <v>0</v>
      </c>
      <c r="H13" s="194">
        <v>0</v>
      </c>
      <c r="I13" s="194">
        <v>0</v>
      </c>
      <c r="J13" s="352"/>
      <c r="K13" s="194">
        <v>0</v>
      </c>
      <c r="L13" s="352"/>
      <c r="M13" s="194">
        <v>0</v>
      </c>
      <c r="N13" s="352"/>
      <c r="O13" s="194">
        <v>0</v>
      </c>
    </row>
    <row r="14" spans="1:15" ht="14.1" customHeight="1">
      <c r="A14" s="202"/>
      <c r="B14" s="163"/>
      <c r="C14" s="165"/>
      <c r="D14" s="154" t="s">
        <v>28</v>
      </c>
      <c r="E14" s="190" t="s">
        <v>138</v>
      </c>
      <c r="F14" s="194">
        <v>0</v>
      </c>
      <c r="G14" s="194">
        <v>0</v>
      </c>
      <c r="H14" s="194">
        <v>0</v>
      </c>
      <c r="I14" s="194">
        <v>0</v>
      </c>
      <c r="J14" s="352"/>
      <c r="K14" s="194">
        <v>0</v>
      </c>
      <c r="L14" s="352"/>
      <c r="M14" s="194">
        <v>0</v>
      </c>
      <c r="N14" s="352"/>
      <c r="O14" s="194">
        <v>0</v>
      </c>
    </row>
    <row r="15" spans="1:15" ht="15" customHeight="1">
      <c r="A15" s="202"/>
      <c r="B15" s="163"/>
      <c r="C15" s="165"/>
      <c r="D15" s="154" t="s">
        <v>261</v>
      </c>
      <c r="E15" s="190" t="s">
        <v>138</v>
      </c>
      <c r="F15" s="194">
        <v>0</v>
      </c>
      <c r="G15" s="194">
        <v>0</v>
      </c>
      <c r="H15" s="194">
        <v>0</v>
      </c>
      <c r="I15" s="194">
        <v>0</v>
      </c>
      <c r="J15" s="352"/>
      <c r="K15" s="194">
        <v>0</v>
      </c>
      <c r="L15" s="352"/>
      <c r="M15" s="194">
        <v>0</v>
      </c>
      <c r="N15" s="352"/>
      <c r="O15" s="194">
        <v>0</v>
      </c>
    </row>
    <row r="16" spans="1:15" ht="14.1" customHeight="1">
      <c r="A16" s="202"/>
      <c r="B16" s="163"/>
      <c r="C16" s="165"/>
      <c r="D16" s="154" t="s">
        <v>30</v>
      </c>
      <c r="E16" s="190" t="s">
        <v>138</v>
      </c>
      <c r="F16" s="194">
        <v>0</v>
      </c>
      <c r="G16" s="194">
        <v>0</v>
      </c>
      <c r="H16" s="194">
        <v>0</v>
      </c>
      <c r="I16" s="194">
        <v>0</v>
      </c>
      <c r="J16" s="352"/>
      <c r="K16" s="194">
        <v>0</v>
      </c>
      <c r="L16" s="352"/>
      <c r="M16" s="194">
        <v>0</v>
      </c>
      <c r="N16" s="352"/>
      <c r="O16" s="194">
        <v>0</v>
      </c>
    </row>
    <row r="17" spans="1:15" ht="13.95" customHeight="1">
      <c r="A17" s="202"/>
      <c r="B17" s="163"/>
      <c r="C17" s="153"/>
      <c r="D17" s="168"/>
      <c r="E17" s="168"/>
      <c r="F17" s="168"/>
      <c r="G17" s="168"/>
      <c r="H17" s="168"/>
      <c r="I17" s="168"/>
      <c r="J17" s="163"/>
      <c r="K17" s="168"/>
      <c r="L17" s="163"/>
      <c r="M17" s="168"/>
      <c r="N17" s="163"/>
      <c r="O17" s="353"/>
    </row>
    <row r="18" spans="1:15" ht="14.1" customHeight="1">
      <c r="A18" s="202"/>
      <c r="B18" s="165"/>
      <c r="C18" s="676" t="s">
        <v>32</v>
      </c>
      <c r="D18" s="677"/>
      <c r="E18" s="677"/>
      <c r="F18" s="677"/>
      <c r="G18" s="677"/>
      <c r="H18" s="677"/>
      <c r="I18" s="677"/>
      <c r="J18" s="157"/>
      <c r="K18" s="351"/>
      <c r="L18" s="157"/>
      <c r="M18" s="351"/>
      <c r="N18" s="157"/>
      <c r="O18" s="351"/>
    </row>
    <row r="19" spans="1:15" ht="14.1" customHeight="1">
      <c r="A19" s="202"/>
      <c r="B19" s="163"/>
      <c r="C19" s="162"/>
      <c r="D19" s="370" t="s">
        <v>141</v>
      </c>
      <c r="E19" s="377" t="s">
        <v>138</v>
      </c>
      <c r="F19" s="378">
        <v>0</v>
      </c>
      <c r="G19" s="378">
        <v>0</v>
      </c>
      <c r="H19" s="378">
        <v>0</v>
      </c>
      <c r="I19" s="378">
        <v>0</v>
      </c>
      <c r="J19" s="379"/>
      <c r="K19" s="378">
        <v>0</v>
      </c>
      <c r="L19" s="371"/>
      <c r="M19" s="378">
        <v>0</v>
      </c>
      <c r="N19" s="371"/>
      <c r="O19" s="378">
        <v>0</v>
      </c>
    </row>
    <row r="20" spans="1:15" ht="14.1" customHeight="1">
      <c r="A20" s="202"/>
      <c r="B20" s="163"/>
      <c r="C20" s="165"/>
      <c r="D20" s="370" t="s">
        <v>34</v>
      </c>
      <c r="E20" s="377" t="s">
        <v>138</v>
      </c>
      <c r="F20" s="378">
        <v>0</v>
      </c>
      <c r="G20" s="378">
        <v>0</v>
      </c>
      <c r="H20" s="378">
        <v>0</v>
      </c>
      <c r="I20" s="378">
        <v>0</v>
      </c>
      <c r="J20" s="379"/>
      <c r="K20" s="378">
        <v>0</v>
      </c>
      <c r="L20" s="371"/>
      <c r="M20" s="378">
        <v>0</v>
      </c>
      <c r="N20" s="371"/>
      <c r="O20" s="378">
        <v>0</v>
      </c>
    </row>
    <row r="21" spans="1:15" ht="14.1" customHeight="1">
      <c r="A21" s="202"/>
      <c r="B21" s="163"/>
      <c r="C21" s="165"/>
      <c r="D21" s="370" t="s">
        <v>35</v>
      </c>
      <c r="E21" s="377" t="s">
        <v>138</v>
      </c>
      <c r="F21" s="378">
        <v>0</v>
      </c>
      <c r="G21" s="378">
        <v>0</v>
      </c>
      <c r="H21" s="378">
        <v>0</v>
      </c>
      <c r="I21" s="378">
        <v>0</v>
      </c>
      <c r="J21" s="379"/>
      <c r="K21" s="378">
        <v>0</v>
      </c>
      <c r="L21" s="371"/>
      <c r="M21" s="378">
        <v>0</v>
      </c>
      <c r="N21" s="371"/>
      <c r="O21" s="378">
        <v>0</v>
      </c>
    </row>
    <row r="22" spans="1:15" ht="14.1" customHeight="1">
      <c r="A22" s="202"/>
      <c r="B22" s="163"/>
      <c r="C22" s="165"/>
      <c r="D22" s="370" t="s">
        <v>36</v>
      </c>
      <c r="E22" s="377" t="s">
        <v>138</v>
      </c>
      <c r="F22" s="378">
        <v>0</v>
      </c>
      <c r="G22" s="378">
        <v>0</v>
      </c>
      <c r="H22" s="378">
        <v>0</v>
      </c>
      <c r="I22" s="378">
        <v>0</v>
      </c>
      <c r="J22" s="379"/>
      <c r="K22" s="378">
        <v>0</v>
      </c>
      <c r="L22" s="371"/>
      <c r="M22" s="378">
        <v>0</v>
      </c>
      <c r="N22" s="371"/>
      <c r="O22" s="378">
        <v>0</v>
      </c>
    </row>
    <row r="23" spans="1:15" ht="14.1" customHeight="1">
      <c r="A23" s="202"/>
      <c r="B23" s="163"/>
      <c r="C23" s="165"/>
      <c r="D23" s="370" t="s">
        <v>37</v>
      </c>
      <c r="E23" s="377" t="s">
        <v>138</v>
      </c>
      <c r="F23" s="378">
        <v>0</v>
      </c>
      <c r="G23" s="378">
        <v>0</v>
      </c>
      <c r="H23" s="378">
        <v>0</v>
      </c>
      <c r="I23" s="378">
        <v>0</v>
      </c>
      <c r="J23" s="379"/>
      <c r="K23" s="378">
        <v>0</v>
      </c>
      <c r="L23" s="371"/>
      <c r="M23" s="378">
        <v>0</v>
      </c>
      <c r="N23" s="371"/>
      <c r="O23" s="378">
        <v>0</v>
      </c>
    </row>
    <row r="24" spans="1:15" ht="14.1" customHeight="1">
      <c r="A24" s="202"/>
      <c r="B24" s="163"/>
      <c r="C24" s="165"/>
      <c r="D24" s="154" t="s">
        <v>38</v>
      </c>
      <c r="E24" s="190" t="s">
        <v>138</v>
      </c>
      <c r="F24" s="194">
        <v>0</v>
      </c>
      <c r="G24" s="194">
        <v>0</v>
      </c>
      <c r="H24" s="194">
        <v>0</v>
      </c>
      <c r="I24" s="194">
        <v>0</v>
      </c>
      <c r="J24" s="352"/>
      <c r="K24" s="194">
        <v>0</v>
      </c>
      <c r="L24" s="157"/>
      <c r="M24" s="194">
        <v>0</v>
      </c>
      <c r="N24" s="157"/>
      <c r="O24" s="194">
        <v>0</v>
      </c>
    </row>
    <row r="25" spans="1:15" ht="14.1" customHeight="1">
      <c r="A25" s="202"/>
      <c r="B25" s="163"/>
      <c r="C25" s="165"/>
      <c r="D25" s="154" t="s">
        <v>39</v>
      </c>
      <c r="E25" s="190" t="s">
        <v>138</v>
      </c>
      <c r="F25" s="194">
        <v>0</v>
      </c>
      <c r="G25" s="194">
        <v>0</v>
      </c>
      <c r="H25" s="194">
        <v>0</v>
      </c>
      <c r="I25" s="194">
        <v>0</v>
      </c>
      <c r="J25" s="352"/>
      <c r="K25" s="194">
        <v>0</v>
      </c>
      <c r="L25" s="157"/>
      <c r="M25" s="194">
        <v>0</v>
      </c>
      <c r="N25" s="157"/>
      <c r="O25" s="194">
        <v>0</v>
      </c>
    </row>
    <row r="26" spans="1:15" ht="14.1" customHeight="1">
      <c r="A26" s="202"/>
      <c r="B26" s="163"/>
      <c r="C26" s="165"/>
      <c r="D26" s="154" t="s">
        <v>62</v>
      </c>
      <c r="E26" s="190" t="s">
        <v>138</v>
      </c>
      <c r="F26" s="194">
        <v>0</v>
      </c>
      <c r="G26" s="194">
        <v>0</v>
      </c>
      <c r="H26" s="194">
        <v>0</v>
      </c>
      <c r="I26" s="194">
        <v>0</v>
      </c>
      <c r="J26" s="352"/>
      <c r="K26" s="194">
        <v>0</v>
      </c>
      <c r="L26" s="157"/>
      <c r="M26" s="194">
        <v>0</v>
      </c>
      <c r="N26" s="157"/>
      <c r="O26" s="194">
        <v>0</v>
      </c>
    </row>
    <row r="27" spans="1:15" ht="14.1" customHeight="1">
      <c r="A27" s="202"/>
      <c r="B27" s="163"/>
      <c r="C27" s="165"/>
      <c r="D27" s="154" t="s">
        <v>41</v>
      </c>
      <c r="E27" s="190" t="s">
        <v>138</v>
      </c>
      <c r="F27" s="194">
        <v>0</v>
      </c>
      <c r="G27" s="194">
        <v>0</v>
      </c>
      <c r="H27" s="194">
        <v>0</v>
      </c>
      <c r="I27" s="194">
        <v>0</v>
      </c>
      <c r="J27" s="352"/>
      <c r="K27" s="194">
        <v>0</v>
      </c>
      <c r="L27" s="157"/>
      <c r="M27" s="194">
        <v>0</v>
      </c>
      <c r="N27" s="157"/>
      <c r="O27" s="194">
        <v>0</v>
      </c>
    </row>
    <row r="28" spans="1:15" ht="14.1" customHeight="1">
      <c r="A28" s="202"/>
      <c r="B28" s="163"/>
      <c r="C28" s="165"/>
      <c r="D28" s="154" t="s">
        <v>42</v>
      </c>
      <c r="E28" s="190" t="s">
        <v>138</v>
      </c>
      <c r="F28" s="194">
        <v>1</v>
      </c>
      <c r="G28" s="194">
        <v>1</v>
      </c>
      <c r="H28" s="194">
        <v>1</v>
      </c>
      <c r="I28" s="194">
        <v>1</v>
      </c>
      <c r="J28" s="352"/>
      <c r="K28" s="194">
        <v>1</v>
      </c>
      <c r="L28" s="157"/>
      <c r="M28" s="194">
        <v>1</v>
      </c>
      <c r="N28" s="157"/>
      <c r="O28" s="194">
        <v>1</v>
      </c>
    </row>
    <row r="29" spans="1:15" ht="14.1" customHeight="1">
      <c r="A29" s="202"/>
      <c r="B29" s="163"/>
      <c r="C29" s="165"/>
      <c r="D29" s="154" t="s">
        <v>43</v>
      </c>
      <c r="E29" s="190" t="s">
        <v>138</v>
      </c>
      <c r="F29" s="194">
        <v>0.4</v>
      </c>
      <c r="G29" s="194">
        <v>0.4</v>
      </c>
      <c r="H29" s="194">
        <v>0.4</v>
      </c>
      <c r="I29" s="194">
        <v>0.4</v>
      </c>
      <c r="J29" s="352"/>
      <c r="K29" s="194">
        <v>0.4</v>
      </c>
      <c r="L29" s="157"/>
      <c r="M29" s="194">
        <v>0.4</v>
      </c>
      <c r="N29" s="157"/>
      <c r="O29" s="194">
        <v>0.4</v>
      </c>
    </row>
    <row r="30" spans="1:15" ht="14.1" customHeight="1">
      <c r="A30" s="202"/>
      <c r="B30" s="163"/>
      <c r="C30" s="165"/>
      <c r="D30" s="154" t="s">
        <v>44</v>
      </c>
      <c r="E30" s="190" t="s">
        <v>138</v>
      </c>
      <c r="F30" s="194">
        <v>0.7</v>
      </c>
      <c r="G30" s="194">
        <v>0.7</v>
      </c>
      <c r="H30" s="194">
        <v>0.7</v>
      </c>
      <c r="I30" s="194">
        <v>0.7</v>
      </c>
      <c r="J30" s="352"/>
      <c r="K30" s="194">
        <v>0.7</v>
      </c>
      <c r="L30" s="157"/>
      <c r="M30" s="194">
        <v>0.7</v>
      </c>
      <c r="N30" s="157"/>
      <c r="O30" s="194">
        <v>0.7</v>
      </c>
    </row>
    <row r="31" spans="1:15" ht="14.1" customHeight="1">
      <c r="A31" s="202"/>
      <c r="B31" s="163"/>
      <c r="C31" s="165"/>
      <c r="D31" s="154" t="s">
        <v>262</v>
      </c>
      <c r="E31" s="487" t="s">
        <v>138</v>
      </c>
      <c r="F31" s="194">
        <v>0.88</v>
      </c>
      <c r="G31" s="194">
        <v>0.88</v>
      </c>
      <c r="H31" s="194">
        <v>0.88</v>
      </c>
      <c r="I31" s="194">
        <v>0.88</v>
      </c>
      <c r="J31" s="488"/>
      <c r="K31" s="194">
        <v>0.88</v>
      </c>
      <c r="L31" s="195"/>
      <c r="M31" s="194">
        <v>0.88</v>
      </c>
      <c r="N31" s="195"/>
      <c r="O31" s="194">
        <v>0.88</v>
      </c>
    </row>
    <row r="32" spans="1:15" ht="14.1" customHeight="1">
      <c r="A32" s="202"/>
      <c r="B32" s="163"/>
      <c r="C32" s="165"/>
      <c r="D32" s="154" t="s">
        <v>263</v>
      </c>
      <c r="E32" s="190" t="s">
        <v>138</v>
      </c>
      <c r="F32" s="194">
        <v>0</v>
      </c>
      <c r="G32" s="194">
        <v>0</v>
      </c>
      <c r="H32" s="194">
        <v>0</v>
      </c>
      <c r="I32" s="194">
        <v>0</v>
      </c>
      <c r="J32" s="352"/>
      <c r="K32" s="194">
        <v>0</v>
      </c>
      <c r="L32" s="157"/>
      <c r="M32" s="194">
        <v>0</v>
      </c>
      <c r="N32" s="157"/>
      <c r="O32" s="194">
        <v>0</v>
      </c>
    </row>
    <row r="33" spans="1:15" ht="14.1" customHeight="1">
      <c r="A33" s="202"/>
      <c r="B33" s="163"/>
      <c r="C33" s="163"/>
      <c r="D33" s="154" t="s">
        <v>264</v>
      </c>
      <c r="E33" s="190" t="s">
        <v>138</v>
      </c>
      <c r="F33" s="194">
        <v>0</v>
      </c>
      <c r="G33" s="194">
        <v>0</v>
      </c>
      <c r="H33" s="194">
        <v>0</v>
      </c>
      <c r="I33" s="194">
        <v>0</v>
      </c>
      <c r="J33" s="507"/>
      <c r="K33" s="194">
        <v>0</v>
      </c>
      <c r="L33" s="163"/>
      <c r="M33" s="194">
        <v>0</v>
      </c>
      <c r="N33" s="163"/>
      <c r="O33" s="194">
        <v>0</v>
      </c>
    </row>
    <row r="34" spans="1:15" ht="13.95" customHeight="1">
      <c r="A34" s="202"/>
      <c r="B34" s="163"/>
      <c r="C34" s="163"/>
      <c r="D34" s="173"/>
      <c r="E34" s="173"/>
      <c r="F34" s="173"/>
      <c r="G34" s="173"/>
      <c r="H34" s="173"/>
      <c r="I34" s="173"/>
      <c r="J34" s="163"/>
      <c r="K34" s="173"/>
      <c r="L34" s="163"/>
      <c r="M34" s="173"/>
      <c r="N34" s="163"/>
      <c r="O34" s="256"/>
    </row>
    <row r="35" spans="1:15" ht="13.35" customHeight="1">
      <c r="A35" s="202"/>
      <c r="B35" s="220"/>
      <c r="C35" s="220"/>
      <c r="D35" s="220"/>
      <c r="E35" s="220"/>
      <c r="F35" s="220"/>
      <c r="G35" s="220"/>
      <c r="H35" s="220"/>
      <c r="I35" s="220"/>
      <c r="J35" s="163"/>
      <c r="K35" s="220"/>
      <c r="L35" s="163"/>
      <c r="M35" s="220"/>
      <c r="N35" s="163"/>
      <c r="O35" s="354"/>
    </row>
    <row r="36" spans="1:15" ht="14.85" customHeight="1">
      <c r="A36" s="231"/>
      <c r="B36" s="355" t="s">
        <v>49</v>
      </c>
      <c r="C36" s="356"/>
      <c r="D36" s="357"/>
      <c r="E36" s="358"/>
      <c r="F36" s="358"/>
      <c r="G36" s="358"/>
      <c r="H36" s="358"/>
      <c r="I36" s="358"/>
      <c r="J36" s="222"/>
      <c r="K36" s="359"/>
      <c r="L36" s="222"/>
      <c r="M36" s="359"/>
      <c r="N36" s="222"/>
      <c r="O36" s="360"/>
    </row>
    <row r="37" spans="1:15" ht="14.1" customHeight="1">
      <c r="A37" s="202"/>
      <c r="B37" s="361"/>
      <c r="C37" s="676" t="s">
        <v>50</v>
      </c>
      <c r="D37" s="677"/>
      <c r="E37" s="677"/>
      <c r="F37" s="677"/>
      <c r="G37" s="677"/>
      <c r="H37" s="677"/>
      <c r="I37" s="677"/>
      <c r="J37" s="157"/>
      <c r="K37" s="351"/>
      <c r="L37" s="157"/>
      <c r="M37" s="351"/>
      <c r="N37" s="157"/>
      <c r="O37" s="351"/>
    </row>
    <row r="38" spans="1:15" ht="14.1" customHeight="1">
      <c r="A38" s="202"/>
      <c r="B38" s="163"/>
      <c r="C38" s="162"/>
      <c r="D38" s="154" t="s">
        <v>265</v>
      </c>
      <c r="E38" s="190" t="s">
        <v>138</v>
      </c>
      <c r="F38" s="194">
        <v>0.876</v>
      </c>
      <c r="G38" s="194">
        <v>0.876</v>
      </c>
      <c r="H38" s="194">
        <v>0.876</v>
      </c>
      <c r="I38" s="194">
        <v>0.876</v>
      </c>
      <c r="J38" s="352"/>
      <c r="K38" s="194">
        <v>0.876</v>
      </c>
      <c r="L38" s="352"/>
      <c r="M38" s="194">
        <v>0.876</v>
      </c>
      <c r="N38" s="352"/>
      <c r="O38" s="194">
        <v>0.876</v>
      </c>
    </row>
    <row r="39" spans="1:15" ht="14.1" customHeight="1">
      <c r="A39" s="202"/>
      <c r="B39" s="163"/>
      <c r="C39" s="165"/>
      <c r="D39" s="154" t="s">
        <v>266</v>
      </c>
      <c r="E39" s="190" t="s">
        <v>138</v>
      </c>
      <c r="F39" s="194">
        <v>0</v>
      </c>
      <c r="G39" s="194">
        <v>0</v>
      </c>
      <c r="H39" s="194">
        <v>0</v>
      </c>
      <c r="I39" s="194">
        <v>0</v>
      </c>
      <c r="J39" s="352"/>
      <c r="K39" s="194">
        <v>0</v>
      </c>
      <c r="L39" s="157"/>
      <c r="M39" s="194">
        <v>0</v>
      </c>
      <c r="N39" s="157"/>
      <c r="O39" s="194">
        <v>0</v>
      </c>
    </row>
    <row r="40" spans="1:15" ht="14.1" customHeight="1">
      <c r="A40" s="202"/>
      <c r="B40" s="163"/>
      <c r="C40" s="165"/>
      <c r="D40" s="154" t="s">
        <v>267</v>
      </c>
      <c r="E40" s="190" t="s">
        <v>138</v>
      </c>
      <c r="F40" s="194" t="s">
        <v>138</v>
      </c>
      <c r="G40" s="194">
        <v>0</v>
      </c>
      <c r="H40" s="194">
        <v>0</v>
      </c>
      <c r="I40" s="194">
        <v>0</v>
      </c>
      <c r="J40" s="352"/>
      <c r="K40" s="194">
        <v>0</v>
      </c>
      <c r="L40" s="157"/>
      <c r="M40" s="194">
        <v>0</v>
      </c>
      <c r="N40" s="157"/>
      <c r="O40" s="194">
        <v>0</v>
      </c>
    </row>
    <row r="41" spans="1:15" ht="14.1" customHeight="1">
      <c r="A41" s="202"/>
      <c r="B41" s="163"/>
      <c r="C41" s="165"/>
      <c r="D41" s="370" t="s">
        <v>268</v>
      </c>
      <c r="E41" s="377" t="s">
        <v>138</v>
      </c>
      <c r="F41" s="378">
        <v>0</v>
      </c>
      <c r="G41" s="378">
        <v>0</v>
      </c>
      <c r="H41" s="378" t="s">
        <v>138</v>
      </c>
      <c r="I41" s="378" t="s">
        <v>138</v>
      </c>
      <c r="J41" s="379"/>
      <c r="K41" s="378" t="s">
        <v>138</v>
      </c>
      <c r="L41" s="371"/>
      <c r="M41" s="378" t="s">
        <v>138</v>
      </c>
      <c r="N41" s="371"/>
      <c r="O41" s="378" t="s">
        <v>138</v>
      </c>
    </row>
    <row r="42" spans="1:15" ht="14.1" customHeight="1">
      <c r="A42" s="202"/>
      <c r="B42" s="163"/>
      <c r="C42" s="165"/>
      <c r="D42" s="154" t="s">
        <v>56</v>
      </c>
      <c r="E42" s="190" t="s">
        <v>138</v>
      </c>
      <c r="F42" s="194">
        <v>0</v>
      </c>
      <c r="G42" s="194">
        <v>0</v>
      </c>
      <c r="H42" s="194">
        <v>0</v>
      </c>
      <c r="I42" s="194">
        <v>0</v>
      </c>
      <c r="J42" s="352"/>
      <c r="K42" s="194">
        <v>0</v>
      </c>
      <c r="L42" s="157"/>
      <c r="M42" s="194">
        <v>0</v>
      </c>
      <c r="N42" s="157"/>
      <c r="O42" s="194">
        <v>0</v>
      </c>
    </row>
    <row r="43" spans="1:15" ht="14.1" customHeight="1">
      <c r="A43" s="202"/>
      <c r="B43" s="163"/>
      <c r="C43" s="165"/>
      <c r="D43" s="154" t="s">
        <v>27</v>
      </c>
      <c r="E43" s="190" t="s">
        <v>138</v>
      </c>
      <c r="F43" s="194">
        <v>0</v>
      </c>
      <c r="G43" s="194">
        <v>0</v>
      </c>
      <c r="H43" s="194">
        <v>0</v>
      </c>
      <c r="I43" s="194">
        <v>0</v>
      </c>
      <c r="J43" s="352"/>
      <c r="K43" s="194">
        <v>0</v>
      </c>
      <c r="L43" s="352"/>
      <c r="M43" s="194">
        <v>0</v>
      </c>
      <c r="N43" s="352"/>
      <c r="O43" s="194">
        <v>0</v>
      </c>
    </row>
    <row r="44" spans="1:15" ht="14.1" customHeight="1">
      <c r="A44" s="202"/>
      <c r="B44" s="163"/>
      <c r="C44" s="165"/>
      <c r="D44" s="154" t="s">
        <v>57</v>
      </c>
      <c r="E44" s="190" t="s">
        <v>138</v>
      </c>
      <c r="F44" s="194">
        <v>0</v>
      </c>
      <c r="G44" s="194">
        <v>0</v>
      </c>
      <c r="H44" s="194">
        <v>0</v>
      </c>
      <c r="I44" s="194">
        <v>0</v>
      </c>
      <c r="J44" s="352"/>
      <c r="K44" s="194">
        <v>0</v>
      </c>
      <c r="L44" s="352"/>
      <c r="M44" s="194">
        <v>0</v>
      </c>
      <c r="N44" s="352"/>
      <c r="O44" s="194">
        <v>0</v>
      </c>
    </row>
    <row r="45" spans="1:15" ht="14.1" customHeight="1">
      <c r="A45" s="202"/>
      <c r="B45" s="163"/>
      <c r="C45" s="165"/>
      <c r="D45" s="154" t="s">
        <v>58</v>
      </c>
      <c r="E45" s="190" t="s">
        <v>138</v>
      </c>
      <c r="F45" s="194">
        <v>0</v>
      </c>
      <c r="G45" s="194">
        <v>0</v>
      </c>
      <c r="H45" s="194">
        <v>0</v>
      </c>
      <c r="I45" s="194">
        <v>0</v>
      </c>
      <c r="J45" s="352"/>
      <c r="K45" s="194">
        <v>0</v>
      </c>
      <c r="L45" s="352"/>
      <c r="M45" s="194">
        <v>0</v>
      </c>
      <c r="N45" s="352"/>
      <c r="O45" s="194">
        <v>0</v>
      </c>
    </row>
    <row r="46" spans="1:15" ht="13.95" customHeight="1">
      <c r="A46" s="202"/>
      <c r="B46" s="163"/>
      <c r="C46" s="153"/>
      <c r="D46" s="168"/>
      <c r="E46" s="168"/>
      <c r="F46" s="168"/>
      <c r="G46" s="168"/>
      <c r="H46" s="168"/>
      <c r="I46" s="168"/>
      <c r="J46" s="163"/>
      <c r="K46" s="168"/>
      <c r="L46" s="163"/>
      <c r="M46" s="168"/>
      <c r="N46" s="163"/>
      <c r="O46" s="353"/>
    </row>
    <row r="47" spans="1:15" ht="14.1" customHeight="1">
      <c r="A47" s="202"/>
      <c r="B47" s="165"/>
      <c r="C47" s="676" t="s">
        <v>59</v>
      </c>
      <c r="D47" s="677"/>
      <c r="E47" s="677"/>
      <c r="F47" s="677"/>
      <c r="G47" s="677"/>
      <c r="H47" s="677"/>
      <c r="I47" s="677"/>
      <c r="J47" s="157"/>
      <c r="K47" s="351"/>
      <c r="L47" s="157"/>
      <c r="M47" s="351"/>
      <c r="N47" s="157"/>
      <c r="O47" s="351"/>
    </row>
    <row r="48" spans="1:15" ht="14.1" customHeight="1">
      <c r="A48" s="202"/>
      <c r="B48" s="163"/>
      <c r="C48" s="162"/>
      <c r="D48" s="370" t="s">
        <v>141</v>
      </c>
      <c r="E48" s="377" t="s">
        <v>138</v>
      </c>
      <c r="F48" s="378">
        <v>0</v>
      </c>
      <c r="G48" s="378">
        <v>0</v>
      </c>
      <c r="H48" s="378">
        <v>0</v>
      </c>
      <c r="I48" s="378">
        <v>0</v>
      </c>
      <c r="J48" s="379"/>
      <c r="K48" s="378">
        <v>0</v>
      </c>
      <c r="L48" s="371"/>
      <c r="M48" s="378">
        <v>0</v>
      </c>
      <c r="N48" s="371"/>
      <c r="O48" s="378">
        <v>0</v>
      </c>
    </row>
    <row r="49" spans="1:15" ht="14.1" customHeight="1">
      <c r="A49" s="202"/>
      <c r="B49" s="163"/>
      <c r="C49" s="165"/>
      <c r="D49" s="370" t="s">
        <v>34</v>
      </c>
      <c r="E49" s="377" t="s">
        <v>138</v>
      </c>
      <c r="F49" s="378">
        <v>0</v>
      </c>
      <c r="G49" s="378">
        <v>0</v>
      </c>
      <c r="H49" s="378">
        <v>0</v>
      </c>
      <c r="I49" s="378">
        <v>0</v>
      </c>
      <c r="J49" s="379"/>
      <c r="K49" s="378">
        <v>0</v>
      </c>
      <c r="L49" s="371"/>
      <c r="M49" s="378">
        <v>0</v>
      </c>
      <c r="N49" s="371"/>
      <c r="O49" s="378">
        <v>0</v>
      </c>
    </row>
    <row r="50" spans="1:15" ht="14.1" customHeight="1">
      <c r="A50" s="202"/>
      <c r="B50" s="163"/>
      <c r="C50" s="165"/>
      <c r="D50" s="370" t="s">
        <v>35</v>
      </c>
      <c r="E50" s="377" t="s">
        <v>138</v>
      </c>
      <c r="F50" s="378">
        <v>0</v>
      </c>
      <c r="G50" s="378">
        <v>0</v>
      </c>
      <c r="H50" s="378">
        <v>0</v>
      </c>
      <c r="I50" s="378">
        <v>0</v>
      </c>
      <c r="J50" s="379"/>
      <c r="K50" s="378">
        <v>0</v>
      </c>
      <c r="L50" s="371"/>
      <c r="M50" s="378">
        <v>0</v>
      </c>
      <c r="N50" s="371"/>
      <c r="O50" s="378">
        <v>0</v>
      </c>
    </row>
    <row r="51" spans="1:15" ht="14.1" customHeight="1">
      <c r="A51" s="202"/>
      <c r="B51" s="163"/>
      <c r="C51" s="165"/>
      <c r="D51" s="370" t="s">
        <v>36</v>
      </c>
      <c r="E51" s="377" t="s">
        <v>138</v>
      </c>
      <c r="F51" s="378">
        <v>0</v>
      </c>
      <c r="G51" s="378">
        <v>0</v>
      </c>
      <c r="H51" s="378">
        <v>0</v>
      </c>
      <c r="I51" s="378">
        <v>0</v>
      </c>
      <c r="J51" s="379"/>
      <c r="K51" s="378">
        <v>0</v>
      </c>
      <c r="L51" s="371"/>
      <c r="M51" s="378">
        <v>0</v>
      </c>
      <c r="N51" s="371"/>
      <c r="O51" s="378">
        <v>0</v>
      </c>
    </row>
    <row r="52" spans="1:15" ht="14.1" customHeight="1">
      <c r="A52" s="202"/>
      <c r="B52" s="163"/>
      <c r="C52" s="165"/>
      <c r="D52" s="370" t="s">
        <v>37</v>
      </c>
      <c r="E52" s="377" t="s">
        <v>138</v>
      </c>
      <c r="F52" s="378">
        <v>0</v>
      </c>
      <c r="G52" s="378">
        <v>0</v>
      </c>
      <c r="H52" s="378">
        <v>0</v>
      </c>
      <c r="I52" s="378">
        <v>0</v>
      </c>
      <c r="J52" s="379"/>
      <c r="K52" s="378">
        <v>0</v>
      </c>
      <c r="L52" s="371"/>
      <c r="M52" s="378">
        <v>0</v>
      </c>
      <c r="N52" s="371"/>
      <c r="O52" s="378">
        <v>0</v>
      </c>
    </row>
    <row r="53" spans="1:15" ht="14.1" customHeight="1">
      <c r="A53" s="202"/>
      <c r="B53" s="163"/>
      <c r="C53" s="165"/>
      <c r="D53" s="154" t="s">
        <v>269</v>
      </c>
      <c r="E53" s="190" t="s">
        <v>138</v>
      </c>
      <c r="F53" s="194">
        <v>0</v>
      </c>
      <c r="G53" s="194">
        <v>0</v>
      </c>
      <c r="H53" s="194">
        <v>0</v>
      </c>
      <c r="I53" s="194">
        <v>0</v>
      </c>
      <c r="J53" s="352"/>
      <c r="K53" s="194">
        <v>0</v>
      </c>
      <c r="L53" s="157"/>
      <c r="M53" s="194">
        <v>0</v>
      </c>
      <c r="N53" s="157"/>
      <c r="O53" s="194">
        <v>0</v>
      </c>
    </row>
    <row r="54" spans="1:15" ht="14.1" customHeight="1">
      <c r="A54" s="202"/>
      <c r="B54" s="163"/>
      <c r="C54" s="165"/>
      <c r="D54" s="154" t="s">
        <v>39</v>
      </c>
      <c r="E54" s="190" t="s">
        <v>138</v>
      </c>
      <c r="F54" s="194">
        <v>0</v>
      </c>
      <c r="G54" s="194">
        <v>0</v>
      </c>
      <c r="H54" s="194">
        <v>0</v>
      </c>
      <c r="I54" s="194">
        <v>0</v>
      </c>
      <c r="J54" s="352"/>
      <c r="K54" s="194">
        <v>0</v>
      </c>
      <c r="L54" s="157"/>
      <c r="M54" s="194">
        <v>0</v>
      </c>
      <c r="N54" s="157"/>
      <c r="O54" s="194">
        <v>0</v>
      </c>
    </row>
    <row r="55" spans="1:15" ht="14.1" customHeight="1">
      <c r="A55" s="202"/>
      <c r="B55" s="163"/>
      <c r="C55" s="165"/>
      <c r="D55" s="154" t="s">
        <v>62</v>
      </c>
      <c r="E55" s="190" t="s">
        <v>138</v>
      </c>
      <c r="F55" s="194">
        <v>0</v>
      </c>
      <c r="G55" s="194">
        <v>0</v>
      </c>
      <c r="H55" s="194">
        <v>0</v>
      </c>
      <c r="I55" s="194">
        <v>0</v>
      </c>
      <c r="J55" s="352"/>
      <c r="K55" s="194">
        <v>0</v>
      </c>
      <c r="L55" s="157"/>
      <c r="M55" s="194">
        <v>0</v>
      </c>
      <c r="N55" s="157"/>
      <c r="O55" s="194">
        <v>0</v>
      </c>
    </row>
    <row r="56" spans="1:15" ht="14.1" customHeight="1">
      <c r="A56" s="202"/>
      <c r="B56" s="163"/>
      <c r="C56" s="165"/>
      <c r="D56" s="154" t="s">
        <v>41</v>
      </c>
      <c r="E56" s="190" t="s">
        <v>138</v>
      </c>
      <c r="F56" s="194">
        <v>0</v>
      </c>
      <c r="G56" s="194">
        <v>0</v>
      </c>
      <c r="H56" s="194">
        <v>0</v>
      </c>
      <c r="I56" s="194">
        <v>0</v>
      </c>
      <c r="J56" s="352"/>
      <c r="K56" s="194">
        <v>0</v>
      </c>
      <c r="L56" s="157"/>
      <c r="M56" s="194">
        <v>0</v>
      </c>
      <c r="N56" s="157"/>
      <c r="O56" s="194">
        <v>0</v>
      </c>
    </row>
    <row r="57" spans="1:15" ht="14.1" customHeight="1">
      <c r="A57" s="202"/>
      <c r="B57" s="163"/>
      <c r="C57" s="165"/>
      <c r="D57" s="154" t="s">
        <v>42</v>
      </c>
      <c r="E57" s="190" t="s">
        <v>138</v>
      </c>
      <c r="F57" s="194">
        <v>1</v>
      </c>
      <c r="G57" s="194">
        <v>1</v>
      </c>
      <c r="H57" s="194">
        <v>1</v>
      </c>
      <c r="I57" s="194">
        <v>1</v>
      </c>
      <c r="J57" s="352"/>
      <c r="K57" s="194">
        <v>1</v>
      </c>
      <c r="L57" s="352"/>
      <c r="M57" s="194">
        <v>1</v>
      </c>
      <c r="N57" s="352"/>
      <c r="O57" s="194">
        <v>1</v>
      </c>
    </row>
    <row r="58" spans="1:15" ht="14.1" customHeight="1">
      <c r="A58" s="202"/>
      <c r="B58" s="163"/>
      <c r="C58" s="165"/>
      <c r="D58" s="154" t="s">
        <v>43</v>
      </c>
      <c r="E58" s="190" t="s">
        <v>138</v>
      </c>
      <c r="F58" s="194">
        <v>0.4</v>
      </c>
      <c r="G58" s="194">
        <v>0.4</v>
      </c>
      <c r="H58" s="194">
        <v>0.4</v>
      </c>
      <c r="I58" s="194">
        <v>0.4</v>
      </c>
      <c r="J58" s="352"/>
      <c r="K58" s="194">
        <v>0.4</v>
      </c>
      <c r="L58" s="352"/>
      <c r="M58" s="194">
        <v>0.4</v>
      </c>
      <c r="N58" s="352"/>
      <c r="O58" s="194">
        <v>0.4</v>
      </c>
    </row>
    <row r="59" spans="1:15" ht="14.1" customHeight="1">
      <c r="A59" s="202"/>
      <c r="B59" s="163"/>
      <c r="C59" s="165"/>
      <c r="D59" s="154" t="s">
        <v>44</v>
      </c>
      <c r="E59" s="190" t="s">
        <v>138</v>
      </c>
      <c r="F59" s="194">
        <v>0.7</v>
      </c>
      <c r="G59" s="194">
        <v>0.7</v>
      </c>
      <c r="H59" s="194">
        <v>0.7</v>
      </c>
      <c r="I59" s="194">
        <v>0.7</v>
      </c>
      <c r="J59" s="352"/>
      <c r="K59" s="194">
        <v>0.7</v>
      </c>
      <c r="L59" s="352"/>
      <c r="M59" s="194">
        <v>0.7</v>
      </c>
      <c r="N59" s="352"/>
      <c r="O59" s="194">
        <v>0.7</v>
      </c>
    </row>
    <row r="60" spans="1:15" ht="14.1" customHeight="1">
      <c r="A60" s="241"/>
      <c r="B60" s="176"/>
      <c r="C60" s="177"/>
      <c r="D60" s="154" t="s">
        <v>270</v>
      </c>
      <c r="E60" s="190" t="s">
        <v>138</v>
      </c>
      <c r="F60" s="194">
        <v>0</v>
      </c>
      <c r="G60" s="194">
        <v>0</v>
      </c>
      <c r="H60" s="194">
        <v>0</v>
      </c>
      <c r="I60" s="194">
        <v>0</v>
      </c>
      <c r="J60" s="362"/>
      <c r="K60" s="194">
        <v>0</v>
      </c>
      <c r="L60" s="363"/>
      <c r="M60" s="194">
        <v>0</v>
      </c>
      <c r="N60" s="363"/>
      <c r="O60" s="194">
        <v>0</v>
      </c>
    </row>
    <row r="61" spans="1:15" ht="14.1" customHeight="1">
      <c r="A61" s="163"/>
      <c r="B61" s="163"/>
      <c r="C61" s="163"/>
      <c r="D61" s="555" t="s">
        <v>271</v>
      </c>
      <c r="E61" s="190" t="s">
        <v>138</v>
      </c>
      <c r="F61" s="194">
        <v>0</v>
      </c>
      <c r="G61" s="194">
        <v>0</v>
      </c>
      <c r="H61" s="194">
        <v>0</v>
      </c>
      <c r="I61" s="194">
        <v>0</v>
      </c>
      <c r="J61" s="362"/>
      <c r="K61" s="194">
        <v>0</v>
      </c>
      <c r="L61" s="363"/>
      <c r="M61" s="194">
        <v>0</v>
      </c>
      <c r="N61" s="363"/>
      <c r="O61" s="194">
        <v>0</v>
      </c>
    </row>
    <row r="62" spans="1:15" ht="14.1" customHeight="1">
      <c r="A62" s="163"/>
      <c r="B62" s="163"/>
      <c r="C62" s="163"/>
      <c r="D62" s="555" t="s">
        <v>272</v>
      </c>
      <c r="E62" s="190" t="s">
        <v>138</v>
      </c>
      <c r="F62" s="194">
        <v>0</v>
      </c>
      <c r="G62" s="194">
        <v>0</v>
      </c>
      <c r="H62" s="194">
        <v>0</v>
      </c>
      <c r="I62" s="194">
        <v>0</v>
      </c>
      <c r="J62" s="362"/>
      <c r="K62" s="194">
        <v>0</v>
      </c>
      <c r="L62" s="363"/>
      <c r="M62" s="194">
        <v>0</v>
      </c>
      <c r="N62" s="363"/>
      <c r="O62" s="194">
        <v>0</v>
      </c>
    </row>
    <row r="63" spans="1:15" ht="14.1" customHeight="1">
      <c r="A63" s="163"/>
      <c r="B63" s="163"/>
      <c r="C63" s="163"/>
      <c r="D63" s="555" t="s">
        <v>273</v>
      </c>
      <c r="E63" s="190" t="s">
        <v>138</v>
      </c>
      <c r="F63" s="194">
        <v>0</v>
      </c>
      <c r="G63" s="194">
        <v>0</v>
      </c>
      <c r="H63" s="194">
        <v>0</v>
      </c>
      <c r="I63" s="194">
        <v>0</v>
      </c>
      <c r="J63" s="362"/>
      <c r="K63" s="194">
        <v>0</v>
      </c>
      <c r="L63" s="363"/>
      <c r="M63" s="194">
        <v>0</v>
      </c>
      <c r="N63" s="363"/>
      <c r="O63" s="194">
        <v>0</v>
      </c>
    </row>
    <row r="64" spans="1:15" ht="14.1" customHeight="1">
      <c r="A64" s="163"/>
      <c r="B64" s="163"/>
      <c r="C64" s="163"/>
      <c r="D64" s="555" t="s">
        <v>274</v>
      </c>
      <c r="E64" s="190" t="s">
        <v>138</v>
      </c>
      <c r="F64" s="194">
        <v>0</v>
      </c>
      <c r="G64" s="194">
        <v>0</v>
      </c>
      <c r="H64" s="194">
        <v>0</v>
      </c>
      <c r="I64" s="194">
        <v>0</v>
      </c>
      <c r="J64" s="362"/>
      <c r="K64" s="194">
        <v>0</v>
      </c>
      <c r="L64" s="363"/>
      <c r="M64" s="194">
        <v>0</v>
      </c>
      <c r="N64" s="363"/>
      <c r="O64" s="194">
        <v>0</v>
      </c>
    </row>
    <row r="65" spans="1:15" ht="14.1" customHeight="1" thickBot="1">
      <c r="A65" s="163"/>
      <c r="D65" s="503" t="s">
        <v>275</v>
      </c>
      <c r="E65" s="190" t="s">
        <v>138</v>
      </c>
      <c r="F65" s="194">
        <v>0</v>
      </c>
      <c r="G65" s="194">
        <v>0</v>
      </c>
      <c r="H65" s="194">
        <v>0</v>
      </c>
      <c r="I65" s="194">
        <v>0</v>
      </c>
      <c r="J65" s="362"/>
      <c r="K65" s="194">
        <v>0</v>
      </c>
      <c r="L65" s="363"/>
      <c r="M65" s="194">
        <v>0</v>
      </c>
      <c r="N65" s="363"/>
      <c r="O65" s="194">
        <v>0</v>
      </c>
    </row>
    <row r="66" spans="1:15" ht="14.1" customHeight="1">
      <c r="A66" s="163"/>
      <c r="B66" s="561"/>
      <c r="C66" s="676" t="s">
        <v>276</v>
      </c>
      <c r="D66" s="677"/>
      <c r="E66" s="677"/>
      <c r="F66" s="677"/>
      <c r="G66" s="677"/>
      <c r="H66" s="677"/>
      <c r="I66" s="677"/>
      <c r="J66" s="358"/>
      <c r="K66" s="358"/>
      <c r="L66" s="358"/>
      <c r="M66" s="358"/>
      <c r="N66" s="358"/>
      <c r="O66" s="358"/>
    </row>
    <row r="67" spans="1:15" ht="14.1" customHeight="1">
      <c r="A67" s="163"/>
      <c r="D67" s="562" t="s">
        <v>277</v>
      </c>
      <c r="E67" s="190" t="s">
        <v>138</v>
      </c>
      <c r="F67" s="194">
        <v>0</v>
      </c>
      <c r="G67" s="194">
        <v>0</v>
      </c>
      <c r="H67" s="194">
        <v>0</v>
      </c>
      <c r="I67" s="194">
        <v>0</v>
      </c>
      <c r="J67" s="362"/>
      <c r="K67" s="194">
        <v>0</v>
      </c>
      <c r="L67" s="363"/>
      <c r="M67" s="194">
        <v>0</v>
      </c>
      <c r="N67" s="363"/>
      <c r="O67" s="194">
        <v>0</v>
      </c>
    </row>
    <row r="68" spans="1:15" ht="14.1" customHeight="1">
      <c r="A68" s="163"/>
      <c r="D68" s="563" t="s">
        <v>278</v>
      </c>
      <c r="E68" s="190" t="s">
        <v>138</v>
      </c>
      <c r="F68" s="194">
        <v>0</v>
      </c>
      <c r="G68" s="194">
        <v>0</v>
      </c>
      <c r="H68" s="194">
        <v>0</v>
      </c>
      <c r="I68" s="194">
        <v>0</v>
      </c>
      <c r="J68" s="362"/>
      <c r="K68" s="194">
        <v>0</v>
      </c>
      <c r="L68" s="363"/>
      <c r="M68" s="194">
        <v>0</v>
      </c>
      <c r="N68" s="363"/>
      <c r="O68" s="194">
        <v>0</v>
      </c>
    </row>
    <row r="69" spans="1:15" ht="14.1" customHeight="1">
      <c r="A69" s="163"/>
      <c r="D69" s="563" t="s">
        <v>279</v>
      </c>
      <c r="E69" s="190" t="s">
        <v>138</v>
      </c>
      <c r="F69" s="194">
        <v>0</v>
      </c>
      <c r="G69" s="194">
        <v>0</v>
      </c>
      <c r="H69" s="194">
        <v>0</v>
      </c>
      <c r="I69" s="194">
        <v>0</v>
      </c>
      <c r="J69" s="362"/>
      <c r="K69" s="194">
        <v>0</v>
      </c>
      <c r="L69" s="363"/>
      <c r="M69" s="194">
        <v>0</v>
      </c>
      <c r="N69" s="363"/>
      <c r="O69" s="194">
        <v>0</v>
      </c>
    </row>
    <row r="70" spans="1:15" ht="14.1" customHeight="1">
      <c r="A70" s="163"/>
      <c r="D70" s="567" t="s">
        <v>68</v>
      </c>
      <c r="E70" s="190" t="s">
        <v>138</v>
      </c>
      <c r="F70" s="194">
        <v>0</v>
      </c>
      <c r="G70" s="194">
        <v>0</v>
      </c>
      <c r="H70" s="194">
        <v>0</v>
      </c>
      <c r="I70" s="194">
        <v>0</v>
      </c>
      <c r="J70" s="362"/>
      <c r="K70" s="194">
        <v>0</v>
      </c>
      <c r="L70" s="363"/>
      <c r="M70" s="194">
        <v>0</v>
      </c>
      <c r="N70" s="363"/>
      <c r="O70" s="194">
        <v>0</v>
      </c>
    </row>
    <row r="71" spans="1:15" ht="12.6" customHeight="1" thickBot="1"/>
    <row r="72" spans="1:15" ht="14.85" customHeight="1" thickBot="1">
      <c r="A72" s="231"/>
      <c r="B72" s="355" t="s">
        <v>70</v>
      </c>
      <c r="C72" s="356"/>
      <c r="D72" s="357"/>
      <c r="E72" s="358"/>
      <c r="F72" s="358"/>
      <c r="G72" s="358"/>
      <c r="H72" s="358"/>
      <c r="I72" s="358"/>
      <c r="J72" s="222"/>
      <c r="K72" s="359"/>
      <c r="L72" s="222"/>
      <c r="M72" s="359"/>
      <c r="N72" s="222"/>
      <c r="O72" s="360"/>
    </row>
    <row r="73" spans="1:15" ht="28.5" customHeight="1">
      <c r="A73" s="202"/>
      <c r="B73" s="163"/>
      <c r="C73" s="165"/>
      <c r="D73" s="482" t="s">
        <v>280</v>
      </c>
      <c r="E73" s="483" t="s">
        <v>138</v>
      </c>
      <c r="F73" s="484">
        <v>0</v>
      </c>
      <c r="G73" s="484">
        <v>0</v>
      </c>
      <c r="H73" s="484">
        <v>0</v>
      </c>
      <c r="I73" s="484">
        <v>0</v>
      </c>
      <c r="J73" s="485"/>
      <c r="K73" s="484">
        <v>0</v>
      </c>
      <c r="L73" s="486"/>
      <c r="M73" s="484">
        <v>0</v>
      </c>
      <c r="N73" s="486"/>
      <c r="O73" s="484">
        <v>0</v>
      </c>
    </row>
    <row r="74" spans="1:15" ht="14.1" customHeight="1">
      <c r="A74" s="163"/>
      <c r="B74" s="163"/>
      <c r="C74" s="163"/>
      <c r="D74" s="154" t="s">
        <v>72</v>
      </c>
      <c r="E74" s="190" t="s">
        <v>138</v>
      </c>
      <c r="F74" s="194">
        <v>0</v>
      </c>
      <c r="G74" s="194">
        <v>0</v>
      </c>
      <c r="H74" s="194">
        <v>0</v>
      </c>
      <c r="I74" s="194">
        <v>0</v>
      </c>
      <c r="J74" s="352"/>
      <c r="K74" s="194">
        <v>0</v>
      </c>
      <c r="L74" s="157"/>
      <c r="M74" s="194">
        <v>0</v>
      </c>
      <c r="N74" s="157"/>
      <c r="O74" s="194">
        <v>0</v>
      </c>
    </row>
    <row r="76" spans="1:15" ht="12.6" customHeight="1">
      <c r="D76" s="678" t="s">
        <v>281</v>
      </c>
      <c r="E76" s="678"/>
      <c r="F76" s="678"/>
      <c r="G76" s="678"/>
      <c r="H76" s="678"/>
      <c r="I76" s="678"/>
      <c r="J76" s="678"/>
    </row>
    <row r="77" spans="1:15" ht="19.350000000000001" customHeight="1">
      <c r="D77" s="678" t="s">
        <v>282</v>
      </c>
      <c r="E77" s="678"/>
      <c r="F77" s="678"/>
      <c r="G77" s="678"/>
      <c r="H77" s="678"/>
      <c r="I77" s="678"/>
      <c r="J77" s="678"/>
    </row>
  </sheetData>
  <mergeCells count="9">
    <mergeCell ref="B2:M2"/>
    <mergeCell ref="B7:D7"/>
    <mergeCell ref="C9:I9"/>
    <mergeCell ref="D77:J77"/>
    <mergeCell ref="C47:I47"/>
    <mergeCell ref="C37:I37"/>
    <mergeCell ref="C18:I18"/>
    <mergeCell ref="D76:J76"/>
    <mergeCell ref="C66:I66"/>
  </mergeCells>
  <pageMargins left="0.7" right="0.7" top="0.5" bottom="0.5" header="0.3" footer="0.3"/>
  <pageSetup scale="56" orientation="landscape" r:id="rId1"/>
  <headerFooter>
    <oddHeader>&amp;L&amp;"Calibri (Body),Regular"&amp;K000000VA-210517-NTT: Messaging Services - MOD. &amp;KFF000022&amp;R&amp;"Calibri (Body),Italic"&amp;K000000Exhibit 4.1: Pricing and Volumes Matrix</oddHeader>
    <oddFooter>&amp;L&amp;"Calibri (Body),Regular"&amp;10&amp;K0000008 - Inflation Sensitivity&amp;R&amp;"Calibri (Body),Regular"&amp;10&amp;K000000Page &amp;P of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0"/>
    <pageSetUpPr fitToPage="1"/>
  </sheetPr>
  <dimension ref="A1:V166"/>
  <sheetViews>
    <sheetView showGridLines="0" topLeftCell="B1" zoomScale="80" zoomScaleNormal="80" workbookViewId="0">
      <selection activeCell="H32" sqref="H32"/>
    </sheetView>
  </sheetViews>
  <sheetFormatPr defaultColWidth="9" defaultRowHeight="13.35" customHeight="1"/>
  <cols>
    <col min="1" max="1" width="9" style="1" customWidth="1"/>
    <col min="2" max="2" width="62.33203125" style="1" customWidth="1"/>
    <col min="3" max="3" width="15.33203125" style="1" customWidth="1"/>
    <col min="4" max="4" width="16.109375" style="1" customWidth="1"/>
    <col min="5" max="5" width="9" style="1" customWidth="1"/>
    <col min="6" max="10" width="12.109375" style="1" customWidth="1"/>
    <col min="11" max="11" width="14.77734375" style="1" customWidth="1"/>
    <col min="12" max="13" width="14.33203125" style="1" customWidth="1"/>
    <col min="14" max="15" width="12.109375" style="1" customWidth="1"/>
    <col min="16" max="16" width="9" style="1" customWidth="1"/>
    <col min="17" max="17" width="41" style="1" customWidth="1"/>
    <col min="18" max="18" width="35.77734375" style="1" customWidth="1"/>
    <col min="19" max="23" width="9" style="1" customWidth="1"/>
    <col min="24" max="16384" width="9" style="1"/>
  </cols>
  <sheetData>
    <row r="1" spans="1:22" ht="13.95" customHeight="1">
      <c r="A1" s="92"/>
      <c r="B1" s="93"/>
      <c r="C1" s="93"/>
      <c r="D1" s="93"/>
      <c r="E1" s="93"/>
      <c r="F1" s="93"/>
      <c r="G1" s="93"/>
      <c r="H1" s="93"/>
      <c r="I1" s="93"/>
      <c r="J1" s="93"/>
      <c r="K1" s="93"/>
      <c r="L1" s="93"/>
      <c r="M1" s="93"/>
      <c r="N1" s="93"/>
      <c r="O1" s="93"/>
      <c r="P1" s="93"/>
      <c r="Q1" s="93"/>
      <c r="R1" s="93"/>
      <c r="S1" s="93"/>
      <c r="T1" s="93"/>
      <c r="U1" s="93"/>
      <c r="V1" s="94"/>
    </row>
    <row r="2" spans="1:22" ht="18" customHeight="1">
      <c r="A2" s="95"/>
      <c r="B2" s="714" t="s">
        <v>283</v>
      </c>
      <c r="C2" s="715"/>
      <c r="D2" s="715"/>
      <c r="E2" s="715"/>
      <c r="F2" s="715"/>
      <c r="G2" s="715"/>
      <c r="H2" s="715"/>
      <c r="I2" s="715"/>
      <c r="J2" s="715"/>
      <c r="K2" s="715"/>
      <c r="L2" s="715"/>
      <c r="M2" s="715"/>
      <c r="N2" s="715"/>
      <c r="O2" s="715"/>
      <c r="P2" s="715"/>
      <c r="Q2" s="96"/>
      <c r="R2" s="96"/>
      <c r="S2" s="96"/>
      <c r="T2" s="96"/>
      <c r="U2" s="96"/>
      <c r="V2" s="97"/>
    </row>
    <row r="3" spans="1:22" ht="18" customHeight="1">
      <c r="A3" s="95"/>
      <c r="B3" s="714" t="s">
        <v>173</v>
      </c>
      <c r="C3" s="716"/>
      <c r="D3" s="715"/>
      <c r="E3" s="715"/>
      <c r="F3" s="715"/>
      <c r="G3" s="715"/>
      <c r="H3" s="715"/>
      <c r="I3" s="715"/>
      <c r="J3" s="715"/>
      <c r="K3" s="715"/>
      <c r="L3" s="715"/>
      <c r="M3" s="715"/>
      <c r="N3" s="715"/>
      <c r="O3" s="715"/>
      <c r="P3" s="715"/>
      <c r="Q3" s="96"/>
      <c r="R3" s="96"/>
      <c r="S3" s="96"/>
      <c r="T3" s="96"/>
      <c r="U3" s="96"/>
      <c r="V3" s="97"/>
    </row>
    <row r="4" spans="1:22" ht="13.95" customHeight="1">
      <c r="A4" s="95"/>
      <c r="B4" s="96"/>
      <c r="C4" s="96"/>
      <c r="D4" s="96"/>
      <c r="E4" s="96"/>
      <c r="F4" s="96"/>
      <c r="G4" s="96"/>
      <c r="H4" s="96"/>
      <c r="I4" s="96"/>
      <c r="J4" s="96"/>
      <c r="K4" s="96"/>
      <c r="L4" s="96"/>
      <c r="M4" s="96"/>
      <c r="N4" s="96"/>
      <c r="O4" s="96"/>
      <c r="P4" s="96"/>
      <c r="Q4" s="96"/>
      <c r="R4" s="96"/>
      <c r="S4" s="96"/>
      <c r="T4" s="96"/>
      <c r="U4" s="96"/>
      <c r="V4" s="97"/>
    </row>
    <row r="5" spans="1:22" ht="13.95" customHeight="1">
      <c r="A5" s="95"/>
      <c r="B5" s="96"/>
      <c r="C5" s="96"/>
      <c r="D5" s="96"/>
      <c r="E5" s="96"/>
      <c r="F5" s="96"/>
      <c r="G5" s="96"/>
      <c r="H5" s="96"/>
      <c r="I5" s="96"/>
      <c r="J5" s="96"/>
      <c r="K5" s="98"/>
      <c r="L5" s="98"/>
      <c r="M5" s="98"/>
      <c r="N5" s="96"/>
      <c r="O5" s="96"/>
      <c r="P5" s="96"/>
      <c r="Q5" s="96"/>
      <c r="R5" s="96"/>
      <c r="S5" s="96"/>
      <c r="T5" s="96"/>
      <c r="U5" s="96"/>
      <c r="V5" s="97"/>
    </row>
    <row r="6" spans="1:22" ht="33" customHeight="1">
      <c r="A6" s="95"/>
      <c r="B6" s="99"/>
      <c r="C6" s="99"/>
      <c r="D6" s="100"/>
      <c r="E6" s="101"/>
      <c r="F6" s="102"/>
      <c r="G6" s="102"/>
      <c r="H6" s="98"/>
      <c r="I6" s="98"/>
      <c r="J6" s="103"/>
      <c r="K6" s="104" t="s">
        <v>5</v>
      </c>
      <c r="L6" s="104" t="s">
        <v>6</v>
      </c>
      <c r="M6" s="104" t="s">
        <v>7</v>
      </c>
      <c r="N6" s="105"/>
      <c r="O6" s="106"/>
      <c r="P6" s="96"/>
      <c r="Q6" s="96"/>
      <c r="R6" s="96"/>
      <c r="S6" s="96"/>
      <c r="T6" s="96"/>
      <c r="U6" s="96"/>
      <c r="V6" s="97"/>
    </row>
    <row r="7" spans="1:22" ht="45" customHeight="1">
      <c r="A7" s="107"/>
      <c r="B7" s="108" t="s">
        <v>284</v>
      </c>
      <c r="C7" s="109" t="s">
        <v>285</v>
      </c>
      <c r="D7" s="109" t="s">
        <v>286</v>
      </c>
      <c r="E7" s="110"/>
      <c r="F7" s="48" t="s">
        <v>9</v>
      </c>
      <c r="G7" s="48" t="s">
        <v>10</v>
      </c>
      <c r="H7" s="48" t="s">
        <v>11</v>
      </c>
      <c r="I7" s="48" t="s">
        <v>12</v>
      </c>
      <c r="J7" s="49" t="s">
        <v>13</v>
      </c>
      <c r="K7" s="104" t="s">
        <v>15</v>
      </c>
      <c r="L7" s="104" t="s">
        <v>17</v>
      </c>
      <c r="M7" s="104" t="s">
        <v>19</v>
      </c>
      <c r="N7" s="111"/>
      <c r="O7" s="112"/>
      <c r="P7" s="96"/>
      <c r="Q7" s="96"/>
      <c r="R7" s="96"/>
      <c r="S7" s="96"/>
      <c r="T7" s="96"/>
      <c r="U7" s="96"/>
      <c r="V7" s="97"/>
    </row>
    <row r="8" spans="1:22" ht="14.1" customHeight="1">
      <c r="A8" s="107"/>
      <c r="B8" s="113" t="s">
        <v>287</v>
      </c>
      <c r="C8" s="114" t="s">
        <v>288</v>
      </c>
      <c r="D8" s="115">
        <v>1920</v>
      </c>
      <c r="E8" s="116"/>
      <c r="F8" s="117">
        <v>107</v>
      </c>
      <c r="G8" s="117">
        <v>107</v>
      </c>
      <c r="H8" s="117">
        <v>107</v>
      </c>
      <c r="I8" s="117">
        <v>107</v>
      </c>
      <c r="J8" s="118">
        <v>107</v>
      </c>
      <c r="K8" s="119">
        <v>107</v>
      </c>
      <c r="L8" s="119">
        <v>107</v>
      </c>
      <c r="M8" s="119">
        <v>107</v>
      </c>
      <c r="N8" s="120"/>
      <c r="O8" s="121"/>
      <c r="P8" s="96"/>
      <c r="Q8" s="96"/>
      <c r="R8" s="96"/>
      <c r="S8" s="96"/>
      <c r="T8" s="96"/>
      <c r="U8" s="96"/>
      <c r="V8" s="97"/>
    </row>
    <row r="9" spans="1:22" ht="14.1" customHeight="1">
      <c r="A9" s="107"/>
      <c r="B9" s="122" t="s">
        <v>289</v>
      </c>
      <c r="C9" s="123" t="s">
        <v>288</v>
      </c>
      <c r="D9" s="124">
        <v>1920</v>
      </c>
      <c r="E9" s="125"/>
      <c r="F9" s="126">
        <v>84</v>
      </c>
      <c r="G9" s="126">
        <v>84</v>
      </c>
      <c r="H9" s="126">
        <v>84</v>
      </c>
      <c r="I9" s="126">
        <v>84</v>
      </c>
      <c r="J9" s="127">
        <v>84</v>
      </c>
      <c r="K9" s="128">
        <v>84</v>
      </c>
      <c r="L9" s="128">
        <v>84</v>
      </c>
      <c r="M9" s="128">
        <v>84</v>
      </c>
      <c r="N9" s="120"/>
      <c r="O9" s="121"/>
      <c r="P9" s="96"/>
      <c r="Q9" s="96"/>
      <c r="R9" s="96"/>
      <c r="S9" s="96"/>
      <c r="T9" s="96"/>
      <c r="U9" s="96"/>
      <c r="V9" s="97"/>
    </row>
    <row r="10" spans="1:22" ht="14.1" customHeight="1">
      <c r="A10" s="107"/>
      <c r="B10" s="122" t="s">
        <v>290</v>
      </c>
      <c r="C10" s="123" t="s">
        <v>288</v>
      </c>
      <c r="D10" s="124">
        <v>1920</v>
      </c>
      <c r="E10" s="125"/>
      <c r="F10" s="126">
        <v>117</v>
      </c>
      <c r="G10" s="126">
        <v>117</v>
      </c>
      <c r="H10" s="126">
        <v>117</v>
      </c>
      <c r="I10" s="126">
        <v>117</v>
      </c>
      <c r="J10" s="127">
        <v>117</v>
      </c>
      <c r="K10" s="128">
        <v>117</v>
      </c>
      <c r="L10" s="128">
        <v>117</v>
      </c>
      <c r="M10" s="128">
        <v>117</v>
      </c>
      <c r="N10" s="120"/>
      <c r="O10" s="121"/>
      <c r="P10" s="96"/>
      <c r="Q10" s="96"/>
      <c r="R10" s="96"/>
      <c r="S10" s="96"/>
      <c r="T10" s="96"/>
      <c r="U10" s="96"/>
      <c r="V10" s="97"/>
    </row>
    <row r="11" spans="1:22" ht="14.1" customHeight="1">
      <c r="A11" s="107"/>
      <c r="B11" s="122" t="s">
        <v>291</v>
      </c>
      <c r="C11" s="123" t="s">
        <v>288</v>
      </c>
      <c r="D11" s="124">
        <v>1920</v>
      </c>
      <c r="E11" s="125"/>
      <c r="F11" s="126">
        <v>118</v>
      </c>
      <c r="G11" s="126">
        <v>118</v>
      </c>
      <c r="H11" s="126">
        <v>118</v>
      </c>
      <c r="I11" s="126">
        <v>118</v>
      </c>
      <c r="J11" s="127">
        <v>118</v>
      </c>
      <c r="K11" s="128">
        <v>118</v>
      </c>
      <c r="L11" s="128">
        <v>118</v>
      </c>
      <c r="M11" s="128">
        <v>118</v>
      </c>
      <c r="N11" s="120"/>
      <c r="O11" s="121"/>
      <c r="P11" s="96"/>
      <c r="Q11" s="96"/>
      <c r="R11" s="96"/>
      <c r="S11" s="96"/>
      <c r="T11" s="96"/>
      <c r="U11" s="96"/>
      <c r="V11" s="97"/>
    </row>
    <row r="12" spans="1:22" ht="14.1" customHeight="1">
      <c r="A12" s="107"/>
      <c r="B12" s="122" t="s">
        <v>292</v>
      </c>
      <c r="C12" s="123" t="s">
        <v>288</v>
      </c>
      <c r="D12" s="124">
        <v>1920</v>
      </c>
      <c r="E12" s="125"/>
      <c r="F12" s="126">
        <v>159</v>
      </c>
      <c r="G12" s="126">
        <v>159</v>
      </c>
      <c r="H12" s="126">
        <v>159</v>
      </c>
      <c r="I12" s="126">
        <v>159</v>
      </c>
      <c r="J12" s="127">
        <v>159</v>
      </c>
      <c r="K12" s="128">
        <v>159</v>
      </c>
      <c r="L12" s="128">
        <v>159</v>
      </c>
      <c r="M12" s="128">
        <v>159</v>
      </c>
      <c r="N12" s="120"/>
      <c r="O12" s="121"/>
      <c r="P12" s="96"/>
      <c r="Q12" s="96"/>
      <c r="R12" s="96"/>
      <c r="S12" s="96"/>
      <c r="T12" s="96"/>
      <c r="U12" s="96"/>
      <c r="V12" s="97"/>
    </row>
    <row r="13" spans="1:22" ht="14.1" customHeight="1">
      <c r="A13" s="107"/>
      <c r="B13" s="122" t="s">
        <v>293</v>
      </c>
      <c r="C13" s="123" t="s">
        <v>288</v>
      </c>
      <c r="D13" s="124">
        <v>1920</v>
      </c>
      <c r="E13" s="125"/>
      <c r="F13" s="126">
        <v>185</v>
      </c>
      <c r="G13" s="126">
        <v>185</v>
      </c>
      <c r="H13" s="126">
        <v>185</v>
      </c>
      <c r="I13" s="126">
        <v>185</v>
      </c>
      <c r="J13" s="127">
        <v>185</v>
      </c>
      <c r="K13" s="128">
        <v>185</v>
      </c>
      <c r="L13" s="128">
        <v>185</v>
      </c>
      <c r="M13" s="128">
        <v>185</v>
      </c>
      <c r="N13" s="120"/>
      <c r="O13" s="121"/>
      <c r="P13" s="96"/>
      <c r="Q13" s="96"/>
      <c r="R13" s="96"/>
      <c r="S13" s="96"/>
      <c r="T13" s="96"/>
      <c r="U13" s="96"/>
      <c r="V13" s="97"/>
    </row>
    <row r="14" spans="1:22" ht="14.1" customHeight="1">
      <c r="A14" s="107"/>
      <c r="B14" s="122" t="s">
        <v>294</v>
      </c>
      <c r="C14" s="123" t="s">
        <v>288</v>
      </c>
      <c r="D14" s="124">
        <v>1920</v>
      </c>
      <c r="E14" s="125"/>
      <c r="F14" s="126">
        <v>129</v>
      </c>
      <c r="G14" s="126">
        <v>129</v>
      </c>
      <c r="H14" s="126">
        <v>129</v>
      </c>
      <c r="I14" s="126">
        <v>129</v>
      </c>
      <c r="J14" s="127">
        <v>129</v>
      </c>
      <c r="K14" s="128">
        <v>129</v>
      </c>
      <c r="L14" s="128">
        <v>129</v>
      </c>
      <c r="M14" s="128">
        <v>129</v>
      </c>
      <c r="N14" s="120"/>
      <c r="O14" s="121"/>
      <c r="P14" s="96"/>
      <c r="Q14" s="96"/>
      <c r="R14" s="96"/>
      <c r="S14" s="96"/>
      <c r="T14" s="96"/>
      <c r="U14" s="96"/>
      <c r="V14" s="97"/>
    </row>
    <row r="15" spans="1:22" ht="14.1" customHeight="1">
      <c r="A15" s="107"/>
      <c r="B15" s="122" t="s">
        <v>295</v>
      </c>
      <c r="C15" s="123" t="s">
        <v>288</v>
      </c>
      <c r="D15" s="124">
        <v>1920</v>
      </c>
      <c r="E15" s="125"/>
      <c r="F15" s="126">
        <v>138</v>
      </c>
      <c r="G15" s="126">
        <v>138</v>
      </c>
      <c r="H15" s="126">
        <v>138</v>
      </c>
      <c r="I15" s="126">
        <v>138</v>
      </c>
      <c r="J15" s="127">
        <v>138</v>
      </c>
      <c r="K15" s="128">
        <v>138</v>
      </c>
      <c r="L15" s="128">
        <v>138</v>
      </c>
      <c r="M15" s="128">
        <v>138</v>
      </c>
      <c r="N15" s="120"/>
      <c r="O15" s="121"/>
      <c r="P15" s="96"/>
      <c r="Q15" s="96"/>
      <c r="R15" s="96"/>
      <c r="S15" s="96"/>
      <c r="T15" s="96"/>
      <c r="U15" s="96"/>
      <c r="V15" s="97"/>
    </row>
    <row r="16" spans="1:22" ht="14.1" customHeight="1">
      <c r="A16" s="107"/>
      <c r="B16" s="122" t="s">
        <v>296</v>
      </c>
      <c r="C16" s="123" t="s">
        <v>288</v>
      </c>
      <c r="D16" s="124">
        <v>1920</v>
      </c>
      <c r="E16" s="125"/>
      <c r="F16" s="126">
        <v>136</v>
      </c>
      <c r="G16" s="126">
        <v>136</v>
      </c>
      <c r="H16" s="126">
        <v>136</v>
      </c>
      <c r="I16" s="126">
        <v>136</v>
      </c>
      <c r="J16" s="127">
        <v>136</v>
      </c>
      <c r="K16" s="128">
        <v>136</v>
      </c>
      <c r="L16" s="128">
        <v>136</v>
      </c>
      <c r="M16" s="128">
        <v>136</v>
      </c>
      <c r="N16" s="120"/>
      <c r="O16" s="121"/>
      <c r="P16" s="96"/>
      <c r="Q16" s="96"/>
      <c r="R16" s="96"/>
      <c r="S16" s="96"/>
      <c r="T16" s="96"/>
      <c r="U16" s="96"/>
      <c r="V16" s="97"/>
    </row>
    <row r="17" spans="1:22" ht="14.1" customHeight="1">
      <c r="A17" s="107"/>
      <c r="B17" s="122" t="s">
        <v>297</v>
      </c>
      <c r="C17" s="123" t="s">
        <v>288</v>
      </c>
      <c r="D17" s="124">
        <v>1920</v>
      </c>
      <c r="E17" s="125"/>
      <c r="F17" s="126">
        <v>140</v>
      </c>
      <c r="G17" s="126">
        <v>140</v>
      </c>
      <c r="H17" s="126">
        <v>140</v>
      </c>
      <c r="I17" s="126">
        <v>140</v>
      </c>
      <c r="J17" s="127">
        <v>140</v>
      </c>
      <c r="K17" s="128">
        <v>140</v>
      </c>
      <c r="L17" s="128">
        <v>140</v>
      </c>
      <c r="M17" s="128">
        <v>140</v>
      </c>
      <c r="N17" s="120"/>
      <c r="O17" s="121"/>
      <c r="P17" s="96"/>
      <c r="Q17" s="96"/>
      <c r="R17" s="96"/>
      <c r="S17" s="96"/>
      <c r="T17" s="96"/>
      <c r="U17" s="96"/>
      <c r="V17" s="97"/>
    </row>
    <row r="18" spans="1:22" ht="14.1" customHeight="1">
      <c r="A18" s="107"/>
      <c r="B18" s="122" t="s">
        <v>298</v>
      </c>
      <c r="C18" s="123" t="s">
        <v>288</v>
      </c>
      <c r="D18" s="124">
        <v>1920</v>
      </c>
      <c r="E18" s="125"/>
      <c r="F18" s="126">
        <v>149</v>
      </c>
      <c r="G18" s="126">
        <v>149</v>
      </c>
      <c r="H18" s="126">
        <v>149</v>
      </c>
      <c r="I18" s="126">
        <v>149</v>
      </c>
      <c r="J18" s="127">
        <v>149</v>
      </c>
      <c r="K18" s="128">
        <v>149</v>
      </c>
      <c r="L18" s="128">
        <v>149</v>
      </c>
      <c r="M18" s="128">
        <v>149</v>
      </c>
      <c r="N18" s="120"/>
      <c r="O18" s="121"/>
      <c r="P18" s="96"/>
      <c r="Q18" s="96"/>
      <c r="R18" s="96"/>
      <c r="S18" s="96"/>
      <c r="T18" s="96"/>
      <c r="U18" s="96"/>
      <c r="V18" s="97"/>
    </row>
    <row r="19" spans="1:22" ht="14.1" customHeight="1">
      <c r="A19" s="107"/>
      <c r="B19" s="122" t="s">
        <v>299</v>
      </c>
      <c r="C19" s="123" t="s">
        <v>288</v>
      </c>
      <c r="D19" s="124">
        <v>1920</v>
      </c>
      <c r="E19" s="125"/>
      <c r="F19" s="126">
        <v>179</v>
      </c>
      <c r="G19" s="126">
        <v>179</v>
      </c>
      <c r="H19" s="126">
        <v>179</v>
      </c>
      <c r="I19" s="126">
        <v>179</v>
      </c>
      <c r="J19" s="127">
        <v>179</v>
      </c>
      <c r="K19" s="128">
        <v>179</v>
      </c>
      <c r="L19" s="128">
        <v>179</v>
      </c>
      <c r="M19" s="128">
        <v>179</v>
      </c>
      <c r="N19" s="120"/>
      <c r="O19" s="121"/>
      <c r="P19" s="96"/>
      <c r="Q19" s="96"/>
      <c r="R19" s="96"/>
      <c r="S19" s="96"/>
      <c r="T19" s="96"/>
      <c r="U19" s="96"/>
      <c r="V19" s="97"/>
    </row>
    <row r="20" spans="1:22" ht="14.1" customHeight="1">
      <c r="A20" s="107"/>
      <c r="B20" s="122" t="s">
        <v>300</v>
      </c>
      <c r="C20" s="123" t="s">
        <v>288</v>
      </c>
      <c r="D20" s="124">
        <v>1920</v>
      </c>
      <c r="E20" s="125"/>
      <c r="F20" s="126">
        <v>193</v>
      </c>
      <c r="G20" s="126">
        <v>193</v>
      </c>
      <c r="H20" s="126">
        <v>193</v>
      </c>
      <c r="I20" s="126">
        <v>193</v>
      </c>
      <c r="J20" s="127">
        <v>193</v>
      </c>
      <c r="K20" s="128">
        <v>193</v>
      </c>
      <c r="L20" s="128">
        <v>193</v>
      </c>
      <c r="M20" s="128">
        <v>193</v>
      </c>
      <c r="N20" s="120"/>
      <c r="O20" s="121"/>
      <c r="P20" s="96"/>
      <c r="Q20" s="96"/>
      <c r="R20" s="96"/>
      <c r="S20" s="96"/>
      <c r="T20" s="96"/>
      <c r="U20" s="96"/>
      <c r="V20" s="97"/>
    </row>
    <row r="21" spans="1:22" ht="14.1" customHeight="1">
      <c r="A21" s="107"/>
      <c r="B21" s="122" t="s">
        <v>301</v>
      </c>
      <c r="C21" s="123" t="s">
        <v>288</v>
      </c>
      <c r="D21" s="124">
        <v>1920</v>
      </c>
      <c r="E21" s="125"/>
      <c r="F21" s="126">
        <v>90</v>
      </c>
      <c r="G21" s="126">
        <v>90</v>
      </c>
      <c r="H21" s="126">
        <v>90</v>
      </c>
      <c r="I21" s="126">
        <v>90</v>
      </c>
      <c r="J21" s="127">
        <v>90</v>
      </c>
      <c r="K21" s="128">
        <v>90</v>
      </c>
      <c r="L21" s="128">
        <v>90</v>
      </c>
      <c r="M21" s="128">
        <v>90</v>
      </c>
      <c r="N21" s="120"/>
      <c r="O21" s="121"/>
      <c r="P21" s="96"/>
      <c r="Q21" s="96"/>
      <c r="R21" s="96"/>
      <c r="S21" s="96"/>
      <c r="T21" s="96"/>
      <c r="U21" s="96"/>
      <c r="V21" s="97"/>
    </row>
    <row r="22" spans="1:22" ht="14.1" customHeight="1">
      <c r="A22" s="107"/>
      <c r="B22" s="122" t="s">
        <v>302</v>
      </c>
      <c r="C22" s="123" t="s">
        <v>288</v>
      </c>
      <c r="D22" s="124">
        <v>1920</v>
      </c>
      <c r="E22" s="125"/>
      <c r="F22" s="126">
        <v>111</v>
      </c>
      <c r="G22" s="126">
        <v>111</v>
      </c>
      <c r="H22" s="126">
        <v>111</v>
      </c>
      <c r="I22" s="126">
        <v>111</v>
      </c>
      <c r="J22" s="127">
        <v>111</v>
      </c>
      <c r="K22" s="128">
        <v>111</v>
      </c>
      <c r="L22" s="128">
        <v>111</v>
      </c>
      <c r="M22" s="128">
        <v>111</v>
      </c>
      <c r="N22" s="120"/>
      <c r="O22" s="121"/>
      <c r="P22" s="96"/>
      <c r="Q22" s="96"/>
      <c r="R22" s="96"/>
      <c r="S22" s="96"/>
      <c r="T22" s="96"/>
      <c r="U22" s="96"/>
      <c r="V22" s="97"/>
    </row>
    <row r="23" spans="1:22" ht="14.1" customHeight="1">
      <c r="A23" s="107"/>
      <c r="B23" s="122" t="s">
        <v>303</v>
      </c>
      <c r="C23" s="123" t="s">
        <v>288</v>
      </c>
      <c r="D23" s="124">
        <v>1920</v>
      </c>
      <c r="E23" s="125"/>
      <c r="F23" s="126">
        <v>195</v>
      </c>
      <c r="G23" s="126">
        <v>195</v>
      </c>
      <c r="H23" s="126">
        <v>195</v>
      </c>
      <c r="I23" s="126">
        <v>195</v>
      </c>
      <c r="J23" s="127">
        <v>195</v>
      </c>
      <c r="K23" s="128">
        <v>195</v>
      </c>
      <c r="L23" s="128">
        <v>195</v>
      </c>
      <c r="M23" s="128">
        <v>195</v>
      </c>
      <c r="N23" s="120"/>
      <c r="O23" s="121"/>
      <c r="P23" s="96"/>
      <c r="Q23" s="96"/>
      <c r="R23" s="96"/>
      <c r="S23" s="96"/>
      <c r="T23" s="96"/>
      <c r="U23" s="96"/>
      <c r="V23" s="97"/>
    </row>
    <row r="24" spans="1:22" ht="14.1" customHeight="1">
      <c r="A24" s="107"/>
      <c r="B24" s="122" t="s">
        <v>304</v>
      </c>
      <c r="C24" s="123" t="s">
        <v>288</v>
      </c>
      <c r="D24" s="124">
        <v>1920</v>
      </c>
      <c r="E24" s="125"/>
      <c r="F24" s="126">
        <v>275</v>
      </c>
      <c r="G24" s="126">
        <v>275</v>
      </c>
      <c r="H24" s="126">
        <v>275</v>
      </c>
      <c r="I24" s="126">
        <v>275</v>
      </c>
      <c r="J24" s="127">
        <v>275</v>
      </c>
      <c r="K24" s="128">
        <v>275</v>
      </c>
      <c r="L24" s="128">
        <v>275</v>
      </c>
      <c r="M24" s="128">
        <v>275</v>
      </c>
      <c r="N24" s="120"/>
      <c r="O24" s="121"/>
      <c r="P24" s="96"/>
      <c r="Q24" s="96"/>
      <c r="R24" s="96"/>
      <c r="S24" s="96"/>
      <c r="T24" s="96"/>
      <c r="U24" s="96"/>
      <c r="V24" s="97"/>
    </row>
    <row r="25" spans="1:22" ht="14.1" customHeight="1">
      <c r="A25" s="107"/>
      <c r="B25" s="122" t="s">
        <v>305</v>
      </c>
      <c r="C25" s="123" t="s">
        <v>288</v>
      </c>
      <c r="D25" s="124">
        <v>1920</v>
      </c>
      <c r="E25" s="125"/>
      <c r="F25" s="126">
        <v>210</v>
      </c>
      <c r="G25" s="126">
        <v>210</v>
      </c>
      <c r="H25" s="126">
        <v>210</v>
      </c>
      <c r="I25" s="126">
        <v>210</v>
      </c>
      <c r="J25" s="127">
        <v>210</v>
      </c>
      <c r="K25" s="128">
        <v>210</v>
      </c>
      <c r="L25" s="128">
        <v>210</v>
      </c>
      <c r="M25" s="128">
        <v>210</v>
      </c>
      <c r="N25" s="120"/>
      <c r="O25" s="121"/>
      <c r="P25" s="96"/>
      <c r="Q25" s="96"/>
      <c r="R25" s="96"/>
      <c r="S25" s="96"/>
      <c r="T25" s="96"/>
      <c r="U25" s="96"/>
      <c r="V25" s="97"/>
    </row>
    <row r="26" spans="1:22" ht="14.1" customHeight="1">
      <c r="A26" s="107"/>
      <c r="B26" s="122" t="s">
        <v>306</v>
      </c>
      <c r="C26" s="123" t="s">
        <v>288</v>
      </c>
      <c r="D26" s="124">
        <v>1920</v>
      </c>
      <c r="E26" s="125"/>
      <c r="F26" s="126">
        <v>250</v>
      </c>
      <c r="G26" s="126">
        <v>250</v>
      </c>
      <c r="H26" s="126">
        <v>250</v>
      </c>
      <c r="I26" s="126">
        <v>250</v>
      </c>
      <c r="J26" s="127">
        <v>250</v>
      </c>
      <c r="K26" s="128">
        <v>250</v>
      </c>
      <c r="L26" s="128">
        <v>250</v>
      </c>
      <c r="M26" s="128">
        <v>250</v>
      </c>
      <c r="N26" s="120"/>
      <c r="O26" s="121"/>
      <c r="P26" s="96"/>
      <c r="Q26" s="96"/>
      <c r="R26" s="96"/>
      <c r="S26" s="96"/>
      <c r="T26" s="96"/>
      <c r="U26" s="96"/>
      <c r="V26" s="97"/>
    </row>
    <row r="27" spans="1:22" ht="14.1" customHeight="1">
      <c r="A27" s="107"/>
      <c r="B27" s="122" t="s">
        <v>307</v>
      </c>
      <c r="C27" s="123" t="s">
        <v>288</v>
      </c>
      <c r="D27" s="124">
        <v>1920</v>
      </c>
      <c r="E27" s="125"/>
      <c r="F27" s="126">
        <v>210</v>
      </c>
      <c r="G27" s="126">
        <v>210</v>
      </c>
      <c r="H27" s="126">
        <v>210</v>
      </c>
      <c r="I27" s="126">
        <v>210</v>
      </c>
      <c r="J27" s="127">
        <v>210</v>
      </c>
      <c r="K27" s="128">
        <v>210</v>
      </c>
      <c r="L27" s="128">
        <v>210</v>
      </c>
      <c r="M27" s="128">
        <v>210</v>
      </c>
      <c r="N27" s="120"/>
      <c r="O27" s="121"/>
      <c r="P27" s="96"/>
      <c r="Q27" s="96"/>
      <c r="R27" s="96"/>
      <c r="S27" s="96"/>
      <c r="T27" s="96"/>
      <c r="U27" s="96"/>
      <c r="V27" s="97"/>
    </row>
    <row r="28" spans="1:22" ht="14.1" customHeight="1">
      <c r="A28" s="107"/>
      <c r="B28" s="122" t="s">
        <v>308</v>
      </c>
      <c r="C28" s="123" t="s">
        <v>288</v>
      </c>
      <c r="D28" s="124">
        <v>1920</v>
      </c>
      <c r="E28" s="125"/>
      <c r="F28" s="126">
        <v>195</v>
      </c>
      <c r="G28" s="126">
        <v>195</v>
      </c>
      <c r="H28" s="126">
        <v>195</v>
      </c>
      <c r="I28" s="126">
        <v>195</v>
      </c>
      <c r="J28" s="127">
        <v>195</v>
      </c>
      <c r="K28" s="128">
        <v>195</v>
      </c>
      <c r="L28" s="128">
        <v>195</v>
      </c>
      <c r="M28" s="128">
        <v>195</v>
      </c>
      <c r="N28" s="120"/>
      <c r="O28" s="121"/>
      <c r="P28" s="96"/>
      <c r="Q28" s="96"/>
      <c r="R28" s="96"/>
      <c r="S28" s="96"/>
      <c r="T28" s="96"/>
      <c r="U28" s="96"/>
      <c r="V28" s="97"/>
    </row>
    <row r="29" spans="1:22" ht="14.1" customHeight="1">
      <c r="A29" s="107"/>
      <c r="B29" s="122" t="s">
        <v>309</v>
      </c>
      <c r="C29" s="123" t="s">
        <v>288</v>
      </c>
      <c r="D29" s="124">
        <v>1920</v>
      </c>
      <c r="E29" s="125"/>
      <c r="F29" s="126">
        <v>175</v>
      </c>
      <c r="G29" s="126">
        <v>175</v>
      </c>
      <c r="H29" s="126">
        <v>175</v>
      </c>
      <c r="I29" s="126">
        <v>175</v>
      </c>
      <c r="J29" s="127">
        <v>175</v>
      </c>
      <c r="K29" s="128">
        <v>175</v>
      </c>
      <c r="L29" s="128">
        <v>175</v>
      </c>
      <c r="M29" s="128">
        <v>175</v>
      </c>
      <c r="N29" s="120"/>
      <c r="O29" s="121"/>
      <c r="P29" s="96"/>
      <c r="Q29" s="96"/>
      <c r="R29" s="96"/>
      <c r="S29" s="96"/>
      <c r="T29" s="96"/>
      <c r="U29" s="96"/>
      <c r="V29" s="97"/>
    </row>
    <row r="30" spans="1:22" ht="14.1" customHeight="1">
      <c r="A30" s="107"/>
      <c r="B30" s="122" t="s">
        <v>310</v>
      </c>
      <c r="C30" s="123" t="s">
        <v>288</v>
      </c>
      <c r="D30" s="124">
        <v>1920</v>
      </c>
      <c r="E30" s="125"/>
      <c r="F30" s="126">
        <v>250</v>
      </c>
      <c r="G30" s="126">
        <v>250</v>
      </c>
      <c r="H30" s="126">
        <v>250</v>
      </c>
      <c r="I30" s="126">
        <v>250</v>
      </c>
      <c r="J30" s="127">
        <v>250</v>
      </c>
      <c r="K30" s="128">
        <v>250</v>
      </c>
      <c r="L30" s="128">
        <v>250</v>
      </c>
      <c r="M30" s="128">
        <v>250</v>
      </c>
      <c r="N30" s="120"/>
      <c r="O30" s="121"/>
      <c r="P30" s="96"/>
      <c r="Q30" s="96"/>
      <c r="R30" s="96"/>
      <c r="S30" s="96"/>
      <c r="T30" s="96"/>
      <c r="U30" s="96"/>
      <c r="V30" s="97"/>
    </row>
    <row r="31" spans="1:22" ht="14.1" customHeight="1">
      <c r="A31" s="107"/>
      <c r="B31" s="122" t="s">
        <v>311</v>
      </c>
      <c r="C31" s="123" t="s">
        <v>288</v>
      </c>
      <c r="D31" s="124">
        <v>1920</v>
      </c>
      <c r="E31" s="125"/>
      <c r="F31" s="126">
        <v>205</v>
      </c>
      <c r="G31" s="126">
        <v>205</v>
      </c>
      <c r="H31" s="126">
        <v>205</v>
      </c>
      <c r="I31" s="126">
        <v>205</v>
      </c>
      <c r="J31" s="127">
        <v>205</v>
      </c>
      <c r="K31" s="128">
        <v>205</v>
      </c>
      <c r="L31" s="128">
        <v>205</v>
      </c>
      <c r="M31" s="128">
        <v>205</v>
      </c>
      <c r="N31" s="120"/>
      <c r="O31" s="121"/>
      <c r="P31" s="96"/>
      <c r="Q31" s="96"/>
      <c r="R31" s="96"/>
      <c r="S31" s="96"/>
      <c r="T31" s="96"/>
      <c r="U31" s="96"/>
      <c r="V31" s="97"/>
    </row>
    <row r="32" spans="1:22" ht="14.1" customHeight="1">
      <c r="A32" s="107"/>
      <c r="B32" s="122" t="s">
        <v>312</v>
      </c>
      <c r="C32" s="123" t="s">
        <v>288</v>
      </c>
      <c r="D32" s="124">
        <v>1920</v>
      </c>
      <c r="E32" s="125"/>
      <c r="F32" s="126">
        <v>195</v>
      </c>
      <c r="G32" s="126">
        <v>195</v>
      </c>
      <c r="H32" s="126">
        <v>195</v>
      </c>
      <c r="I32" s="126">
        <v>195</v>
      </c>
      <c r="J32" s="127">
        <v>195</v>
      </c>
      <c r="K32" s="128">
        <v>195</v>
      </c>
      <c r="L32" s="128">
        <v>195</v>
      </c>
      <c r="M32" s="128">
        <v>195</v>
      </c>
      <c r="N32" s="120"/>
      <c r="O32" s="121"/>
      <c r="P32" s="96"/>
      <c r="Q32" s="96"/>
      <c r="R32" s="96"/>
      <c r="S32" s="96"/>
      <c r="T32" s="96"/>
      <c r="U32" s="96"/>
      <c r="V32" s="97"/>
    </row>
    <row r="33" spans="1:22" ht="14.1" customHeight="1">
      <c r="A33" s="107"/>
      <c r="B33" s="122" t="s">
        <v>313</v>
      </c>
      <c r="C33" s="123" t="s">
        <v>288</v>
      </c>
      <c r="D33" s="124">
        <v>1920</v>
      </c>
      <c r="E33" s="125"/>
      <c r="F33" s="126">
        <v>250</v>
      </c>
      <c r="G33" s="126">
        <v>250</v>
      </c>
      <c r="H33" s="126">
        <v>250</v>
      </c>
      <c r="I33" s="126">
        <v>250</v>
      </c>
      <c r="J33" s="127">
        <v>250</v>
      </c>
      <c r="K33" s="128">
        <v>250</v>
      </c>
      <c r="L33" s="128">
        <v>250</v>
      </c>
      <c r="M33" s="128">
        <v>250</v>
      </c>
      <c r="N33" s="120"/>
      <c r="O33" s="121"/>
      <c r="P33" s="96"/>
      <c r="Q33" s="96"/>
      <c r="R33" s="96"/>
      <c r="S33" s="96"/>
      <c r="T33" s="96"/>
      <c r="U33" s="96"/>
      <c r="V33" s="97"/>
    </row>
    <row r="34" spans="1:22" ht="14.1" customHeight="1">
      <c r="A34" s="107"/>
      <c r="B34" s="122" t="s">
        <v>314</v>
      </c>
      <c r="C34" s="123" t="s">
        <v>288</v>
      </c>
      <c r="D34" s="124">
        <v>1920</v>
      </c>
      <c r="E34" s="125"/>
      <c r="F34" s="126">
        <v>185</v>
      </c>
      <c r="G34" s="126">
        <v>185</v>
      </c>
      <c r="H34" s="126">
        <v>185</v>
      </c>
      <c r="I34" s="126">
        <v>185</v>
      </c>
      <c r="J34" s="127">
        <v>185</v>
      </c>
      <c r="K34" s="128">
        <v>185</v>
      </c>
      <c r="L34" s="128">
        <v>185</v>
      </c>
      <c r="M34" s="128">
        <v>185</v>
      </c>
      <c r="N34" s="120"/>
      <c r="O34" s="121"/>
      <c r="P34" s="96"/>
      <c r="Q34" s="96"/>
      <c r="R34" s="96"/>
      <c r="S34" s="96"/>
      <c r="T34" s="96"/>
      <c r="U34" s="96"/>
      <c r="V34" s="97"/>
    </row>
    <row r="35" spans="1:22" ht="14.1" customHeight="1">
      <c r="A35" s="107"/>
      <c r="B35" s="122" t="s">
        <v>315</v>
      </c>
      <c r="C35" s="123" t="s">
        <v>288</v>
      </c>
      <c r="D35" s="124">
        <v>1920</v>
      </c>
      <c r="E35" s="125"/>
      <c r="F35" s="126">
        <v>200</v>
      </c>
      <c r="G35" s="126">
        <v>200</v>
      </c>
      <c r="H35" s="126">
        <v>200</v>
      </c>
      <c r="I35" s="126">
        <v>200</v>
      </c>
      <c r="J35" s="127">
        <v>200</v>
      </c>
      <c r="K35" s="128">
        <v>200</v>
      </c>
      <c r="L35" s="128">
        <v>200</v>
      </c>
      <c r="M35" s="128">
        <v>200</v>
      </c>
      <c r="N35" s="120"/>
      <c r="O35" s="121"/>
      <c r="P35" s="96"/>
      <c r="Q35" s="96"/>
      <c r="R35" s="96"/>
      <c r="S35" s="96"/>
      <c r="T35" s="96"/>
      <c r="U35" s="96"/>
      <c r="V35" s="97"/>
    </row>
    <row r="36" spans="1:22" ht="14.1" customHeight="1">
      <c r="A36" s="107"/>
      <c r="B36" s="122" t="s">
        <v>316</v>
      </c>
      <c r="C36" s="123" t="s">
        <v>288</v>
      </c>
      <c r="D36" s="124">
        <v>1920</v>
      </c>
      <c r="E36" s="125"/>
      <c r="F36" s="126">
        <v>225</v>
      </c>
      <c r="G36" s="126">
        <v>225</v>
      </c>
      <c r="H36" s="126">
        <v>225</v>
      </c>
      <c r="I36" s="126">
        <v>225</v>
      </c>
      <c r="J36" s="127">
        <v>225</v>
      </c>
      <c r="K36" s="128">
        <v>225</v>
      </c>
      <c r="L36" s="128">
        <v>225</v>
      </c>
      <c r="M36" s="128">
        <v>225</v>
      </c>
      <c r="N36" s="120"/>
      <c r="O36" s="121"/>
      <c r="P36" s="96"/>
      <c r="Q36" s="96"/>
      <c r="R36" s="96"/>
      <c r="S36" s="96"/>
      <c r="T36" s="96"/>
      <c r="U36" s="96"/>
      <c r="V36" s="97"/>
    </row>
    <row r="37" spans="1:22" ht="14.1" customHeight="1">
      <c r="A37" s="107"/>
      <c r="B37" s="122" t="s">
        <v>317</v>
      </c>
      <c r="C37" s="123" t="s">
        <v>288</v>
      </c>
      <c r="D37" s="124">
        <v>1920</v>
      </c>
      <c r="E37" s="125"/>
      <c r="F37" s="126">
        <v>195</v>
      </c>
      <c r="G37" s="126">
        <v>195</v>
      </c>
      <c r="H37" s="126">
        <v>195</v>
      </c>
      <c r="I37" s="126">
        <v>195</v>
      </c>
      <c r="J37" s="127">
        <v>195</v>
      </c>
      <c r="K37" s="128">
        <v>195</v>
      </c>
      <c r="L37" s="128">
        <v>195</v>
      </c>
      <c r="M37" s="128">
        <v>195</v>
      </c>
      <c r="N37" s="120"/>
      <c r="O37" s="121"/>
      <c r="P37" s="96"/>
      <c r="Q37" s="96"/>
      <c r="R37" s="96"/>
      <c r="S37" s="96"/>
      <c r="T37" s="96"/>
      <c r="U37" s="96"/>
      <c r="V37" s="97"/>
    </row>
    <row r="38" spans="1:22" ht="13.95" customHeight="1">
      <c r="A38" s="107"/>
      <c r="B38" s="129" t="s">
        <v>318</v>
      </c>
      <c r="C38" s="130" t="s">
        <v>288</v>
      </c>
      <c r="D38" s="131">
        <v>1920</v>
      </c>
      <c r="E38" s="132"/>
      <c r="F38" s="133">
        <v>275</v>
      </c>
      <c r="G38" s="133">
        <v>275</v>
      </c>
      <c r="H38" s="133">
        <v>275</v>
      </c>
      <c r="I38" s="133">
        <v>275</v>
      </c>
      <c r="J38" s="134">
        <v>275</v>
      </c>
      <c r="K38" s="135">
        <v>275</v>
      </c>
      <c r="L38" s="135">
        <v>275</v>
      </c>
      <c r="M38" s="135">
        <v>275</v>
      </c>
      <c r="N38" s="120"/>
      <c r="O38" s="121"/>
      <c r="P38" s="96"/>
      <c r="Q38" s="96"/>
      <c r="R38" s="96"/>
      <c r="S38" s="96"/>
      <c r="T38" s="96"/>
      <c r="U38" s="96"/>
      <c r="V38" s="97"/>
    </row>
    <row r="39" spans="1:22" ht="14.1" customHeight="1">
      <c r="A39" s="95"/>
      <c r="B39" s="136"/>
      <c r="C39" s="136"/>
      <c r="D39" s="136"/>
      <c r="E39" s="136"/>
      <c r="F39" s="136"/>
      <c r="G39" s="136"/>
      <c r="H39" s="136"/>
      <c r="I39" s="136"/>
      <c r="J39" s="136"/>
      <c r="K39" s="136"/>
      <c r="L39" s="136"/>
      <c r="M39" s="136"/>
      <c r="N39" s="96"/>
      <c r="O39" s="96"/>
      <c r="P39" s="96"/>
      <c r="Q39" s="96"/>
      <c r="R39" s="96"/>
      <c r="S39" s="96"/>
      <c r="T39" s="96"/>
      <c r="U39" s="96"/>
      <c r="V39" s="97"/>
    </row>
    <row r="40" spans="1:22" ht="13.95" customHeight="1">
      <c r="A40" s="95"/>
      <c r="B40" s="98"/>
      <c r="C40" s="98"/>
      <c r="D40" s="98"/>
      <c r="E40" s="98"/>
      <c r="F40" s="137"/>
      <c r="G40" s="137"/>
      <c r="H40" s="137"/>
      <c r="I40" s="137"/>
      <c r="J40" s="137"/>
      <c r="K40" s="137"/>
      <c r="L40" s="137"/>
      <c r="M40" s="137"/>
      <c r="N40" s="137"/>
      <c r="O40" s="137"/>
      <c r="P40" s="96"/>
      <c r="Q40" s="96"/>
      <c r="R40" s="96"/>
      <c r="S40" s="96"/>
      <c r="T40" s="96"/>
      <c r="U40" s="96"/>
      <c r="V40" s="97"/>
    </row>
    <row r="41" spans="1:22" ht="41.25" customHeight="1">
      <c r="A41" s="107"/>
      <c r="B41" s="47" t="s">
        <v>284</v>
      </c>
      <c r="C41" s="48" t="s">
        <v>319</v>
      </c>
      <c r="D41" s="48" t="s">
        <v>320</v>
      </c>
      <c r="E41" s="138"/>
      <c r="F41" s="723" t="s">
        <v>321</v>
      </c>
      <c r="G41" s="724"/>
      <c r="H41" s="724"/>
      <c r="I41" s="724"/>
      <c r="J41" s="725"/>
      <c r="K41" s="723" t="s">
        <v>322</v>
      </c>
      <c r="L41" s="724"/>
      <c r="M41" s="724"/>
      <c r="N41" s="724"/>
      <c r="O41" s="725"/>
      <c r="P41" s="139"/>
      <c r="Q41" s="96"/>
      <c r="R41" s="140"/>
      <c r="S41" s="140"/>
      <c r="T41" s="140"/>
      <c r="U41" s="140"/>
      <c r="V41" s="141"/>
    </row>
    <row r="42" spans="1:22" ht="13.95" customHeight="1">
      <c r="A42" s="95"/>
      <c r="B42" s="142"/>
      <c r="C42" s="142"/>
      <c r="D42" s="142"/>
      <c r="E42" s="142"/>
      <c r="F42" s="143"/>
      <c r="G42" s="143"/>
      <c r="H42" s="143"/>
      <c r="I42" s="143"/>
      <c r="J42" s="143"/>
      <c r="K42" s="143"/>
      <c r="L42" s="143"/>
      <c r="M42" s="143"/>
      <c r="N42" s="143"/>
      <c r="O42" s="143"/>
      <c r="P42" s="96"/>
      <c r="Q42" s="96"/>
      <c r="R42" s="96"/>
      <c r="S42" s="96"/>
      <c r="T42" s="96"/>
      <c r="U42" s="96"/>
      <c r="V42" s="97"/>
    </row>
    <row r="43" spans="1:22" ht="14.1" customHeight="1">
      <c r="A43" s="107"/>
      <c r="B43" s="717" t="str">
        <f>B8</f>
        <v>Software Test Analyst</v>
      </c>
      <c r="C43" s="720">
        <v>8</v>
      </c>
      <c r="D43" s="720">
        <v>12</v>
      </c>
      <c r="E43" s="144" t="s">
        <v>323</v>
      </c>
      <c r="F43" s="679" t="s">
        <v>324</v>
      </c>
      <c r="G43" s="680"/>
      <c r="H43" s="680"/>
      <c r="I43" s="680"/>
      <c r="J43" s="681"/>
      <c r="K43" s="694" t="s">
        <v>325</v>
      </c>
      <c r="L43" s="695"/>
      <c r="M43" s="695"/>
      <c r="N43" s="695"/>
      <c r="O43" s="696"/>
      <c r="P43" s="139"/>
      <c r="Q43" s="96"/>
      <c r="R43" s="96"/>
      <c r="S43" s="96"/>
      <c r="T43" s="96"/>
      <c r="U43" s="96"/>
      <c r="V43" s="97"/>
    </row>
    <row r="44" spans="1:22" ht="14.1" customHeight="1">
      <c r="A44" s="107"/>
      <c r="B44" s="718"/>
      <c r="C44" s="721"/>
      <c r="D44" s="721"/>
      <c r="E44" s="145" t="s">
        <v>326</v>
      </c>
      <c r="F44" s="682"/>
      <c r="G44" s="683"/>
      <c r="H44" s="683"/>
      <c r="I44" s="683"/>
      <c r="J44" s="684"/>
      <c r="K44" s="704"/>
      <c r="L44" s="705"/>
      <c r="M44" s="705"/>
      <c r="N44" s="705"/>
      <c r="O44" s="706"/>
      <c r="P44" s="139"/>
      <c r="Q44" s="96"/>
      <c r="R44" s="96"/>
      <c r="S44" s="96"/>
      <c r="T44" s="96"/>
      <c r="U44" s="96"/>
      <c r="V44" s="97"/>
    </row>
    <row r="45" spans="1:22" ht="14.1" customHeight="1">
      <c r="A45" s="107"/>
      <c r="B45" s="718"/>
      <c r="C45" s="721"/>
      <c r="D45" s="721"/>
      <c r="E45" s="145" t="s">
        <v>327</v>
      </c>
      <c r="F45" s="682"/>
      <c r="G45" s="683"/>
      <c r="H45" s="683"/>
      <c r="I45" s="683"/>
      <c r="J45" s="684"/>
      <c r="K45" s="704"/>
      <c r="L45" s="705"/>
      <c r="M45" s="705"/>
      <c r="N45" s="705"/>
      <c r="O45" s="706"/>
      <c r="P45" s="139"/>
      <c r="Q45" s="96"/>
      <c r="R45" s="96"/>
      <c r="S45" s="96"/>
      <c r="T45" s="96"/>
      <c r="U45" s="96"/>
      <c r="V45" s="97"/>
    </row>
    <row r="46" spans="1:22" ht="13.95" customHeight="1">
      <c r="A46" s="107"/>
      <c r="B46" s="719"/>
      <c r="C46" s="722"/>
      <c r="D46" s="722"/>
      <c r="E46" s="146" t="s">
        <v>328</v>
      </c>
      <c r="F46" s="685"/>
      <c r="G46" s="686"/>
      <c r="H46" s="686"/>
      <c r="I46" s="686"/>
      <c r="J46" s="687"/>
      <c r="K46" s="707"/>
      <c r="L46" s="708"/>
      <c r="M46" s="708"/>
      <c r="N46" s="708"/>
      <c r="O46" s="709"/>
      <c r="P46" s="139"/>
      <c r="Q46" s="96"/>
      <c r="R46" s="96"/>
      <c r="S46" s="96"/>
      <c r="T46" s="96"/>
      <c r="U46" s="96"/>
      <c r="V46" s="97"/>
    </row>
    <row r="47" spans="1:22" ht="14.1" customHeight="1">
      <c r="A47" s="107"/>
      <c r="B47" s="717" t="str">
        <f>B9</f>
        <v>Technical Writer</v>
      </c>
      <c r="C47" s="720">
        <v>8</v>
      </c>
      <c r="D47" s="720">
        <v>12</v>
      </c>
      <c r="E47" s="144" t="s">
        <v>323</v>
      </c>
      <c r="F47" s="679" t="s">
        <v>329</v>
      </c>
      <c r="G47" s="680"/>
      <c r="H47" s="680"/>
      <c r="I47" s="680"/>
      <c r="J47" s="681"/>
      <c r="K47" s="694" t="s">
        <v>330</v>
      </c>
      <c r="L47" s="695"/>
      <c r="M47" s="695"/>
      <c r="N47" s="695"/>
      <c r="O47" s="696"/>
      <c r="P47" s="139"/>
      <c r="Q47" s="96"/>
      <c r="R47" s="96"/>
      <c r="S47" s="96"/>
      <c r="T47" s="96"/>
      <c r="U47" s="96"/>
      <c r="V47" s="97"/>
    </row>
    <row r="48" spans="1:22" ht="14.1" customHeight="1">
      <c r="A48" s="107"/>
      <c r="B48" s="718"/>
      <c r="C48" s="721"/>
      <c r="D48" s="721"/>
      <c r="E48" s="145" t="s">
        <v>326</v>
      </c>
      <c r="F48" s="682"/>
      <c r="G48" s="683"/>
      <c r="H48" s="683"/>
      <c r="I48" s="683"/>
      <c r="J48" s="684"/>
      <c r="K48" s="704"/>
      <c r="L48" s="705"/>
      <c r="M48" s="705"/>
      <c r="N48" s="705"/>
      <c r="O48" s="706"/>
      <c r="P48" s="139"/>
      <c r="Q48" s="96"/>
      <c r="R48" s="96"/>
      <c r="S48" s="96"/>
      <c r="T48" s="96"/>
      <c r="U48" s="96"/>
      <c r="V48" s="97"/>
    </row>
    <row r="49" spans="1:22" ht="14.1" customHeight="1">
      <c r="A49" s="107"/>
      <c r="B49" s="718"/>
      <c r="C49" s="721"/>
      <c r="D49" s="721"/>
      <c r="E49" s="145" t="s">
        <v>327</v>
      </c>
      <c r="F49" s="682"/>
      <c r="G49" s="683"/>
      <c r="H49" s="683"/>
      <c r="I49" s="683"/>
      <c r="J49" s="684"/>
      <c r="K49" s="704"/>
      <c r="L49" s="705"/>
      <c r="M49" s="705"/>
      <c r="N49" s="705"/>
      <c r="O49" s="706"/>
      <c r="P49" s="139"/>
      <c r="Q49" s="96"/>
      <c r="R49" s="96"/>
      <c r="S49" s="96"/>
      <c r="T49" s="96"/>
      <c r="U49" s="96"/>
      <c r="V49" s="97"/>
    </row>
    <row r="50" spans="1:22" ht="13.95" customHeight="1">
      <c r="A50" s="107"/>
      <c r="B50" s="719"/>
      <c r="C50" s="722"/>
      <c r="D50" s="722"/>
      <c r="E50" s="146" t="s">
        <v>328</v>
      </c>
      <c r="F50" s="685"/>
      <c r="G50" s="686"/>
      <c r="H50" s="686"/>
      <c r="I50" s="686"/>
      <c r="J50" s="687"/>
      <c r="K50" s="707"/>
      <c r="L50" s="708"/>
      <c r="M50" s="708"/>
      <c r="N50" s="708"/>
      <c r="O50" s="709"/>
      <c r="P50" s="139"/>
      <c r="Q50" s="96"/>
      <c r="R50" s="96"/>
      <c r="S50" s="96"/>
      <c r="T50" s="96"/>
      <c r="U50" s="96"/>
      <c r="V50" s="97"/>
    </row>
    <row r="51" spans="1:22" ht="14.1" customHeight="1">
      <c r="A51" s="107"/>
      <c r="B51" s="717" t="str">
        <f>B10</f>
        <v>Business Analyst</v>
      </c>
      <c r="C51" s="720">
        <v>8</v>
      </c>
      <c r="D51" s="720">
        <v>12</v>
      </c>
      <c r="E51" s="144" t="s">
        <v>323</v>
      </c>
      <c r="F51" s="679" t="s">
        <v>331</v>
      </c>
      <c r="G51" s="680"/>
      <c r="H51" s="680"/>
      <c r="I51" s="680"/>
      <c r="J51" s="681"/>
      <c r="K51" s="694" t="s">
        <v>330</v>
      </c>
      <c r="L51" s="695"/>
      <c r="M51" s="695"/>
      <c r="N51" s="695"/>
      <c r="O51" s="696"/>
      <c r="P51" s="139"/>
      <c r="Q51" s="96"/>
      <c r="R51" s="96"/>
      <c r="S51" s="96"/>
      <c r="T51" s="96"/>
      <c r="U51" s="96"/>
      <c r="V51" s="97"/>
    </row>
    <row r="52" spans="1:22" ht="14.1" customHeight="1">
      <c r="A52" s="107"/>
      <c r="B52" s="718"/>
      <c r="C52" s="721"/>
      <c r="D52" s="721"/>
      <c r="E52" s="145" t="s">
        <v>326</v>
      </c>
      <c r="F52" s="682"/>
      <c r="G52" s="683"/>
      <c r="H52" s="683"/>
      <c r="I52" s="683"/>
      <c r="J52" s="684"/>
      <c r="K52" s="704"/>
      <c r="L52" s="705"/>
      <c r="M52" s="705"/>
      <c r="N52" s="705"/>
      <c r="O52" s="706"/>
      <c r="P52" s="139"/>
      <c r="Q52" s="96"/>
      <c r="R52" s="96"/>
      <c r="S52" s="96"/>
      <c r="T52" s="96"/>
      <c r="U52" s="96"/>
      <c r="V52" s="97"/>
    </row>
    <row r="53" spans="1:22" ht="14.1" customHeight="1">
      <c r="A53" s="107"/>
      <c r="B53" s="718"/>
      <c r="C53" s="721"/>
      <c r="D53" s="721"/>
      <c r="E53" s="145" t="s">
        <v>327</v>
      </c>
      <c r="F53" s="682"/>
      <c r="G53" s="683"/>
      <c r="H53" s="683"/>
      <c r="I53" s="683"/>
      <c r="J53" s="684"/>
      <c r="K53" s="704"/>
      <c r="L53" s="705"/>
      <c r="M53" s="705"/>
      <c r="N53" s="705"/>
      <c r="O53" s="706"/>
      <c r="P53" s="139"/>
      <c r="Q53" s="96"/>
      <c r="R53" s="96"/>
      <c r="S53" s="96"/>
      <c r="T53" s="96"/>
      <c r="U53" s="96"/>
      <c r="V53" s="97"/>
    </row>
    <row r="54" spans="1:22" ht="13.95" customHeight="1">
      <c r="A54" s="107"/>
      <c r="B54" s="719"/>
      <c r="C54" s="722"/>
      <c r="D54" s="722"/>
      <c r="E54" s="146" t="s">
        <v>328</v>
      </c>
      <c r="F54" s="685"/>
      <c r="G54" s="686"/>
      <c r="H54" s="686"/>
      <c r="I54" s="686"/>
      <c r="J54" s="687"/>
      <c r="K54" s="707"/>
      <c r="L54" s="708"/>
      <c r="M54" s="708"/>
      <c r="N54" s="708"/>
      <c r="O54" s="709"/>
      <c r="P54" s="139"/>
      <c r="Q54" s="96"/>
      <c r="R54" s="96"/>
      <c r="S54" s="96"/>
      <c r="T54" s="96"/>
      <c r="U54" s="96"/>
      <c r="V54" s="97"/>
    </row>
    <row r="55" spans="1:22" ht="14.1" customHeight="1">
      <c r="A55" s="107"/>
      <c r="B55" s="717" t="str">
        <f>B11</f>
        <v>System Analyst</v>
      </c>
      <c r="C55" s="720">
        <v>8</v>
      </c>
      <c r="D55" s="720">
        <v>12</v>
      </c>
      <c r="E55" s="144" t="s">
        <v>323</v>
      </c>
      <c r="F55" s="679" t="s">
        <v>332</v>
      </c>
      <c r="G55" s="680"/>
      <c r="H55" s="680"/>
      <c r="I55" s="680"/>
      <c r="J55" s="681"/>
      <c r="K55" s="694" t="s">
        <v>325</v>
      </c>
      <c r="L55" s="695"/>
      <c r="M55" s="695"/>
      <c r="N55" s="695"/>
      <c r="O55" s="696"/>
      <c r="P55" s="139"/>
      <c r="Q55" s="96"/>
      <c r="R55" s="96"/>
      <c r="S55" s="96"/>
      <c r="T55" s="96"/>
      <c r="U55" s="96"/>
      <c r="V55" s="97"/>
    </row>
    <row r="56" spans="1:22" ht="14.1" customHeight="1">
      <c r="A56" s="107"/>
      <c r="B56" s="718"/>
      <c r="C56" s="721"/>
      <c r="D56" s="721"/>
      <c r="E56" s="145" t="s">
        <v>326</v>
      </c>
      <c r="F56" s="682"/>
      <c r="G56" s="683"/>
      <c r="H56" s="683"/>
      <c r="I56" s="683"/>
      <c r="J56" s="684"/>
      <c r="K56" s="704"/>
      <c r="L56" s="705"/>
      <c r="M56" s="705"/>
      <c r="N56" s="705"/>
      <c r="O56" s="706"/>
      <c r="P56" s="139"/>
      <c r="Q56" s="96"/>
      <c r="R56" s="96"/>
      <c r="S56" s="96"/>
      <c r="T56" s="96"/>
      <c r="U56" s="96"/>
      <c r="V56" s="97"/>
    </row>
    <row r="57" spans="1:22" ht="14.1" customHeight="1">
      <c r="A57" s="107"/>
      <c r="B57" s="718"/>
      <c r="C57" s="721"/>
      <c r="D57" s="721"/>
      <c r="E57" s="145" t="s">
        <v>327</v>
      </c>
      <c r="F57" s="682"/>
      <c r="G57" s="683"/>
      <c r="H57" s="683"/>
      <c r="I57" s="683"/>
      <c r="J57" s="684"/>
      <c r="K57" s="704"/>
      <c r="L57" s="705"/>
      <c r="M57" s="705"/>
      <c r="N57" s="705"/>
      <c r="O57" s="706"/>
      <c r="P57" s="139"/>
      <c r="Q57" s="96"/>
      <c r="R57" s="96"/>
      <c r="S57" s="96"/>
      <c r="T57" s="96"/>
      <c r="U57" s="96"/>
      <c r="V57" s="97"/>
    </row>
    <row r="58" spans="1:22" ht="13.95" customHeight="1">
      <c r="A58" s="107"/>
      <c r="B58" s="719"/>
      <c r="C58" s="722"/>
      <c r="D58" s="722"/>
      <c r="E58" s="146" t="s">
        <v>328</v>
      </c>
      <c r="F58" s="685"/>
      <c r="G58" s="686"/>
      <c r="H58" s="686"/>
      <c r="I58" s="686"/>
      <c r="J58" s="687"/>
      <c r="K58" s="707"/>
      <c r="L58" s="708"/>
      <c r="M58" s="708"/>
      <c r="N58" s="708"/>
      <c r="O58" s="709"/>
      <c r="P58" s="139"/>
      <c r="Q58" s="96"/>
      <c r="R58" s="96"/>
      <c r="S58" s="96"/>
      <c r="T58" s="96"/>
      <c r="U58" s="96"/>
      <c r="V58" s="97"/>
    </row>
    <row r="59" spans="1:22" ht="14.1" customHeight="1">
      <c r="A59" s="107"/>
      <c r="B59" s="688" t="str">
        <f>B12</f>
        <v>Messaging Engineer</v>
      </c>
      <c r="C59" s="691">
        <v>2</v>
      </c>
      <c r="D59" s="691">
        <v>7</v>
      </c>
      <c r="E59" s="144" t="s">
        <v>323</v>
      </c>
      <c r="F59" s="679" t="s">
        <v>333</v>
      </c>
      <c r="G59" s="680"/>
      <c r="H59" s="680"/>
      <c r="I59" s="680"/>
      <c r="J59" s="681"/>
      <c r="K59" s="694" t="s">
        <v>325</v>
      </c>
      <c r="L59" s="695"/>
      <c r="M59" s="695"/>
      <c r="N59" s="695"/>
      <c r="O59" s="696"/>
      <c r="P59" s="139"/>
      <c r="Q59" s="96"/>
      <c r="R59" s="96"/>
      <c r="S59" s="96"/>
      <c r="T59" s="96"/>
      <c r="U59" s="96"/>
      <c r="V59" s="97"/>
    </row>
    <row r="60" spans="1:22" ht="14.1" customHeight="1">
      <c r="A60" s="107"/>
      <c r="B60" s="689"/>
      <c r="C60" s="692"/>
      <c r="D60" s="692"/>
      <c r="E60" s="145" t="s">
        <v>326</v>
      </c>
      <c r="F60" s="682"/>
      <c r="G60" s="683"/>
      <c r="H60" s="683"/>
      <c r="I60" s="683"/>
      <c r="J60" s="684"/>
      <c r="K60" s="697" t="s">
        <v>334</v>
      </c>
      <c r="L60" s="698"/>
      <c r="M60" s="698"/>
      <c r="N60" s="698"/>
      <c r="O60" s="699"/>
      <c r="P60" s="139"/>
      <c r="Q60" s="96"/>
      <c r="R60" s="96"/>
      <c r="S60" s="96"/>
      <c r="T60" s="96"/>
      <c r="U60" s="96"/>
      <c r="V60" s="97"/>
    </row>
    <row r="61" spans="1:22" ht="24.6" customHeight="1">
      <c r="A61" s="107"/>
      <c r="B61" s="689"/>
      <c r="C61" s="692"/>
      <c r="D61" s="692"/>
      <c r="E61" s="145" t="s">
        <v>327</v>
      </c>
      <c r="F61" s="682"/>
      <c r="G61" s="683"/>
      <c r="H61" s="683"/>
      <c r="I61" s="683"/>
      <c r="J61" s="684"/>
      <c r="K61" s="697" t="s">
        <v>335</v>
      </c>
      <c r="L61" s="698"/>
      <c r="M61" s="698"/>
      <c r="N61" s="698"/>
      <c r="O61" s="699"/>
      <c r="P61" s="139"/>
      <c r="Q61" s="96"/>
      <c r="R61" s="96"/>
      <c r="S61" s="96"/>
      <c r="T61" s="96"/>
      <c r="U61" s="96"/>
      <c r="V61" s="97"/>
    </row>
    <row r="62" spans="1:22" ht="13.95" customHeight="1">
      <c r="A62" s="107"/>
      <c r="B62" s="690"/>
      <c r="C62" s="693"/>
      <c r="D62" s="693"/>
      <c r="E62" s="146" t="s">
        <v>328</v>
      </c>
      <c r="F62" s="685"/>
      <c r="G62" s="686"/>
      <c r="H62" s="686"/>
      <c r="I62" s="686"/>
      <c r="J62" s="687"/>
      <c r="K62" s="713" t="s">
        <v>336</v>
      </c>
      <c r="L62" s="702"/>
      <c r="M62" s="702"/>
      <c r="N62" s="702"/>
      <c r="O62" s="703"/>
      <c r="P62" s="139"/>
      <c r="Q62" s="96"/>
      <c r="R62" s="96"/>
      <c r="S62" s="96"/>
      <c r="T62" s="96"/>
      <c r="U62" s="96"/>
      <c r="V62" s="97"/>
    </row>
    <row r="63" spans="1:22" ht="14.1" customHeight="1">
      <c r="A63" s="107"/>
      <c r="B63" s="688" t="str">
        <f>B13</f>
        <v>Enterprise Architect</v>
      </c>
      <c r="C63" s="691">
        <v>8</v>
      </c>
      <c r="D63" s="691">
        <v>12</v>
      </c>
      <c r="E63" s="144" t="s">
        <v>323</v>
      </c>
      <c r="F63" s="679" t="s">
        <v>337</v>
      </c>
      <c r="G63" s="680"/>
      <c r="H63" s="680"/>
      <c r="I63" s="680"/>
      <c r="J63" s="681"/>
      <c r="K63" s="694" t="s">
        <v>325</v>
      </c>
      <c r="L63" s="695"/>
      <c r="M63" s="695"/>
      <c r="N63" s="695"/>
      <c r="O63" s="696"/>
      <c r="P63" s="139"/>
      <c r="Q63" s="96"/>
      <c r="R63" s="96"/>
      <c r="S63" s="96"/>
      <c r="T63" s="96"/>
      <c r="U63" s="96"/>
      <c r="V63" s="97"/>
    </row>
    <row r="64" spans="1:22" ht="14.1" customHeight="1">
      <c r="A64" s="107"/>
      <c r="B64" s="689"/>
      <c r="C64" s="692"/>
      <c r="D64" s="692"/>
      <c r="E64" s="145" t="s">
        <v>326</v>
      </c>
      <c r="F64" s="682"/>
      <c r="G64" s="683"/>
      <c r="H64" s="683"/>
      <c r="I64" s="683"/>
      <c r="J64" s="684"/>
      <c r="K64" s="697" t="s">
        <v>338</v>
      </c>
      <c r="L64" s="698"/>
      <c r="M64" s="698"/>
      <c r="N64" s="698"/>
      <c r="O64" s="699"/>
      <c r="P64" s="139"/>
      <c r="Q64" s="96"/>
      <c r="R64" s="96"/>
      <c r="S64" s="96"/>
      <c r="T64" s="96"/>
      <c r="U64" s="96"/>
      <c r="V64" s="97"/>
    </row>
    <row r="65" spans="1:22" ht="14.1" customHeight="1">
      <c r="A65" s="107"/>
      <c r="B65" s="689"/>
      <c r="C65" s="692"/>
      <c r="D65" s="692"/>
      <c r="E65" s="145" t="s">
        <v>327</v>
      </c>
      <c r="F65" s="682"/>
      <c r="G65" s="683"/>
      <c r="H65" s="683"/>
      <c r="I65" s="683"/>
      <c r="J65" s="684"/>
      <c r="K65" s="697" t="s">
        <v>339</v>
      </c>
      <c r="L65" s="698"/>
      <c r="M65" s="698"/>
      <c r="N65" s="698"/>
      <c r="O65" s="699"/>
      <c r="P65" s="139"/>
      <c r="Q65" s="96"/>
      <c r="R65" s="96"/>
      <c r="S65" s="96"/>
      <c r="T65" s="96"/>
      <c r="U65" s="96"/>
      <c r="V65" s="97"/>
    </row>
    <row r="66" spans="1:22" ht="13.95" customHeight="1">
      <c r="A66" s="107"/>
      <c r="B66" s="690"/>
      <c r="C66" s="693"/>
      <c r="D66" s="693"/>
      <c r="E66" s="146" t="s">
        <v>328</v>
      </c>
      <c r="F66" s="685"/>
      <c r="G66" s="686"/>
      <c r="H66" s="686"/>
      <c r="I66" s="686"/>
      <c r="J66" s="687"/>
      <c r="K66" s="701"/>
      <c r="L66" s="702"/>
      <c r="M66" s="702"/>
      <c r="N66" s="702"/>
      <c r="O66" s="703"/>
      <c r="P66" s="139"/>
      <c r="Q66" s="96"/>
      <c r="R66" s="96"/>
      <c r="S66" s="96"/>
      <c r="T66" s="96"/>
      <c r="U66" s="96"/>
      <c r="V66" s="97"/>
    </row>
    <row r="67" spans="1:22" ht="25.35" customHeight="1">
      <c r="A67" s="107"/>
      <c r="B67" s="688" t="str">
        <f>B14</f>
        <v>Program Manager</v>
      </c>
      <c r="C67" s="691">
        <v>8</v>
      </c>
      <c r="D67" s="691">
        <v>12</v>
      </c>
      <c r="E67" s="144" t="s">
        <v>323</v>
      </c>
      <c r="F67" s="679" t="s">
        <v>340</v>
      </c>
      <c r="G67" s="680"/>
      <c r="H67" s="680"/>
      <c r="I67" s="680"/>
      <c r="J67" s="681"/>
      <c r="K67" s="694" t="s">
        <v>341</v>
      </c>
      <c r="L67" s="695"/>
      <c r="M67" s="695"/>
      <c r="N67" s="695"/>
      <c r="O67" s="696"/>
      <c r="P67" s="139"/>
      <c r="Q67" s="96"/>
      <c r="R67" s="96"/>
      <c r="S67" s="96"/>
      <c r="T67" s="96"/>
      <c r="U67" s="96"/>
      <c r="V67" s="97"/>
    </row>
    <row r="68" spans="1:22" ht="14.1" customHeight="1">
      <c r="A68" s="107"/>
      <c r="B68" s="689"/>
      <c r="C68" s="692"/>
      <c r="D68" s="692"/>
      <c r="E68" s="145" t="s">
        <v>326</v>
      </c>
      <c r="F68" s="682"/>
      <c r="G68" s="683"/>
      <c r="H68" s="683"/>
      <c r="I68" s="683"/>
      <c r="J68" s="684"/>
      <c r="K68" s="697" t="s">
        <v>342</v>
      </c>
      <c r="L68" s="698"/>
      <c r="M68" s="698"/>
      <c r="N68" s="698"/>
      <c r="O68" s="699"/>
      <c r="P68" s="139"/>
      <c r="Q68" s="96"/>
      <c r="R68" s="96"/>
      <c r="S68" s="96"/>
      <c r="T68" s="96"/>
      <c r="U68" s="96"/>
      <c r="V68" s="97"/>
    </row>
    <row r="69" spans="1:22" ht="14.1" customHeight="1">
      <c r="A69" s="107"/>
      <c r="B69" s="689"/>
      <c r="C69" s="692"/>
      <c r="D69" s="692"/>
      <c r="E69" s="145" t="s">
        <v>327</v>
      </c>
      <c r="F69" s="682"/>
      <c r="G69" s="683"/>
      <c r="H69" s="683"/>
      <c r="I69" s="683"/>
      <c r="J69" s="684"/>
      <c r="K69" s="697" t="s">
        <v>343</v>
      </c>
      <c r="L69" s="698"/>
      <c r="M69" s="698"/>
      <c r="N69" s="698"/>
      <c r="O69" s="699"/>
      <c r="P69" s="139"/>
      <c r="Q69" s="96"/>
      <c r="R69" s="96"/>
      <c r="S69" s="96"/>
      <c r="T69" s="96"/>
      <c r="U69" s="96"/>
      <c r="V69" s="97"/>
    </row>
    <row r="70" spans="1:22" ht="13.95" customHeight="1">
      <c r="A70" s="107"/>
      <c r="B70" s="690"/>
      <c r="C70" s="693"/>
      <c r="D70" s="693"/>
      <c r="E70" s="146" t="s">
        <v>328</v>
      </c>
      <c r="F70" s="685"/>
      <c r="G70" s="686"/>
      <c r="H70" s="686"/>
      <c r="I70" s="686"/>
      <c r="J70" s="687"/>
      <c r="K70" s="701"/>
      <c r="L70" s="702"/>
      <c r="M70" s="702"/>
      <c r="N70" s="702"/>
      <c r="O70" s="703"/>
      <c r="P70" s="139"/>
      <c r="Q70" s="96"/>
      <c r="R70" s="96"/>
      <c r="S70" s="96"/>
      <c r="T70" s="96"/>
      <c r="U70" s="96"/>
      <c r="V70" s="97"/>
    </row>
    <row r="71" spans="1:22" ht="25.35" customHeight="1">
      <c r="A71" s="107"/>
      <c r="B71" s="688" t="str">
        <f>B15</f>
        <v>Project Manager</v>
      </c>
      <c r="C71" s="691">
        <v>8</v>
      </c>
      <c r="D71" s="691">
        <v>12</v>
      </c>
      <c r="E71" s="144" t="s">
        <v>323</v>
      </c>
      <c r="F71" s="679" t="s">
        <v>344</v>
      </c>
      <c r="G71" s="680"/>
      <c r="H71" s="680"/>
      <c r="I71" s="680"/>
      <c r="J71" s="681"/>
      <c r="K71" s="694" t="s">
        <v>345</v>
      </c>
      <c r="L71" s="695"/>
      <c r="M71" s="695"/>
      <c r="N71" s="695"/>
      <c r="O71" s="696"/>
      <c r="P71" s="139"/>
      <c r="Q71" s="96"/>
      <c r="R71" s="96"/>
      <c r="S71" s="96"/>
      <c r="T71" s="96"/>
      <c r="U71" s="96"/>
      <c r="V71" s="97"/>
    </row>
    <row r="72" spans="1:22" ht="14.1" customHeight="1">
      <c r="A72" s="107"/>
      <c r="B72" s="689"/>
      <c r="C72" s="692"/>
      <c r="D72" s="692"/>
      <c r="E72" s="145" t="s">
        <v>326</v>
      </c>
      <c r="F72" s="682"/>
      <c r="G72" s="683"/>
      <c r="H72" s="683"/>
      <c r="I72" s="683"/>
      <c r="J72" s="684"/>
      <c r="K72" s="697" t="s">
        <v>346</v>
      </c>
      <c r="L72" s="698"/>
      <c r="M72" s="698"/>
      <c r="N72" s="698"/>
      <c r="O72" s="699"/>
      <c r="P72" s="139"/>
      <c r="Q72" s="96"/>
      <c r="R72" s="96"/>
      <c r="S72" s="96"/>
      <c r="T72" s="96"/>
      <c r="U72" s="96"/>
      <c r="V72" s="97"/>
    </row>
    <row r="73" spans="1:22" ht="14.1" customHeight="1">
      <c r="A73" s="107"/>
      <c r="B73" s="689"/>
      <c r="C73" s="692"/>
      <c r="D73" s="692"/>
      <c r="E73" s="145" t="s">
        <v>327</v>
      </c>
      <c r="F73" s="682"/>
      <c r="G73" s="683"/>
      <c r="H73" s="683"/>
      <c r="I73" s="683"/>
      <c r="J73" s="684"/>
      <c r="K73" s="697" t="s">
        <v>347</v>
      </c>
      <c r="L73" s="698"/>
      <c r="M73" s="698"/>
      <c r="N73" s="698"/>
      <c r="O73" s="699"/>
      <c r="P73" s="139"/>
      <c r="Q73" s="96"/>
      <c r="R73" s="96"/>
      <c r="S73" s="96"/>
      <c r="T73" s="96"/>
      <c r="U73" s="96"/>
      <c r="V73" s="97"/>
    </row>
    <row r="74" spans="1:22" ht="13.95" customHeight="1">
      <c r="A74" s="107"/>
      <c r="B74" s="690"/>
      <c r="C74" s="693"/>
      <c r="D74" s="693"/>
      <c r="E74" s="146" t="s">
        <v>328</v>
      </c>
      <c r="F74" s="685"/>
      <c r="G74" s="686"/>
      <c r="H74" s="686"/>
      <c r="I74" s="686"/>
      <c r="J74" s="687"/>
      <c r="K74" s="713" t="s">
        <v>348</v>
      </c>
      <c r="L74" s="702"/>
      <c r="M74" s="702"/>
      <c r="N74" s="702"/>
      <c r="O74" s="703"/>
      <c r="P74" s="139"/>
      <c r="Q74" s="96"/>
      <c r="R74" s="96"/>
      <c r="S74" s="96"/>
      <c r="T74" s="96"/>
      <c r="U74" s="96"/>
      <c r="V74" s="97"/>
    </row>
    <row r="75" spans="1:22" ht="14.1" customHeight="1">
      <c r="A75" s="107"/>
      <c r="B75" s="688" t="str">
        <f>B16</f>
        <v>Network Engineer</v>
      </c>
      <c r="C75" s="691">
        <v>5</v>
      </c>
      <c r="D75" s="691">
        <v>8</v>
      </c>
      <c r="E75" s="144" t="s">
        <v>323</v>
      </c>
      <c r="F75" s="679" t="s">
        <v>349</v>
      </c>
      <c r="G75" s="680"/>
      <c r="H75" s="680"/>
      <c r="I75" s="680"/>
      <c r="J75" s="681"/>
      <c r="K75" s="694" t="s">
        <v>325</v>
      </c>
      <c r="L75" s="695"/>
      <c r="M75" s="695"/>
      <c r="N75" s="695"/>
      <c r="O75" s="696"/>
      <c r="P75" s="139"/>
      <c r="Q75" s="96"/>
      <c r="R75" s="96"/>
      <c r="S75" s="96"/>
      <c r="T75" s="96"/>
      <c r="U75" s="96"/>
      <c r="V75" s="97"/>
    </row>
    <row r="76" spans="1:22" ht="14.1" customHeight="1">
      <c r="A76" s="107"/>
      <c r="B76" s="689"/>
      <c r="C76" s="692"/>
      <c r="D76" s="692"/>
      <c r="E76" s="145" t="s">
        <v>326</v>
      </c>
      <c r="F76" s="682"/>
      <c r="G76" s="683"/>
      <c r="H76" s="683"/>
      <c r="I76" s="683"/>
      <c r="J76" s="684"/>
      <c r="K76" s="697" t="s">
        <v>350</v>
      </c>
      <c r="L76" s="698"/>
      <c r="M76" s="698"/>
      <c r="N76" s="698"/>
      <c r="O76" s="699"/>
      <c r="P76" s="139"/>
      <c r="Q76" s="96"/>
      <c r="R76" s="96"/>
      <c r="S76" s="96"/>
      <c r="T76" s="96"/>
      <c r="U76" s="96"/>
      <c r="V76" s="97"/>
    </row>
    <row r="77" spans="1:22" ht="14.1" customHeight="1">
      <c r="A77" s="107"/>
      <c r="B77" s="689"/>
      <c r="C77" s="692"/>
      <c r="D77" s="692"/>
      <c r="E77" s="145" t="s">
        <v>327</v>
      </c>
      <c r="F77" s="682"/>
      <c r="G77" s="683"/>
      <c r="H77" s="683"/>
      <c r="I77" s="683"/>
      <c r="J77" s="684"/>
      <c r="K77" s="700"/>
      <c r="L77" s="698"/>
      <c r="M77" s="698"/>
      <c r="N77" s="698"/>
      <c r="O77" s="699"/>
      <c r="P77" s="139"/>
      <c r="Q77" s="96"/>
      <c r="R77" s="96"/>
      <c r="S77" s="96"/>
      <c r="T77" s="96"/>
      <c r="U77" s="96"/>
      <c r="V77" s="97"/>
    </row>
    <row r="78" spans="1:22" ht="13.95" customHeight="1">
      <c r="A78" s="107"/>
      <c r="B78" s="690"/>
      <c r="C78" s="693"/>
      <c r="D78" s="693"/>
      <c r="E78" s="146" t="s">
        <v>328</v>
      </c>
      <c r="F78" s="685"/>
      <c r="G78" s="686"/>
      <c r="H78" s="686"/>
      <c r="I78" s="686"/>
      <c r="J78" s="687"/>
      <c r="K78" s="701"/>
      <c r="L78" s="702"/>
      <c r="M78" s="702"/>
      <c r="N78" s="702"/>
      <c r="O78" s="703"/>
      <c r="P78" s="139"/>
      <c r="Q78" s="96"/>
      <c r="R78" s="96"/>
      <c r="S78" s="96"/>
      <c r="T78" s="96"/>
      <c r="U78" s="96"/>
      <c r="V78" s="97"/>
    </row>
    <row r="79" spans="1:22" ht="14.1" customHeight="1">
      <c r="A79" s="107"/>
      <c r="B79" s="688" t="str">
        <f>B17</f>
        <v>Security Analyst</v>
      </c>
      <c r="C79" s="691">
        <v>5</v>
      </c>
      <c r="D79" s="691">
        <v>8</v>
      </c>
      <c r="E79" s="144" t="s">
        <v>323</v>
      </c>
      <c r="F79" s="679" t="s">
        <v>351</v>
      </c>
      <c r="G79" s="680"/>
      <c r="H79" s="680"/>
      <c r="I79" s="680"/>
      <c r="J79" s="681"/>
      <c r="K79" s="694" t="s">
        <v>325</v>
      </c>
      <c r="L79" s="695"/>
      <c r="M79" s="695"/>
      <c r="N79" s="695"/>
      <c r="O79" s="696"/>
      <c r="P79" s="139"/>
      <c r="Q79" s="96"/>
      <c r="R79" s="96"/>
      <c r="S79" s="96"/>
      <c r="T79" s="96"/>
      <c r="U79" s="96"/>
      <c r="V79" s="97"/>
    </row>
    <row r="80" spans="1:22" ht="14.1" customHeight="1">
      <c r="A80" s="107"/>
      <c r="B80" s="689"/>
      <c r="C80" s="692"/>
      <c r="D80" s="692"/>
      <c r="E80" s="145" t="s">
        <v>326</v>
      </c>
      <c r="F80" s="682"/>
      <c r="G80" s="683"/>
      <c r="H80" s="683"/>
      <c r="I80" s="683"/>
      <c r="J80" s="684"/>
      <c r="K80" s="697" t="s">
        <v>352</v>
      </c>
      <c r="L80" s="698"/>
      <c r="M80" s="698"/>
      <c r="N80" s="698"/>
      <c r="O80" s="699"/>
      <c r="P80" s="139"/>
      <c r="Q80" s="96"/>
      <c r="R80" s="96"/>
      <c r="S80" s="96"/>
      <c r="T80" s="96"/>
      <c r="U80" s="96"/>
      <c r="V80" s="97"/>
    </row>
    <row r="81" spans="1:22" ht="14.1" customHeight="1">
      <c r="A81" s="107"/>
      <c r="B81" s="689"/>
      <c r="C81" s="692"/>
      <c r="D81" s="692"/>
      <c r="E81" s="145" t="s">
        <v>327</v>
      </c>
      <c r="F81" s="682"/>
      <c r="G81" s="683"/>
      <c r="H81" s="683"/>
      <c r="I81" s="683"/>
      <c r="J81" s="684"/>
      <c r="K81" s="700"/>
      <c r="L81" s="698"/>
      <c r="M81" s="698"/>
      <c r="N81" s="698"/>
      <c r="O81" s="699"/>
      <c r="P81" s="139"/>
      <c r="Q81" s="96"/>
      <c r="R81" s="96"/>
      <c r="S81" s="96"/>
      <c r="T81" s="96"/>
      <c r="U81" s="96"/>
      <c r="V81" s="97"/>
    </row>
    <row r="82" spans="1:22" ht="13.95" customHeight="1">
      <c r="A82" s="107"/>
      <c r="B82" s="690"/>
      <c r="C82" s="693"/>
      <c r="D82" s="693"/>
      <c r="E82" s="146" t="s">
        <v>328</v>
      </c>
      <c r="F82" s="685"/>
      <c r="G82" s="686"/>
      <c r="H82" s="686"/>
      <c r="I82" s="686"/>
      <c r="J82" s="687"/>
      <c r="K82" s="701"/>
      <c r="L82" s="702"/>
      <c r="M82" s="702"/>
      <c r="N82" s="702"/>
      <c r="O82" s="703"/>
      <c r="P82" s="139"/>
      <c r="Q82" s="96"/>
      <c r="R82" s="96"/>
      <c r="S82" s="96"/>
      <c r="T82" s="96"/>
      <c r="U82" s="96"/>
      <c r="V82" s="97"/>
    </row>
    <row r="83" spans="1:22" ht="14.1" customHeight="1">
      <c r="A83" s="107"/>
      <c r="B83" s="688" t="str">
        <f>B18</f>
        <v>Security Engineer</v>
      </c>
      <c r="C83" s="691">
        <v>2</v>
      </c>
      <c r="D83" s="691">
        <v>5</v>
      </c>
      <c r="E83" s="144" t="s">
        <v>323</v>
      </c>
      <c r="F83" s="679" t="s">
        <v>353</v>
      </c>
      <c r="G83" s="680"/>
      <c r="H83" s="680"/>
      <c r="I83" s="680"/>
      <c r="J83" s="681"/>
      <c r="K83" s="694" t="s">
        <v>325</v>
      </c>
      <c r="L83" s="695"/>
      <c r="M83" s="695"/>
      <c r="N83" s="695"/>
      <c r="O83" s="696"/>
      <c r="P83" s="139"/>
      <c r="Q83" s="96"/>
      <c r="R83" s="96"/>
      <c r="S83" s="96"/>
      <c r="T83" s="96"/>
      <c r="U83" s="96"/>
      <c r="V83" s="97"/>
    </row>
    <row r="84" spans="1:22" ht="14.1" customHeight="1">
      <c r="A84" s="107"/>
      <c r="B84" s="689"/>
      <c r="C84" s="692"/>
      <c r="D84" s="692"/>
      <c r="E84" s="145" t="s">
        <v>326</v>
      </c>
      <c r="F84" s="682"/>
      <c r="G84" s="683"/>
      <c r="H84" s="683"/>
      <c r="I84" s="683"/>
      <c r="J84" s="684"/>
      <c r="K84" s="697" t="s">
        <v>352</v>
      </c>
      <c r="L84" s="698"/>
      <c r="M84" s="698"/>
      <c r="N84" s="698"/>
      <c r="O84" s="699"/>
      <c r="P84" s="139"/>
      <c r="Q84" s="96"/>
      <c r="R84" s="96"/>
      <c r="S84" s="96"/>
      <c r="T84" s="96"/>
      <c r="U84" s="96"/>
      <c r="V84" s="97"/>
    </row>
    <row r="85" spans="1:22" ht="14.1" customHeight="1">
      <c r="A85" s="107"/>
      <c r="B85" s="689"/>
      <c r="C85" s="692"/>
      <c r="D85" s="692"/>
      <c r="E85" s="145" t="s">
        <v>327</v>
      </c>
      <c r="F85" s="682"/>
      <c r="G85" s="683"/>
      <c r="H85" s="683"/>
      <c r="I85" s="683"/>
      <c r="J85" s="684"/>
      <c r="K85" s="700"/>
      <c r="L85" s="698"/>
      <c r="M85" s="698"/>
      <c r="N85" s="698"/>
      <c r="O85" s="699"/>
      <c r="P85" s="139"/>
      <c r="Q85" s="96"/>
      <c r="R85" s="96"/>
      <c r="S85" s="96"/>
      <c r="T85" s="96"/>
      <c r="U85" s="96"/>
      <c r="V85" s="97"/>
    </row>
    <row r="86" spans="1:22" ht="13.95" customHeight="1">
      <c r="A86" s="107"/>
      <c r="B86" s="690"/>
      <c r="C86" s="693"/>
      <c r="D86" s="693"/>
      <c r="E86" s="146" t="s">
        <v>328</v>
      </c>
      <c r="F86" s="685"/>
      <c r="G86" s="686"/>
      <c r="H86" s="686"/>
      <c r="I86" s="686"/>
      <c r="J86" s="687"/>
      <c r="K86" s="701"/>
      <c r="L86" s="702"/>
      <c r="M86" s="702"/>
      <c r="N86" s="702"/>
      <c r="O86" s="703"/>
      <c r="P86" s="139"/>
      <c r="Q86" s="96"/>
      <c r="R86" s="96"/>
      <c r="S86" s="96"/>
      <c r="T86" s="96"/>
      <c r="U86" s="96"/>
      <c r="V86" s="97"/>
    </row>
    <row r="87" spans="1:22" ht="14.1" customHeight="1">
      <c r="A87" s="107"/>
      <c r="B87" s="688" t="str">
        <f>B19</f>
        <v>Security Architect</v>
      </c>
      <c r="C87" s="691">
        <v>7</v>
      </c>
      <c r="D87" s="691">
        <v>12</v>
      </c>
      <c r="E87" s="144" t="s">
        <v>323</v>
      </c>
      <c r="F87" s="679" t="s">
        <v>354</v>
      </c>
      <c r="G87" s="680"/>
      <c r="H87" s="680"/>
      <c r="I87" s="680"/>
      <c r="J87" s="681"/>
      <c r="K87" s="694" t="s">
        <v>325</v>
      </c>
      <c r="L87" s="695"/>
      <c r="M87" s="695"/>
      <c r="N87" s="695"/>
      <c r="O87" s="696"/>
      <c r="P87" s="139"/>
      <c r="Q87" s="96"/>
      <c r="R87" s="96"/>
      <c r="S87" s="96"/>
      <c r="T87" s="96"/>
      <c r="U87" s="96"/>
      <c r="V87" s="97"/>
    </row>
    <row r="88" spans="1:22" ht="14.1" customHeight="1">
      <c r="A88" s="107"/>
      <c r="B88" s="689"/>
      <c r="C88" s="692"/>
      <c r="D88" s="692"/>
      <c r="E88" s="145" t="s">
        <v>326</v>
      </c>
      <c r="F88" s="682"/>
      <c r="G88" s="683"/>
      <c r="H88" s="683"/>
      <c r="I88" s="683"/>
      <c r="J88" s="684"/>
      <c r="K88" s="697" t="s">
        <v>355</v>
      </c>
      <c r="L88" s="698"/>
      <c r="M88" s="698"/>
      <c r="N88" s="698"/>
      <c r="O88" s="699"/>
      <c r="P88" s="139"/>
      <c r="Q88" s="96"/>
      <c r="R88" s="96"/>
      <c r="S88" s="96"/>
      <c r="T88" s="96"/>
      <c r="U88" s="96"/>
      <c r="V88" s="97"/>
    </row>
    <row r="89" spans="1:22" ht="14.1" customHeight="1">
      <c r="A89" s="107"/>
      <c r="B89" s="689"/>
      <c r="C89" s="692"/>
      <c r="D89" s="692"/>
      <c r="E89" s="145" t="s">
        <v>327</v>
      </c>
      <c r="F89" s="682"/>
      <c r="G89" s="683"/>
      <c r="H89" s="683"/>
      <c r="I89" s="683"/>
      <c r="J89" s="684"/>
      <c r="K89" s="700"/>
      <c r="L89" s="698"/>
      <c r="M89" s="698"/>
      <c r="N89" s="698"/>
      <c r="O89" s="699"/>
      <c r="P89" s="139"/>
      <c r="Q89" s="96"/>
      <c r="R89" s="96"/>
      <c r="S89" s="96"/>
      <c r="T89" s="96"/>
      <c r="U89" s="96"/>
      <c r="V89" s="97"/>
    </row>
    <row r="90" spans="1:22" ht="13.95" customHeight="1">
      <c r="A90" s="107"/>
      <c r="B90" s="690"/>
      <c r="C90" s="693"/>
      <c r="D90" s="693"/>
      <c r="E90" s="146" t="s">
        <v>328</v>
      </c>
      <c r="F90" s="685"/>
      <c r="G90" s="686"/>
      <c r="H90" s="686"/>
      <c r="I90" s="686"/>
      <c r="J90" s="687"/>
      <c r="K90" s="701"/>
      <c r="L90" s="702"/>
      <c r="M90" s="702"/>
      <c r="N90" s="702"/>
      <c r="O90" s="703"/>
      <c r="P90" s="139"/>
      <c r="Q90" s="96"/>
      <c r="R90" s="96"/>
      <c r="S90" s="96"/>
      <c r="T90" s="96"/>
      <c r="U90" s="96"/>
      <c r="V90" s="97"/>
    </row>
    <row r="91" spans="1:22" ht="13.95" customHeight="1">
      <c r="A91" s="107"/>
      <c r="B91" s="688" t="str">
        <f>B20</f>
        <v>OCM Analyst</v>
      </c>
      <c r="C91" s="691">
        <v>4</v>
      </c>
      <c r="D91" s="691">
        <v>7</v>
      </c>
      <c r="E91" s="144" t="s">
        <v>323</v>
      </c>
      <c r="F91" s="679" t="s">
        <v>356</v>
      </c>
      <c r="G91" s="680"/>
      <c r="H91" s="680"/>
      <c r="I91" s="680"/>
      <c r="J91" s="681"/>
      <c r="K91" s="710" t="s">
        <v>357</v>
      </c>
      <c r="L91" s="711"/>
      <c r="M91" s="711"/>
      <c r="N91" s="711"/>
      <c r="O91" s="712"/>
      <c r="P91" s="139"/>
      <c r="Q91" s="96"/>
      <c r="R91" s="96"/>
      <c r="S91" s="96"/>
      <c r="T91" s="96"/>
      <c r="U91" s="96"/>
      <c r="V91" s="97"/>
    </row>
    <row r="92" spans="1:22" ht="25.35" customHeight="1">
      <c r="A92" s="107"/>
      <c r="B92" s="689"/>
      <c r="C92" s="692"/>
      <c r="D92" s="692"/>
      <c r="E92" s="145" t="s">
        <v>326</v>
      </c>
      <c r="F92" s="682"/>
      <c r="G92" s="683"/>
      <c r="H92" s="683"/>
      <c r="I92" s="683"/>
      <c r="J92" s="684"/>
      <c r="K92" s="694" t="s">
        <v>358</v>
      </c>
      <c r="L92" s="695"/>
      <c r="M92" s="695"/>
      <c r="N92" s="695"/>
      <c r="O92" s="696"/>
      <c r="P92" s="139"/>
      <c r="Q92" s="96"/>
      <c r="R92" s="96"/>
      <c r="S92" s="96"/>
      <c r="T92" s="96"/>
      <c r="U92" s="96"/>
      <c r="V92" s="97"/>
    </row>
    <row r="93" spans="1:22" ht="14.1" customHeight="1">
      <c r="A93" s="107"/>
      <c r="B93" s="689"/>
      <c r="C93" s="692"/>
      <c r="D93" s="692"/>
      <c r="E93" s="145" t="s">
        <v>327</v>
      </c>
      <c r="F93" s="682"/>
      <c r="G93" s="683"/>
      <c r="H93" s="683"/>
      <c r="I93" s="683"/>
      <c r="J93" s="684"/>
      <c r="K93" s="704"/>
      <c r="L93" s="705"/>
      <c r="M93" s="705"/>
      <c r="N93" s="705"/>
      <c r="O93" s="706"/>
      <c r="P93" s="139"/>
      <c r="Q93" s="96"/>
      <c r="R93" s="96"/>
      <c r="S93" s="96"/>
      <c r="T93" s="96"/>
      <c r="U93" s="96"/>
      <c r="V93" s="97"/>
    </row>
    <row r="94" spans="1:22" ht="13.95" customHeight="1">
      <c r="A94" s="107"/>
      <c r="B94" s="690"/>
      <c r="C94" s="693"/>
      <c r="D94" s="693"/>
      <c r="E94" s="146" t="s">
        <v>328</v>
      </c>
      <c r="F94" s="685"/>
      <c r="G94" s="686"/>
      <c r="H94" s="686"/>
      <c r="I94" s="686"/>
      <c r="J94" s="687"/>
      <c r="K94" s="707"/>
      <c r="L94" s="708"/>
      <c r="M94" s="708"/>
      <c r="N94" s="708"/>
      <c r="O94" s="709"/>
      <c r="P94" s="139"/>
      <c r="Q94" s="96"/>
      <c r="R94" s="96"/>
      <c r="S94" s="96"/>
      <c r="T94" s="96"/>
      <c r="U94" s="96"/>
      <c r="V94" s="97"/>
    </row>
    <row r="95" spans="1:22" ht="14.1" customHeight="1">
      <c r="A95" s="107"/>
      <c r="B95" s="688" t="str">
        <f>B21</f>
        <v>Communication Coordinators</v>
      </c>
      <c r="C95" s="691">
        <v>5</v>
      </c>
      <c r="D95" s="691">
        <v>8</v>
      </c>
      <c r="E95" s="144" t="s">
        <v>323</v>
      </c>
      <c r="F95" s="679" t="s">
        <v>359</v>
      </c>
      <c r="G95" s="680"/>
      <c r="H95" s="680"/>
      <c r="I95" s="680"/>
      <c r="J95" s="681"/>
      <c r="K95" s="694" t="s">
        <v>325</v>
      </c>
      <c r="L95" s="695"/>
      <c r="M95" s="695"/>
      <c r="N95" s="695"/>
      <c r="O95" s="696"/>
      <c r="P95" s="139"/>
      <c r="Q95" s="96"/>
      <c r="R95" s="96"/>
      <c r="S95" s="96"/>
      <c r="T95" s="96"/>
      <c r="U95" s="96"/>
      <c r="V95" s="97"/>
    </row>
    <row r="96" spans="1:22" ht="14.1" customHeight="1">
      <c r="A96" s="107"/>
      <c r="B96" s="689"/>
      <c r="C96" s="692"/>
      <c r="D96" s="692"/>
      <c r="E96" s="145" t="s">
        <v>326</v>
      </c>
      <c r="F96" s="682"/>
      <c r="G96" s="683"/>
      <c r="H96" s="683"/>
      <c r="I96" s="683"/>
      <c r="J96" s="684"/>
      <c r="K96" s="704"/>
      <c r="L96" s="705"/>
      <c r="M96" s="705"/>
      <c r="N96" s="705"/>
      <c r="O96" s="706"/>
      <c r="P96" s="139"/>
      <c r="Q96" s="96"/>
      <c r="R96" s="96"/>
      <c r="S96" s="96"/>
      <c r="T96" s="96"/>
      <c r="U96" s="96"/>
      <c r="V96" s="97"/>
    </row>
    <row r="97" spans="1:22" ht="14.1" customHeight="1">
      <c r="A97" s="107"/>
      <c r="B97" s="689"/>
      <c r="C97" s="692"/>
      <c r="D97" s="692"/>
      <c r="E97" s="145" t="s">
        <v>327</v>
      </c>
      <c r="F97" s="682"/>
      <c r="G97" s="683"/>
      <c r="H97" s="683"/>
      <c r="I97" s="683"/>
      <c r="J97" s="684"/>
      <c r="K97" s="704"/>
      <c r="L97" s="705"/>
      <c r="M97" s="705"/>
      <c r="N97" s="705"/>
      <c r="O97" s="706"/>
      <c r="P97" s="139"/>
      <c r="Q97" s="96"/>
      <c r="R97" s="96"/>
      <c r="S97" s="96"/>
      <c r="T97" s="96"/>
      <c r="U97" s="96"/>
      <c r="V97" s="97"/>
    </row>
    <row r="98" spans="1:22" ht="13.95" customHeight="1">
      <c r="A98" s="107"/>
      <c r="B98" s="690"/>
      <c r="C98" s="693"/>
      <c r="D98" s="693"/>
      <c r="E98" s="146" t="s">
        <v>328</v>
      </c>
      <c r="F98" s="685"/>
      <c r="G98" s="686"/>
      <c r="H98" s="686"/>
      <c r="I98" s="686"/>
      <c r="J98" s="687"/>
      <c r="K98" s="707"/>
      <c r="L98" s="708"/>
      <c r="M98" s="708"/>
      <c r="N98" s="708"/>
      <c r="O98" s="709"/>
      <c r="P98" s="139"/>
      <c r="Q98" s="96"/>
      <c r="R98" s="96"/>
      <c r="S98" s="96"/>
      <c r="T98" s="96"/>
      <c r="U98" s="96"/>
      <c r="V98" s="97"/>
    </row>
    <row r="99" spans="1:22" ht="14.1" customHeight="1">
      <c r="A99" s="107"/>
      <c r="B99" s="688" t="str">
        <f>B22</f>
        <v>End User Trainers</v>
      </c>
      <c r="C99" s="691">
        <v>5</v>
      </c>
      <c r="D99" s="691">
        <v>8</v>
      </c>
      <c r="E99" s="144" t="s">
        <v>323</v>
      </c>
      <c r="F99" s="679" t="s">
        <v>360</v>
      </c>
      <c r="G99" s="680"/>
      <c r="H99" s="680"/>
      <c r="I99" s="680"/>
      <c r="J99" s="681"/>
      <c r="K99" s="694" t="s">
        <v>330</v>
      </c>
      <c r="L99" s="695"/>
      <c r="M99" s="695"/>
      <c r="N99" s="695"/>
      <c r="O99" s="696"/>
      <c r="P99" s="139"/>
      <c r="Q99" s="96"/>
      <c r="R99" s="96"/>
      <c r="S99" s="96"/>
      <c r="T99" s="96"/>
      <c r="U99" s="96"/>
      <c r="V99" s="97"/>
    </row>
    <row r="100" spans="1:22" ht="14.1" customHeight="1">
      <c r="A100" s="107"/>
      <c r="B100" s="689"/>
      <c r="C100" s="692"/>
      <c r="D100" s="692"/>
      <c r="E100" s="145" t="s">
        <v>326</v>
      </c>
      <c r="F100" s="682"/>
      <c r="G100" s="683"/>
      <c r="H100" s="683"/>
      <c r="I100" s="683"/>
      <c r="J100" s="684"/>
      <c r="K100" s="704"/>
      <c r="L100" s="705"/>
      <c r="M100" s="705"/>
      <c r="N100" s="705"/>
      <c r="O100" s="706"/>
      <c r="P100" s="139"/>
      <c r="Q100" s="96"/>
      <c r="R100" s="96"/>
      <c r="S100" s="96"/>
      <c r="T100" s="96"/>
      <c r="U100" s="96"/>
      <c r="V100" s="97"/>
    </row>
    <row r="101" spans="1:22" ht="14.1" customHeight="1">
      <c r="A101" s="107"/>
      <c r="B101" s="689"/>
      <c r="C101" s="692"/>
      <c r="D101" s="692"/>
      <c r="E101" s="145" t="s">
        <v>327</v>
      </c>
      <c r="F101" s="682"/>
      <c r="G101" s="683"/>
      <c r="H101" s="683"/>
      <c r="I101" s="683"/>
      <c r="J101" s="684"/>
      <c r="K101" s="704"/>
      <c r="L101" s="705"/>
      <c r="M101" s="705"/>
      <c r="N101" s="705"/>
      <c r="O101" s="706"/>
      <c r="P101" s="139"/>
      <c r="Q101" s="96"/>
      <c r="R101" s="96"/>
      <c r="S101" s="96"/>
      <c r="T101" s="96"/>
      <c r="U101" s="96"/>
      <c r="V101" s="97"/>
    </row>
    <row r="102" spans="1:22" ht="13.95" customHeight="1">
      <c r="A102" s="107"/>
      <c r="B102" s="690"/>
      <c r="C102" s="693"/>
      <c r="D102" s="693"/>
      <c r="E102" s="146" t="s">
        <v>328</v>
      </c>
      <c r="F102" s="685"/>
      <c r="G102" s="686"/>
      <c r="H102" s="686"/>
      <c r="I102" s="686"/>
      <c r="J102" s="687"/>
      <c r="K102" s="707"/>
      <c r="L102" s="708"/>
      <c r="M102" s="708"/>
      <c r="N102" s="708"/>
      <c r="O102" s="709"/>
      <c r="P102" s="139"/>
      <c r="Q102" s="96"/>
      <c r="R102" s="96"/>
      <c r="S102" s="96"/>
      <c r="T102" s="96"/>
      <c r="U102" s="96"/>
      <c r="V102" s="97"/>
    </row>
    <row r="103" spans="1:22" ht="14.1" customHeight="1">
      <c r="A103" s="107"/>
      <c r="B103" s="688" t="str">
        <f>B23</f>
        <v>Cloud Application Architect</v>
      </c>
      <c r="C103" s="691">
        <v>6</v>
      </c>
      <c r="D103" s="691">
        <v>10</v>
      </c>
      <c r="E103" s="144" t="s">
        <v>323</v>
      </c>
      <c r="F103" s="679" t="s">
        <v>361</v>
      </c>
      <c r="G103" s="680"/>
      <c r="H103" s="680"/>
      <c r="I103" s="680"/>
      <c r="J103" s="681"/>
      <c r="K103" s="694" t="s">
        <v>362</v>
      </c>
      <c r="L103" s="695"/>
      <c r="M103" s="695"/>
      <c r="N103" s="695"/>
      <c r="O103" s="696"/>
      <c r="P103" s="139"/>
      <c r="Q103" s="96"/>
      <c r="R103" s="96"/>
      <c r="S103" s="96"/>
      <c r="T103" s="96"/>
      <c r="U103" s="96"/>
      <c r="V103" s="97"/>
    </row>
    <row r="104" spans="1:22" ht="14.1" customHeight="1">
      <c r="A104" s="107"/>
      <c r="B104" s="689"/>
      <c r="C104" s="692"/>
      <c r="D104" s="692"/>
      <c r="E104" s="145" t="s">
        <v>326</v>
      </c>
      <c r="F104" s="682"/>
      <c r="G104" s="683"/>
      <c r="H104" s="683"/>
      <c r="I104" s="683"/>
      <c r="J104" s="684"/>
      <c r="K104" s="697" t="s">
        <v>363</v>
      </c>
      <c r="L104" s="698"/>
      <c r="M104" s="698"/>
      <c r="N104" s="698"/>
      <c r="O104" s="699"/>
      <c r="P104" s="139"/>
      <c r="Q104" s="96"/>
      <c r="R104" s="96"/>
      <c r="S104" s="96"/>
      <c r="T104" s="96"/>
      <c r="U104" s="96"/>
      <c r="V104" s="97"/>
    </row>
    <row r="105" spans="1:22" ht="14.1" customHeight="1">
      <c r="A105" s="107"/>
      <c r="B105" s="689"/>
      <c r="C105" s="692"/>
      <c r="D105" s="692"/>
      <c r="E105" s="145" t="s">
        <v>327</v>
      </c>
      <c r="F105" s="682"/>
      <c r="G105" s="683"/>
      <c r="H105" s="683"/>
      <c r="I105" s="683"/>
      <c r="J105" s="684"/>
      <c r="K105" s="700"/>
      <c r="L105" s="698"/>
      <c r="M105" s="698"/>
      <c r="N105" s="698"/>
      <c r="O105" s="699"/>
      <c r="P105" s="139"/>
      <c r="Q105" s="96"/>
      <c r="R105" s="96"/>
      <c r="S105" s="96"/>
      <c r="T105" s="96"/>
      <c r="U105" s="96"/>
      <c r="V105" s="97"/>
    </row>
    <row r="106" spans="1:22" ht="13.95" customHeight="1">
      <c r="A106" s="107"/>
      <c r="B106" s="690"/>
      <c r="C106" s="693"/>
      <c r="D106" s="693"/>
      <c r="E106" s="146" t="s">
        <v>328</v>
      </c>
      <c r="F106" s="685"/>
      <c r="G106" s="686"/>
      <c r="H106" s="686"/>
      <c r="I106" s="686"/>
      <c r="J106" s="687"/>
      <c r="K106" s="701"/>
      <c r="L106" s="702"/>
      <c r="M106" s="702"/>
      <c r="N106" s="702"/>
      <c r="O106" s="703"/>
      <c r="P106" s="139"/>
      <c r="Q106" s="96"/>
      <c r="R106" s="96"/>
      <c r="S106" s="96"/>
      <c r="T106" s="96"/>
      <c r="U106" s="96"/>
      <c r="V106" s="97"/>
    </row>
    <row r="107" spans="1:22" ht="12.75" customHeight="1">
      <c r="A107" s="107"/>
      <c r="B107" s="726">
        <f>Q107</f>
        <v>0</v>
      </c>
      <c r="C107" s="720">
        <v>15</v>
      </c>
      <c r="D107" s="720">
        <v>20</v>
      </c>
      <c r="E107" s="144" t="s">
        <v>323</v>
      </c>
      <c r="F107" s="679" t="s">
        <v>364</v>
      </c>
      <c r="G107" s="680"/>
      <c r="H107" s="680"/>
      <c r="I107" s="680"/>
      <c r="J107" s="681"/>
      <c r="K107" s="727" t="s">
        <v>365</v>
      </c>
      <c r="L107" s="728"/>
      <c r="M107" s="728"/>
      <c r="N107" s="728"/>
      <c r="O107" s="729"/>
      <c r="P107" s="139"/>
      <c r="Q107" s="96"/>
      <c r="R107" s="96"/>
      <c r="S107" s="96"/>
      <c r="T107" s="96"/>
      <c r="U107" s="96"/>
      <c r="V107" s="97"/>
    </row>
    <row r="108" spans="1:22" ht="13.95" customHeight="1">
      <c r="A108" s="107"/>
      <c r="B108" s="718"/>
      <c r="C108" s="721"/>
      <c r="D108" s="721"/>
      <c r="E108" s="145" t="s">
        <v>326</v>
      </c>
      <c r="F108" s="682"/>
      <c r="G108" s="683"/>
      <c r="H108" s="683"/>
      <c r="I108" s="683"/>
      <c r="J108" s="684"/>
      <c r="K108" s="730" t="s">
        <v>366</v>
      </c>
      <c r="L108" s="731"/>
      <c r="M108" s="731"/>
      <c r="N108" s="731"/>
      <c r="O108" s="732"/>
      <c r="P108" s="139"/>
      <c r="Q108" s="96"/>
      <c r="R108" s="96"/>
      <c r="S108" s="96"/>
      <c r="T108" s="96"/>
      <c r="U108" s="96"/>
      <c r="V108" s="97"/>
    </row>
    <row r="109" spans="1:22" ht="12.75" customHeight="1">
      <c r="A109" s="107"/>
      <c r="B109" s="718"/>
      <c r="C109" s="721"/>
      <c r="D109" s="721"/>
      <c r="E109" s="145" t="s">
        <v>327</v>
      </c>
      <c r="F109" s="682"/>
      <c r="G109" s="683"/>
      <c r="H109" s="683"/>
      <c r="I109" s="683"/>
      <c r="J109" s="684"/>
      <c r="K109" s="730" t="s">
        <v>367</v>
      </c>
      <c r="L109" s="731"/>
      <c r="M109" s="731"/>
      <c r="N109" s="731"/>
      <c r="O109" s="732"/>
      <c r="P109" s="139"/>
      <c r="Q109" s="96"/>
      <c r="R109" s="96"/>
      <c r="S109" s="96"/>
      <c r="T109" s="96"/>
      <c r="U109" s="96"/>
      <c r="V109" s="97"/>
    </row>
    <row r="110" spans="1:22" ht="13.95" customHeight="1">
      <c r="A110" s="107"/>
      <c r="B110" s="719"/>
      <c r="C110" s="722"/>
      <c r="D110" s="722"/>
      <c r="E110" s="146" t="s">
        <v>328</v>
      </c>
      <c r="F110" s="685"/>
      <c r="G110" s="686"/>
      <c r="H110" s="686"/>
      <c r="I110" s="686"/>
      <c r="J110" s="687"/>
      <c r="K110" s="733"/>
      <c r="L110" s="734"/>
      <c r="M110" s="734"/>
      <c r="N110" s="734"/>
      <c r="O110" s="735"/>
      <c r="P110" s="139"/>
      <c r="Q110" s="96"/>
      <c r="R110" s="96"/>
      <c r="S110" s="96"/>
      <c r="T110" s="96"/>
      <c r="U110" s="96"/>
      <c r="V110" s="97"/>
    </row>
    <row r="111" spans="1:22" ht="14.1" customHeight="1">
      <c r="A111" s="107"/>
      <c r="B111" s="726">
        <f>Q111</f>
        <v>0</v>
      </c>
      <c r="C111" s="720">
        <v>9</v>
      </c>
      <c r="D111" s="720">
        <v>15</v>
      </c>
      <c r="E111" s="144" t="s">
        <v>323</v>
      </c>
      <c r="F111" s="679" t="s">
        <v>368</v>
      </c>
      <c r="G111" s="680"/>
      <c r="H111" s="680"/>
      <c r="I111" s="680"/>
      <c r="J111" s="681"/>
      <c r="K111" s="727" t="s">
        <v>369</v>
      </c>
      <c r="L111" s="728"/>
      <c r="M111" s="728"/>
      <c r="N111" s="728"/>
      <c r="O111" s="729"/>
      <c r="P111" s="139"/>
      <c r="Q111" s="96"/>
      <c r="R111" s="96"/>
      <c r="S111" s="96"/>
      <c r="T111" s="96"/>
      <c r="U111" s="96"/>
      <c r="V111" s="97"/>
    </row>
    <row r="112" spans="1:22" ht="14.1" customHeight="1">
      <c r="A112" s="107"/>
      <c r="B112" s="718"/>
      <c r="C112" s="721"/>
      <c r="D112" s="721"/>
      <c r="E112" s="145" t="s">
        <v>326</v>
      </c>
      <c r="F112" s="682"/>
      <c r="G112" s="683"/>
      <c r="H112" s="683"/>
      <c r="I112" s="683"/>
      <c r="J112" s="684"/>
      <c r="K112" s="730" t="s">
        <v>370</v>
      </c>
      <c r="L112" s="731"/>
      <c r="M112" s="731"/>
      <c r="N112" s="731"/>
      <c r="O112" s="732"/>
      <c r="P112" s="139"/>
      <c r="Q112" s="96"/>
      <c r="R112" s="96"/>
      <c r="S112" s="96"/>
      <c r="T112" s="96"/>
      <c r="U112" s="96"/>
      <c r="V112" s="97"/>
    </row>
    <row r="113" spans="1:22" ht="14.1" customHeight="1">
      <c r="A113" s="107"/>
      <c r="B113" s="718"/>
      <c r="C113" s="721"/>
      <c r="D113" s="721"/>
      <c r="E113" s="145" t="s">
        <v>327</v>
      </c>
      <c r="F113" s="682"/>
      <c r="G113" s="683"/>
      <c r="H113" s="683"/>
      <c r="I113" s="683"/>
      <c r="J113" s="684"/>
      <c r="K113" s="730" t="s">
        <v>367</v>
      </c>
      <c r="L113" s="731"/>
      <c r="M113" s="731"/>
      <c r="N113" s="731"/>
      <c r="O113" s="732"/>
      <c r="P113" s="139"/>
      <c r="Q113" s="96"/>
      <c r="R113" s="96"/>
      <c r="S113" s="96"/>
      <c r="T113" s="96"/>
      <c r="U113" s="96"/>
      <c r="V113" s="97"/>
    </row>
    <row r="114" spans="1:22" ht="13.95" customHeight="1">
      <c r="A114" s="107"/>
      <c r="B114" s="719"/>
      <c r="C114" s="722"/>
      <c r="D114" s="722"/>
      <c r="E114" s="146" t="s">
        <v>328</v>
      </c>
      <c r="F114" s="685"/>
      <c r="G114" s="686"/>
      <c r="H114" s="686"/>
      <c r="I114" s="686"/>
      <c r="J114" s="687"/>
      <c r="K114" s="733"/>
      <c r="L114" s="734"/>
      <c r="M114" s="734"/>
      <c r="N114" s="734"/>
      <c r="O114" s="735"/>
      <c r="P114" s="139"/>
      <c r="Q114" s="96"/>
      <c r="R114" s="96"/>
      <c r="S114" s="96"/>
      <c r="T114" s="96"/>
      <c r="U114" s="96"/>
      <c r="V114" s="97"/>
    </row>
    <row r="115" spans="1:22" ht="12.75" customHeight="1">
      <c r="A115" s="107"/>
      <c r="B115" s="726">
        <f>Q115</f>
        <v>0</v>
      </c>
      <c r="C115" s="720">
        <v>5</v>
      </c>
      <c r="D115" s="720">
        <v>10</v>
      </c>
      <c r="E115" s="144" t="s">
        <v>323</v>
      </c>
      <c r="F115" s="679" t="s">
        <v>371</v>
      </c>
      <c r="G115" s="680"/>
      <c r="H115" s="680"/>
      <c r="I115" s="680"/>
      <c r="J115" s="681"/>
      <c r="K115" s="727" t="s">
        <v>372</v>
      </c>
      <c r="L115" s="728"/>
      <c r="M115" s="728"/>
      <c r="N115" s="728"/>
      <c r="O115" s="729"/>
      <c r="P115" s="139"/>
      <c r="Q115" s="96"/>
      <c r="R115" s="96"/>
      <c r="S115" s="96"/>
      <c r="T115" s="96"/>
      <c r="U115" s="96"/>
      <c r="V115" s="97"/>
    </row>
    <row r="116" spans="1:22" ht="14.1" customHeight="1">
      <c r="A116" s="107"/>
      <c r="B116" s="718"/>
      <c r="C116" s="721"/>
      <c r="D116" s="721"/>
      <c r="E116" s="145" t="s">
        <v>326</v>
      </c>
      <c r="F116" s="682"/>
      <c r="G116" s="683"/>
      <c r="H116" s="683"/>
      <c r="I116" s="683"/>
      <c r="J116" s="684"/>
      <c r="K116" s="730" t="s">
        <v>373</v>
      </c>
      <c r="L116" s="731"/>
      <c r="M116" s="731"/>
      <c r="N116" s="731"/>
      <c r="O116" s="732"/>
      <c r="P116" s="139"/>
      <c r="Q116" s="96"/>
      <c r="R116" s="96"/>
      <c r="S116" s="96"/>
      <c r="T116" s="96"/>
      <c r="U116" s="96"/>
      <c r="V116" s="97"/>
    </row>
    <row r="117" spans="1:22" ht="14.1" customHeight="1">
      <c r="A117" s="107"/>
      <c r="B117" s="718"/>
      <c r="C117" s="721"/>
      <c r="D117" s="721"/>
      <c r="E117" s="145" t="s">
        <v>327</v>
      </c>
      <c r="F117" s="682"/>
      <c r="G117" s="683"/>
      <c r="H117" s="683"/>
      <c r="I117" s="683"/>
      <c r="J117" s="684"/>
      <c r="K117" s="736"/>
      <c r="L117" s="731"/>
      <c r="M117" s="731"/>
      <c r="N117" s="731"/>
      <c r="O117" s="732"/>
      <c r="P117" s="139"/>
      <c r="Q117" s="96"/>
      <c r="R117" s="96"/>
      <c r="S117" s="96"/>
      <c r="T117" s="96"/>
      <c r="U117" s="96"/>
      <c r="V117" s="97"/>
    </row>
    <row r="118" spans="1:22" ht="13.95" customHeight="1">
      <c r="A118" s="107"/>
      <c r="B118" s="719"/>
      <c r="C118" s="722"/>
      <c r="D118" s="722"/>
      <c r="E118" s="146" t="s">
        <v>328</v>
      </c>
      <c r="F118" s="685"/>
      <c r="G118" s="686"/>
      <c r="H118" s="686"/>
      <c r="I118" s="686"/>
      <c r="J118" s="687"/>
      <c r="K118" s="733"/>
      <c r="L118" s="734"/>
      <c r="M118" s="734"/>
      <c r="N118" s="734"/>
      <c r="O118" s="735"/>
      <c r="P118" s="139"/>
      <c r="Q118" s="96"/>
      <c r="R118" s="96"/>
      <c r="S118" s="96"/>
      <c r="T118" s="96"/>
      <c r="U118" s="96"/>
      <c r="V118" s="97"/>
    </row>
    <row r="119" spans="1:22" ht="14.1" customHeight="1">
      <c r="A119" s="107"/>
      <c r="B119" s="726">
        <f>Q119</f>
        <v>0</v>
      </c>
      <c r="C119" s="720">
        <v>6</v>
      </c>
      <c r="D119" s="720">
        <v>8</v>
      </c>
      <c r="E119" s="144" t="s">
        <v>323</v>
      </c>
      <c r="F119" s="679" t="s">
        <v>374</v>
      </c>
      <c r="G119" s="680"/>
      <c r="H119" s="680"/>
      <c r="I119" s="680"/>
      <c r="J119" s="681"/>
      <c r="K119" s="727" t="s">
        <v>375</v>
      </c>
      <c r="L119" s="728"/>
      <c r="M119" s="728"/>
      <c r="N119" s="728"/>
      <c r="O119" s="729"/>
      <c r="P119" s="139"/>
      <c r="Q119" s="96"/>
      <c r="R119" s="96"/>
      <c r="S119" s="96"/>
      <c r="T119" s="96"/>
      <c r="U119" s="96"/>
      <c r="V119" s="97"/>
    </row>
    <row r="120" spans="1:22" ht="14.1" customHeight="1">
      <c r="A120" s="107"/>
      <c r="B120" s="718"/>
      <c r="C120" s="721"/>
      <c r="D120" s="721"/>
      <c r="E120" s="145" t="s">
        <v>326</v>
      </c>
      <c r="F120" s="682"/>
      <c r="G120" s="683"/>
      <c r="H120" s="683"/>
      <c r="I120" s="683"/>
      <c r="J120" s="684"/>
      <c r="K120" s="730" t="s">
        <v>366</v>
      </c>
      <c r="L120" s="731"/>
      <c r="M120" s="731"/>
      <c r="N120" s="731"/>
      <c r="O120" s="732"/>
      <c r="P120" s="139"/>
      <c r="Q120" s="96"/>
      <c r="R120" s="96"/>
      <c r="S120" s="96"/>
      <c r="T120" s="96"/>
      <c r="U120" s="96"/>
      <c r="V120" s="97"/>
    </row>
    <row r="121" spans="1:22" ht="14.1" customHeight="1">
      <c r="A121" s="107"/>
      <c r="B121" s="718"/>
      <c r="C121" s="721"/>
      <c r="D121" s="721"/>
      <c r="E121" s="145" t="s">
        <v>327</v>
      </c>
      <c r="F121" s="682"/>
      <c r="G121" s="683"/>
      <c r="H121" s="683"/>
      <c r="I121" s="683"/>
      <c r="J121" s="684"/>
      <c r="K121" s="736"/>
      <c r="L121" s="731"/>
      <c r="M121" s="731"/>
      <c r="N121" s="731"/>
      <c r="O121" s="732"/>
      <c r="P121" s="139"/>
      <c r="Q121" s="96"/>
      <c r="R121" s="96"/>
      <c r="S121" s="96"/>
      <c r="T121" s="96"/>
      <c r="U121" s="96"/>
      <c r="V121" s="97"/>
    </row>
    <row r="122" spans="1:22" ht="13.95" customHeight="1">
      <c r="A122" s="107"/>
      <c r="B122" s="719"/>
      <c r="C122" s="722"/>
      <c r="D122" s="722"/>
      <c r="E122" s="146" t="s">
        <v>328</v>
      </c>
      <c r="F122" s="685"/>
      <c r="G122" s="686"/>
      <c r="H122" s="686"/>
      <c r="I122" s="686"/>
      <c r="J122" s="687"/>
      <c r="K122" s="733"/>
      <c r="L122" s="734"/>
      <c r="M122" s="734"/>
      <c r="N122" s="734"/>
      <c r="O122" s="735"/>
      <c r="P122" s="139"/>
      <c r="Q122" s="96"/>
      <c r="R122" s="96"/>
      <c r="S122" s="96"/>
      <c r="T122" s="96"/>
      <c r="U122" s="96"/>
      <c r="V122" s="97"/>
    </row>
    <row r="123" spans="1:22" ht="14.1" customHeight="1">
      <c r="A123" s="107"/>
      <c r="B123" s="726">
        <f>Q123</f>
        <v>0</v>
      </c>
      <c r="C123" s="720">
        <v>2</v>
      </c>
      <c r="D123" s="720">
        <v>4</v>
      </c>
      <c r="E123" s="144" t="s">
        <v>323</v>
      </c>
      <c r="F123" s="679" t="s">
        <v>374</v>
      </c>
      <c r="G123" s="680"/>
      <c r="H123" s="680"/>
      <c r="I123" s="680"/>
      <c r="J123" s="681"/>
      <c r="K123" s="727" t="s">
        <v>376</v>
      </c>
      <c r="L123" s="728"/>
      <c r="M123" s="728"/>
      <c r="N123" s="728"/>
      <c r="O123" s="729"/>
      <c r="P123" s="139"/>
      <c r="Q123" s="96"/>
      <c r="R123" s="96"/>
      <c r="S123" s="96"/>
      <c r="T123" s="96"/>
      <c r="U123" s="96"/>
      <c r="V123" s="97"/>
    </row>
    <row r="124" spans="1:22" ht="14.1" customHeight="1">
      <c r="A124" s="107"/>
      <c r="B124" s="718"/>
      <c r="C124" s="721"/>
      <c r="D124" s="721"/>
      <c r="E124" s="145" t="s">
        <v>326</v>
      </c>
      <c r="F124" s="682"/>
      <c r="G124" s="683"/>
      <c r="H124" s="683"/>
      <c r="I124" s="683"/>
      <c r="J124" s="684"/>
      <c r="K124" s="730" t="s">
        <v>377</v>
      </c>
      <c r="L124" s="731"/>
      <c r="M124" s="731"/>
      <c r="N124" s="731"/>
      <c r="O124" s="732"/>
      <c r="P124" s="139"/>
      <c r="Q124" s="96"/>
      <c r="R124" s="96"/>
      <c r="S124" s="96"/>
      <c r="T124" s="96"/>
      <c r="U124" s="96"/>
      <c r="V124" s="97"/>
    </row>
    <row r="125" spans="1:22" ht="14.1" customHeight="1">
      <c r="A125" s="107"/>
      <c r="B125" s="718"/>
      <c r="C125" s="721"/>
      <c r="D125" s="721"/>
      <c r="E125" s="145" t="s">
        <v>327</v>
      </c>
      <c r="F125" s="682"/>
      <c r="G125" s="683"/>
      <c r="H125" s="683"/>
      <c r="I125" s="683"/>
      <c r="J125" s="684"/>
      <c r="K125" s="736"/>
      <c r="L125" s="731"/>
      <c r="M125" s="731"/>
      <c r="N125" s="731"/>
      <c r="O125" s="732"/>
      <c r="P125" s="139"/>
      <c r="Q125" s="96"/>
      <c r="R125" s="96"/>
      <c r="S125" s="96"/>
      <c r="T125" s="96"/>
      <c r="U125" s="96"/>
      <c r="V125" s="97"/>
    </row>
    <row r="126" spans="1:22" ht="13.95" customHeight="1">
      <c r="A126" s="107"/>
      <c r="B126" s="719"/>
      <c r="C126" s="722"/>
      <c r="D126" s="722"/>
      <c r="E126" s="146" t="s">
        <v>328</v>
      </c>
      <c r="F126" s="685"/>
      <c r="G126" s="686"/>
      <c r="H126" s="686"/>
      <c r="I126" s="686"/>
      <c r="J126" s="687"/>
      <c r="K126" s="733"/>
      <c r="L126" s="734"/>
      <c r="M126" s="734"/>
      <c r="N126" s="734"/>
      <c r="O126" s="735"/>
      <c r="P126" s="139"/>
      <c r="Q126" s="96"/>
      <c r="R126" s="96"/>
      <c r="S126" s="96"/>
      <c r="T126" s="96"/>
      <c r="U126" s="96"/>
      <c r="V126" s="97"/>
    </row>
    <row r="127" spans="1:22" ht="14.1" customHeight="1">
      <c r="A127" s="107"/>
      <c r="B127" s="726">
        <f>Q127</f>
        <v>0</v>
      </c>
      <c r="C127" s="720">
        <v>2</v>
      </c>
      <c r="D127" s="720">
        <v>3</v>
      </c>
      <c r="E127" s="144" t="s">
        <v>323</v>
      </c>
      <c r="F127" s="679" t="s">
        <v>378</v>
      </c>
      <c r="G127" s="680"/>
      <c r="H127" s="680"/>
      <c r="I127" s="680"/>
      <c r="J127" s="681"/>
      <c r="K127" s="727" t="s">
        <v>379</v>
      </c>
      <c r="L127" s="728"/>
      <c r="M127" s="728"/>
      <c r="N127" s="728"/>
      <c r="O127" s="729"/>
      <c r="P127" s="139"/>
      <c r="Q127" s="96"/>
      <c r="R127" s="96"/>
      <c r="S127" s="96"/>
      <c r="T127" s="96"/>
      <c r="U127" s="96"/>
      <c r="V127" s="97"/>
    </row>
    <row r="128" spans="1:22" ht="14.1" customHeight="1">
      <c r="A128" s="107"/>
      <c r="B128" s="718"/>
      <c r="C128" s="721"/>
      <c r="D128" s="721"/>
      <c r="E128" s="145" t="s">
        <v>326</v>
      </c>
      <c r="F128" s="682"/>
      <c r="G128" s="683"/>
      <c r="H128" s="683"/>
      <c r="I128" s="683"/>
      <c r="J128" s="684"/>
      <c r="K128" s="730" t="s">
        <v>380</v>
      </c>
      <c r="L128" s="731"/>
      <c r="M128" s="731"/>
      <c r="N128" s="731"/>
      <c r="O128" s="732"/>
      <c r="P128" s="139"/>
      <c r="Q128" s="96"/>
      <c r="R128" s="96"/>
      <c r="S128" s="96"/>
      <c r="T128" s="96"/>
      <c r="U128" s="96"/>
      <c r="V128" s="97"/>
    </row>
    <row r="129" spans="1:22" ht="14.1" customHeight="1">
      <c r="A129" s="107"/>
      <c r="B129" s="718"/>
      <c r="C129" s="721"/>
      <c r="D129" s="721"/>
      <c r="E129" s="145" t="s">
        <v>327</v>
      </c>
      <c r="F129" s="682"/>
      <c r="G129" s="683"/>
      <c r="H129" s="683"/>
      <c r="I129" s="683"/>
      <c r="J129" s="684"/>
      <c r="K129" s="736"/>
      <c r="L129" s="731"/>
      <c r="M129" s="731"/>
      <c r="N129" s="731"/>
      <c r="O129" s="732"/>
      <c r="P129" s="139"/>
      <c r="Q129" s="96"/>
      <c r="R129" s="96"/>
      <c r="S129" s="96"/>
      <c r="T129" s="96"/>
      <c r="U129" s="96"/>
      <c r="V129" s="97"/>
    </row>
    <row r="130" spans="1:22" ht="13.95" customHeight="1">
      <c r="A130" s="107"/>
      <c r="B130" s="719"/>
      <c r="C130" s="722"/>
      <c r="D130" s="722"/>
      <c r="E130" s="146" t="s">
        <v>328</v>
      </c>
      <c r="F130" s="685"/>
      <c r="G130" s="686"/>
      <c r="H130" s="686"/>
      <c r="I130" s="686"/>
      <c r="J130" s="687"/>
      <c r="K130" s="733"/>
      <c r="L130" s="734"/>
      <c r="M130" s="734"/>
      <c r="N130" s="734"/>
      <c r="O130" s="735"/>
      <c r="P130" s="139"/>
      <c r="Q130" s="96"/>
      <c r="R130" s="96"/>
      <c r="S130" s="96"/>
      <c r="T130" s="96"/>
      <c r="U130" s="96"/>
      <c r="V130" s="97"/>
    </row>
    <row r="131" spans="1:22" ht="14.1" customHeight="1">
      <c r="A131" s="107"/>
      <c r="B131" s="726">
        <f>Q131</f>
        <v>0</v>
      </c>
      <c r="C131" s="720">
        <v>7</v>
      </c>
      <c r="D131" s="720">
        <v>10</v>
      </c>
      <c r="E131" s="144" t="s">
        <v>323</v>
      </c>
      <c r="F131" s="679" t="s">
        <v>381</v>
      </c>
      <c r="G131" s="680"/>
      <c r="H131" s="680"/>
      <c r="I131" s="680"/>
      <c r="J131" s="681"/>
      <c r="K131" s="727" t="s">
        <v>382</v>
      </c>
      <c r="L131" s="728"/>
      <c r="M131" s="728"/>
      <c r="N131" s="728"/>
      <c r="O131" s="729"/>
      <c r="P131" s="139"/>
      <c r="Q131" s="96"/>
      <c r="R131" s="96"/>
      <c r="S131" s="96"/>
      <c r="T131" s="96"/>
      <c r="U131" s="96"/>
      <c r="V131" s="97"/>
    </row>
    <row r="132" spans="1:22" ht="14.1" customHeight="1">
      <c r="A132" s="107"/>
      <c r="B132" s="718"/>
      <c r="C132" s="721"/>
      <c r="D132" s="721"/>
      <c r="E132" s="145" t="s">
        <v>326</v>
      </c>
      <c r="F132" s="682"/>
      <c r="G132" s="683"/>
      <c r="H132" s="683"/>
      <c r="I132" s="683"/>
      <c r="J132" s="684"/>
      <c r="K132" s="730" t="s">
        <v>383</v>
      </c>
      <c r="L132" s="731"/>
      <c r="M132" s="731"/>
      <c r="N132" s="731"/>
      <c r="O132" s="732"/>
      <c r="P132" s="139"/>
      <c r="Q132" s="96"/>
      <c r="R132" s="96"/>
      <c r="S132" s="96"/>
      <c r="T132" s="96"/>
      <c r="U132" s="96"/>
      <c r="V132" s="97"/>
    </row>
    <row r="133" spans="1:22" ht="14.1" customHeight="1">
      <c r="A133" s="107"/>
      <c r="B133" s="718"/>
      <c r="C133" s="721"/>
      <c r="D133" s="721"/>
      <c r="E133" s="145" t="s">
        <v>327</v>
      </c>
      <c r="F133" s="682"/>
      <c r="G133" s="683"/>
      <c r="H133" s="683"/>
      <c r="I133" s="683"/>
      <c r="J133" s="684"/>
      <c r="K133" s="730" t="s">
        <v>384</v>
      </c>
      <c r="L133" s="731"/>
      <c r="M133" s="731"/>
      <c r="N133" s="731"/>
      <c r="O133" s="732"/>
      <c r="P133" s="139"/>
      <c r="Q133" s="96"/>
      <c r="R133" s="96"/>
      <c r="S133" s="96"/>
      <c r="T133" s="96"/>
      <c r="U133" s="96"/>
      <c r="V133" s="97"/>
    </row>
    <row r="134" spans="1:22" ht="13.95" customHeight="1">
      <c r="A134" s="107"/>
      <c r="B134" s="719"/>
      <c r="C134" s="722"/>
      <c r="D134" s="722"/>
      <c r="E134" s="146" t="s">
        <v>328</v>
      </c>
      <c r="F134" s="685"/>
      <c r="G134" s="686"/>
      <c r="H134" s="686"/>
      <c r="I134" s="686"/>
      <c r="J134" s="687"/>
      <c r="K134" s="733"/>
      <c r="L134" s="734"/>
      <c r="M134" s="734"/>
      <c r="N134" s="734"/>
      <c r="O134" s="735"/>
      <c r="P134" s="139"/>
      <c r="Q134" s="96"/>
      <c r="R134" s="96"/>
      <c r="S134" s="96"/>
      <c r="T134" s="96"/>
      <c r="U134" s="96"/>
      <c r="V134" s="97"/>
    </row>
    <row r="135" spans="1:22" ht="14.1" customHeight="1">
      <c r="A135" s="107"/>
      <c r="B135" s="726">
        <f>Q135</f>
        <v>0</v>
      </c>
      <c r="C135" s="720">
        <v>6</v>
      </c>
      <c r="D135" s="720">
        <v>8</v>
      </c>
      <c r="E135" s="144" t="s">
        <v>323</v>
      </c>
      <c r="F135" s="679" t="s">
        <v>385</v>
      </c>
      <c r="G135" s="680"/>
      <c r="H135" s="680"/>
      <c r="I135" s="680"/>
      <c r="J135" s="681"/>
      <c r="K135" s="727" t="s">
        <v>386</v>
      </c>
      <c r="L135" s="728"/>
      <c r="M135" s="728"/>
      <c r="N135" s="728"/>
      <c r="O135" s="729"/>
      <c r="P135" s="139"/>
      <c r="Q135" s="96"/>
      <c r="R135" s="96"/>
      <c r="S135" s="96"/>
      <c r="T135" s="96"/>
      <c r="U135" s="96"/>
      <c r="V135" s="97"/>
    </row>
    <row r="136" spans="1:22" ht="12.75" customHeight="1">
      <c r="A136" s="107"/>
      <c r="B136" s="718"/>
      <c r="C136" s="721"/>
      <c r="D136" s="721"/>
      <c r="E136" s="145" t="s">
        <v>326</v>
      </c>
      <c r="F136" s="682"/>
      <c r="G136" s="683"/>
      <c r="H136" s="683"/>
      <c r="I136" s="683"/>
      <c r="J136" s="684"/>
      <c r="K136" s="730" t="s">
        <v>387</v>
      </c>
      <c r="L136" s="731"/>
      <c r="M136" s="731"/>
      <c r="N136" s="731"/>
      <c r="O136" s="732"/>
      <c r="P136" s="139"/>
      <c r="Q136" s="96"/>
      <c r="R136" s="96"/>
      <c r="S136" s="96"/>
      <c r="T136" s="96"/>
      <c r="U136" s="96"/>
      <c r="V136" s="97"/>
    </row>
    <row r="137" spans="1:22" ht="14.1" customHeight="1">
      <c r="A137" s="107"/>
      <c r="B137" s="718"/>
      <c r="C137" s="721"/>
      <c r="D137" s="721"/>
      <c r="E137" s="145" t="s">
        <v>327</v>
      </c>
      <c r="F137" s="682"/>
      <c r="G137" s="683"/>
      <c r="H137" s="683"/>
      <c r="I137" s="683"/>
      <c r="J137" s="684"/>
      <c r="K137" s="736"/>
      <c r="L137" s="731"/>
      <c r="M137" s="731"/>
      <c r="N137" s="731"/>
      <c r="O137" s="732"/>
      <c r="P137" s="139"/>
      <c r="Q137" s="96"/>
      <c r="R137" s="96"/>
      <c r="S137" s="96"/>
      <c r="T137" s="96"/>
      <c r="U137" s="96"/>
      <c r="V137" s="97"/>
    </row>
    <row r="138" spans="1:22" ht="13.95" customHeight="1">
      <c r="A138" s="107"/>
      <c r="B138" s="719"/>
      <c r="C138" s="722"/>
      <c r="D138" s="722"/>
      <c r="E138" s="146" t="s">
        <v>328</v>
      </c>
      <c r="F138" s="685"/>
      <c r="G138" s="686"/>
      <c r="H138" s="686"/>
      <c r="I138" s="686"/>
      <c r="J138" s="687"/>
      <c r="K138" s="733"/>
      <c r="L138" s="734"/>
      <c r="M138" s="734"/>
      <c r="N138" s="734"/>
      <c r="O138" s="735"/>
      <c r="P138" s="139"/>
      <c r="Q138" s="96"/>
      <c r="R138" s="96"/>
      <c r="S138" s="96"/>
      <c r="T138" s="96"/>
      <c r="U138" s="96"/>
      <c r="V138" s="97"/>
    </row>
    <row r="139" spans="1:22" ht="13.95" customHeight="1">
      <c r="A139" s="107"/>
      <c r="B139" s="726">
        <f>Q139</f>
        <v>0</v>
      </c>
      <c r="C139" s="720">
        <v>4</v>
      </c>
      <c r="D139" s="720">
        <v>5</v>
      </c>
      <c r="E139" s="144" t="s">
        <v>323</v>
      </c>
      <c r="F139" s="679" t="s">
        <v>388</v>
      </c>
      <c r="G139" s="680"/>
      <c r="H139" s="680"/>
      <c r="I139" s="680"/>
      <c r="J139" s="681"/>
      <c r="K139" s="727" t="s">
        <v>389</v>
      </c>
      <c r="L139" s="728"/>
      <c r="M139" s="728"/>
      <c r="N139" s="728"/>
      <c r="O139" s="729"/>
      <c r="P139" s="139"/>
      <c r="Q139" s="96"/>
      <c r="R139" s="96"/>
      <c r="S139" s="96"/>
      <c r="T139" s="96"/>
      <c r="U139" s="96"/>
      <c r="V139" s="97"/>
    </row>
    <row r="140" spans="1:22" ht="14.1" customHeight="1">
      <c r="A140" s="107"/>
      <c r="B140" s="718"/>
      <c r="C140" s="721"/>
      <c r="D140" s="721"/>
      <c r="E140" s="145" t="s">
        <v>326</v>
      </c>
      <c r="F140" s="682"/>
      <c r="G140" s="683"/>
      <c r="H140" s="683"/>
      <c r="I140" s="683"/>
      <c r="J140" s="684"/>
      <c r="K140" s="730" t="s">
        <v>384</v>
      </c>
      <c r="L140" s="731"/>
      <c r="M140" s="731"/>
      <c r="N140" s="731"/>
      <c r="O140" s="732"/>
      <c r="P140" s="139"/>
      <c r="Q140" s="96"/>
      <c r="R140" s="96"/>
      <c r="S140" s="96"/>
      <c r="T140" s="96"/>
      <c r="U140" s="96"/>
      <c r="V140" s="97"/>
    </row>
    <row r="141" spans="1:22" ht="14.1" customHeight="1">
      <c r="A141" s="107"/>
      <c r="B141" s="718"/>
      <c r="C141" s="721"/>
      <c r="D141" s="721"/>
      <c r="E141" s="145" t="s">
        <v>327</v>
      </c>
      <c r="F141" s="682"/>
      <c r="G141" s="683"/>
      <c r="H141" s="683"/>
      <c r="I141" s="683"/>
      <c r="J141" s="684"/>
      <c r="K141" s="736"/>
      <c r="L141" s="731"/>
      <c r="M141" s="731"/>
      <c r="N141" s="731"/>
      <c r="O141" s="732"/>
      <c r="P141" s="139"/>
      <c r="Q141" s="96"/>
      <c r="R141" s="96"/>
      <c r="S141" s="96"/>
      <c r="T141" s="96"/>
      <c r="U141" s="96"/>
      <c r="V141" s="97"/>
    </row>
    <row r="142" spans="1:22" ht="13.95" customHeight="1">
      <c r="A142" s="107"/>
      <c r="B142" s="719"/>
      <c r="C142" s="722"/>
      <c r="D142" s="722"/>
      <c r="E142" s="146" t="s">
        <v>328</v>
      </c>
      <c r="F142" s="685"/>
      <c r="G142" s="686"/>
      <c r="H142" s="686"/>
      <c r="I142" s="686"/>
      <c r="J142" s="687"/>
      <c r="K142" s="733"/>
      <c r="L142" s="734"/>
      <c r="M142" s="734"/>
      <c r="N142" s="734"/>
      <c r="O142" s="735"/>
      <c r="P142" s="139"/>
      <c r="Q142" s="96"/>
      <c r="R142" s="96"/>
      <c r="S142" s="96"/>
      <c r="T142" s="96"/>
      <c r="U142" s="96"/>
      <c r="V142" s="97"/>
    </row>
    <row r="143" spans="1:22" ht="14.1" customHeight="1">
      <c r="A143" s="107"/>
      <c r="B143" s="726">
        <f>Q143</f>
        <v>0</v>
      </c>
      <c r="C143" s="720">
        <v>5</v>
      </c>
      <c r="D143" s="720">
        <v>10</v>
      </c>
      <c r="E143" s="144" t="s">
        <v>323</v>
      </c>
      <c r="F143" s="679" t="s">
        <v>390</v>
      </c>
      <c r="G143" s="680"/>
      <c r="H143" s="680"/>
      <c r="I143" s="680"/>
      <c r="J143" s="681"/>
      <c r="K143" s="727" t="s">
        <v>391</v>
      </c>
      <c r="L143" s="728"/>
      <c r="M143" s="728"/>
      <c r="N143" s="728"/>
      <c r="O143" s="729"/>
      <c r="P143" s="139"/>
      <c r="Q143" s="96"/>
      <c r="R143" s="96"/>
      <c r="S143" s="96"/>
      <c r="T143" s="96"/>
      <c r="U143" s="96"/>
      <c r="V143" s="97"/>
    </row>
    <row r="144" spans="1:22" ht="14.1" customHeight="1">
      <c r="A144" s="107"/>
      <c r="B144" s="718"/>
      <c r="C144" s="721"/>
      <c r="D144" s="721"/>
      <c r="E144" s="145" t="s">
        <v>326</v>
      </c>
      <c r="F144" s="682"/>
      <c r="G144" s="683"/>
      <c r="H144" s="683"/>
      <c r="I144" s="683"/>
      <c r="J144" s="684"/>
      <c r="K144" s="730" t="s">
        <v>373</v>
      </c>
      <c r="L144" s="731"/>
      <c r="M144" s="731"/>
      <c r="N144" s="731"/>
      <c r="O144" s="732"/>
      <c r="P144" s="139"/>
      <c r="Q144" s="96"/>
      <c r="R144" s="96"/>
      <c r="S144" s="96"/>
      <c r="T144" s="96"/>
      <c r="U144" s="96"/>
      <c r="V144" s="97"/>
    </row>
    <row r="145" spans="1:22" ht="14.1" customHeight="1">
      <c r="A145" s="107"/>
      <c r="B145" s="718"/>
      <c r="C145" s="721"/>
      <c r="D145" s="721"/>
      <c r="E145" s="145" t="s">
        <v>327</v>
      </c>
      <c r="F145" s="682"/>
      <c r="G145" s="683"/>
      <c r="H145" s="683"/>
      <c r="I145" s="683"/>
      <c r="J145" s="684"/>
      <c r="K145" s="736"/>
      <c r="L145" s="731"/>
      <c r="M145" s="731"/>
      <c r="N145" s="731"/>
      <c r="O145" s="732"/>
      <c r="P145" s="139"/>
      <c r="Q145" s="96"/>
      <c r="R145" s="96"/>
      <c r="S145" s="96"/>
      <c r="T145" s="96"/>
      <c r="U145" s="96"/>
      <c r="V145" s="97"/>
    </row>
    <row r="146" spans="1:22" ht="13.95" customHeight="1">
      <c r="A146" s="107"/>
      <c r="B146" s="719"/>
      <c r="C146" s="722"/>
      <c r="D146" s="722"/>
      <c r="E146" s="146" t="s">
        <v>328</v>
      </c>
      <c r="F146" s="685"/>
      <c r="G146" s="686"/>
      <c r="H146" s="686"/>
      <c r="I146" s="686"/>
      <c r="J146" s="687"/>
      <c r="K146" s="733"/>
      <c r="L146" s="734"/>
      <c r="M146" s="734"/>
      <c r="N146" s="734"/>
      <c r="O146" s="735"/>
      <c r="P146" s="139"/>
      <c r="Q146" s="96"/>
      <c r="R146" s="96"/>
      <c r="S146" s="96"/>
      <c r="T146" s="96"/>
      <c r="U146" s="96"/>
      <c r="V146" s="97"/>
    </row>
    <row r="147" spans="1:22" ht="14.1" customHeight="1">
      <c r="A147" s="107"/>
      <c r="B147" s="726">
        <f>Q147</f>
        <v>0</v>
      </c>
      <c r="C147" s="720">
        <v>8</v>
      </c>
      <c r="D147" s="720">
        <v>10</v>
      </c>
      <c r="E147" s="144" t="s">
        <v>323</v>
      </c>
      <c r="F147" s="679" t="s">
        <v>392</v>
      </c>
      <c r="G147" s="680"/>
      <c r="H147" s="680"/>
      <c r="I147" s="680"/>
      <c r="J147" s="681"/>
      <c r="K147" s="727" t="s">
        <v>393</v>
      </c>
      <c r="L147" s="728"/>
      <c r="M147" s="728"/>
      <c r="N147" s="728"/>
      <c r="O147" s="729"/>
      <c r="P147" s="139"/>
      <c r="Q147" s="96"/>
      <c r="R147" s="96"/>
      <c r="S147" s="96"/>
      <c r="T147" s="96"/>
      <c r="U147" s="96"/>
      <c r="V147" s="97"/>
    </row>
    <row r="148" spans="1:22" ht="14.1" customHeight="1">
      <c r="A148" s="107"/>
      <c r="B148" s="718"/>
      <c r="C148" s="721"/>
      <c r="D148" s="721"/>
      <c r="E148" s="145" t="s">
        <v>326</v>
      </c>
      <c r="F148" s="682"/>
      <c r="G148" s="683"/>
      <c r="H148" s="683"/>
      <c r="I148" s="683"/>
      <c r="J148" s="684"/>
      <c r="K148" s="730" t="s">
        <v>394</v>
      </c>
      <c r="L148" s="731"/>
      <c r="M148" s="731"/>
      <c r="N148" s="731"/>
      <c r="O148" s="732"/>
      <c r="P148" s="139"/>
      <c r="Q148" s="96"/>
      <c r="R148" s="96"/>
      <c r="S148" s="96"/>
      <c r="T148" s="96"/>
      <c r="U148" s="96"/>
      <c r="V148" s="97"/>
    </row>
    <row r="149" spans="1:22" ht="14.1" customHeight="1">
      <c r="A149" s="107"/>
      <c r="B149" s="718"/>
      <c r="C149" s="721"/>
      <c r="D149" s="721"/>
      <c r="E149" s="145" t="s">
        <v>327</v>
      </c>
      <c r="F149" s="682"/>
      <c r="G149" s="683"/>
      <c r="H149" s="683"/>
      <c r="I149" s="683"/>
      <c r="J149" s="684"/>
      <c r="K149" s="736"/>
      <c r="L149" s="731"/>
      <c r="M149" s="731"/>
      <c r="N149" s="731"/>
      <c r="O149" s="732"/>
      <c r="P149" s="139"/>
      <c r="Q149" s="96"/>
      <c r="R149" s="96"/>
      <c r="S149" s="96"/>
      <c r="T149" s="96"/>
      <c r="U149" s="96"/>
      <c r="V149" s="97"/>
    </row>
    <row r="150" spans="1:22" ht="13.95" customHeight="1">
      <c r="A150" s="107"/>
      <c r="B150" s="719"/>
      <c r="C150" s="722"/>
      <c r="D150" s="722"/>
      <c r="E150" s="146" t="s">
        <v>328</v>
      </c>
      <c r="F150" s="685"/>
      <c r="G150" s="686"/>
      <c r="H150" s="686"/>
      <c r="I150" s="686"/>
      <c r="J150" s="687"/>
      <c r="K150" s="733"/>
      <c r="L150" s="734"/>
      <c r="M150" s="734"/>
      <c r="N150" s="734"/>
      <c r="O150" s="735"/>
      <c r="P150" s="139"/>
      <c r="Q150" s="96"/>
      <c r="R150" s="96"/>
      <c r="S150" s="96"/>
      <c r="T150" s="96"/>
      <c r="U150" s="96"/>
      <c r="V150" s="97"/>
    </row>
    <row r="151" spans="1:22" ht="14.1" customHeight="1">
      <c r="A151" s="107"/>
      <c r="B151" s="726">
        <f>Q151</f>
        <v>0</v>
      </c>
      <c r="C151" s="720">
        <v>8</v>
      </c>
      <c r="D151" s="720">
        <v>10</v>
      </c>
      <c r="E151" s="144" t="s">
        <v>323</v>
      </c>
      <c r="F151" s="679" t="s">
        <v>395</v>
      </c>
      <c r="G151" s="680"/>
      <c r="H151" s="680"/>
      <c r="I151" s="680"/>
      <c r="J151" s="681"/>
      <c r="K151" s="727" t="s">
        <v>396</v>
      </c>
      <c r="L151" s="728"/>
      <c r="M151" s="728"/>
      <c r="N151" s="728"/>
      <c r="O151" s="729"/>
      <c r="P151" s="139"/>
      <c r="Q151" s="96"/>
      <c r="R151" s="96"/>
      <c r="S151" s="96"/>
      <c r="T151" s="96"/>
      <c r="U151" s="96"/>
      <c r="V151" s="97"/>
    </row>
    <row r="152" spans="1:22" ht="14.1" customHeight="1">
      <c r="A152" s="107"/>
      <c r="B152" s="718"/>
      <c r="C152" s="721"/>
      <c r="D152" s="721"/>
      <c r="E152" s="145" t="s">
        <v>326</v>
      </c>
      <c r="F152" s="682"/>
      <c r="G152" s="683"/>
      <c r="H152" s="683"/>
      <c r="I152" s="683"/>
      <c r="J152" s="684"/>
      <c r="K152" s="730" t="s">
        <v>394</v>
      </c>
      <c r="L152" s="731"/>
      <c r="M152" s="731"/>
      <c r="N152" s="731"/>
      <c r="O152" s="732"/>
      <c r="P152" s="139"/>
      <c r="Q152" s="96"/>
      <c r="R152" s="96"/>
      <c r="S152" s="96"/>
      <c r="T152" s="96"/>
      <c r="U152" s="96"/>
      <c r="V152" s="97"/>
    </row>
    <row r="153" spans="1:22" ht="14.1" customHeight="1">
      <c r="A153" s="107"/>
      <c r="B153" s="718"/>
      <c r="C153" s="721"/>
      <c r="D153" s="721"/>
      <c r="E153" s="145" t="s">
        <v>327</v>
      </c>
      <c r="F153" s="682"/>
      <c r="G153" s="683"/>
      <c r="H153" s="683"/>
      <c r="I153" s="683"/>
      <c r="J153" s="684"/>
      <c r="K153" s="736"/>
      <c r="L153" s="731"/>
      <c r="M153" s="731"/>
      <c r="N153" s="731"/>
      <c r="O153" s="732"/>
      <c r="P153" s="139"/>
      <c r="Q153" s="96"/>
      <c r="R153" s="96"/>
      <c r="S153" s="96"/>
      <c r="T153" s="96"/>
      <c r="U153" s="96"/>
      <c r="V153" s="97"/>
    </row>
    <row r="154" spans="1:22" ht="13.95" customHeight="1">
      <c r="A154" s="107"/>
      <c r="B154" s="719"/>
      <c r="C154" s="722"/>
      <c r="D154" s="722"/>
      <c r="E154" s="146" t="s">
        <v>328</v>
      </c>
      <c r="F154" s="685"/>
      <c r="G154" s="686"/>
      <c r="H154" s="686"/>
      <c r="I154" s="686"/>
      <c r="J154" s="687"/>
      <c r="K154" s="733"/>
      <c r="L154" s="734"/>
      <c r="M154" s="734"/>
      <c r="N154" s="734"/>
      <c r="O154" s="735"/>
      <c r="P154" s="139"/>
      <c r="Q154" s="96"/>
      <c r="R154" s="96"/>
      <c r="S154" s="96"/>
      <c r="T154" s="96"/>
      <c r="U154" s="96"/>
      <c r="V154" s="97"/>
    </row>
    <row r="155" spans="1:22" ht="14.1" customHeight="1">
      <c r="A155" s="107"/>
      <c r="B155" s="726">
        <f>Q155</f>
        <v>0</v>
      </c>
      <c r="C155" s="720">
        <v>10</v>
      </c>
      <c r="D155" s="720">
        <v>12</v>
      </c>
      <c r="E155" s="144" t="s">
        <v>323</v>
      </c>
      <c r="F155" s="679" t="s">
        <v>397</v>
      </c>
      <c r="G155" s="680"/>
      <c r="H155" s="680"/>
      <c r="I155" s="680"/>
      <c r="J155" s="681"/>
      <c r="K155" s="727" t="s">
        <v>398</v>
      </c>
      <c r="L155" s="728"/>
      <c r="M155" s="728"/>
      <c r="N155" s="728"/>
      <c r="O155" s="729"/>
      <c r="P155" s="139"/>
      <c r="Q155" s="96"/>
      <c r="R155" s="96"/>
      <c r="S155" s="96"/>
      <c r="T155" s="96"/>
      <c r="U155" s="96"/>
      <c r="V155" s="97"/>
    </row>
    <row r="156" spans="1:22" ht="14.1" customHeight="1">
      <c r="A156" s="107"/>
      <c r="B156" s="718"/>
      <c r="C156" s="721"/>
      <c r="D156" s="721"/>
      <c r="E156" s="145" t="s">
        <v>326</v>
      </c>
      <c r="F156" s="682"/>
      <c r="G156" s="683"/>
      <c r="H156" s="683"/>
      <c r="I156" s="683"/>
      <c r="J156" s="684"/>
      <c r="K156" s="730" t="s">
        <v>373</v>
      </c>
      <c r="L156" s="731"/>
      <c r="M156" s="731"/>
      <c r="N156" s="731"/>
      <c r="O156" s="732"/>
      <c r="P156" s="139"/>
      <c r="Q156" s="96"/>
      <c r="R156" s="96"/>
      <c r="S156" s="96"/>
      <c r="T156" s="96"/>
      <c r="U156" s="96"/>
      <c r="V156" s="97"/>
    </row>
    <row r="157" spans="1:22" ht="14.1" customHeight="1">
      <c r="A157" s="107"/>
      <c r="B157" s="718"/>
      <c r="C157" s="721"/>
      <c r="D157" s="721"/>
      <c r="E157" s="145" t="s">
        <v>327</v>
      </c>
      <c r="F157" s="682"/>
      <c r="G157" s="683"/>
      <c r="H157" s="683"/>
      <c r="I157" s="683"/>
      <c r="J157" s="684"/>
      <c r="K157" s="736"/>
      <c r="L157" s="731"/>
      <c r="M157" s="731"/>
      <c r="N157" s="731"/>
      <c r="O157" s="732"/>
      <c r="P157" s="139"/>
      <c r="Q157" s="96"/>
      <c r="R157" s="96"/>
      <c r="S157" s="96"/>
      <c r="T157" s="96"/>
      <c r="U157" s="96"/>
      <c r="V157" s="97"/>
    </row>
    <row r="158" spans="1:22" ht="13.95" customHeight="1">
      <c r="A158" s="107"/>
      <c r="B158" s="719"/>
      <c r="C158" s="722"/>
      <c r="D158" s="722"/>
      <c r="E158" s="146" t="s">
        <v>328</v>
      </c>
      <c r="F158" s="685"/>
      <c r="G158" s="686"/>
      <c r="H158" s="686"/>
      <c r="I158" s="686"/>
      <c r="J158" s="687"/>
      <c r="K158" s="733"/>
      <c r="L158" s="734"/>
      <c r="M158" s="734"/>
      <c r="N158" s="734"/>
      <c r="O158" s="735"/>
      <c r="P158" s="139"/>
      <c r="Q158" s="96"/>
      <c r="R158" s="96"/>
      <c r="S158" s="96"/>
      <c r="T158" s="96"/>
      <c r="U158" s="96"/>
      <c r="V158" s="97"/>
    </row>
    <row r="159" spans="1:22" ht="14.1" customHeight="1">
      <c r="A159" s="107"/>
      <c r="B159" s="726">
        <f>Q159</f>
        <v>0</v>
      </c>
      <c r="C159" s="720">
        <v>3</v>
      </c>
      <c r="D159" s="720">
        <v>4</v>
      </c>
      <c r="E159" s="144" t="s">
        <v>323</v>
      </c>
      <c r="F159" s="679" t="s">
        <v>399</v>
      </c>
      <c r="G159" s="680"/>
      <c r="H159" s="680"/>
      <c r="I159" s="680"/>
      <c r="J159" s="681"/>
      <c r="K159" s="727" t="s">
        <v>400</v>
      </c>
      <c r="L159" s="728"/>
      <c r="M159" s="728"/>
      <c r="N159" s="728"/>
      <c r="O159" s="729"/>
      <c r="P159" s="139"/>
      <c r="Q159" s="96"/>
      <c r="R159" s="96"/>
      <c r="S159" s="96"/>
      <c r="T159" s="96"/>
      <c r="U159" s="96"/>
      <c r="V159" s="97"/>
    </row>
    <row r="160" spans="1:22" ht="14.1" customHeight="1">
      <c r="A160" s="107"/>
      <c r="B160" s="718"/>
      <c r="C160" s="721"/>
      <c r="D160" s="721"/>
      <c r="E160" s="145" t="s">
        <v>326</v>
      </c>
      <c r="F160" s="682"/>
      <c r="G160" s="683"/>
      <c r="H160" s="683"/>
      <c r="I160" s="683"/>
      <c r="J160" s="684"/>
      <c r="K160" s="730" t="s">
        <v>401</v>
      </c>
      <c r="L160" s="731"/>
      <c r="M160" s="731"/>
      <c r="N160" s="731"/>
      <c r="O160" s="732"/>
      <c r="P160" s="139"/>
      <c r="Q160" s="96"/>
      <c r="R160" s="96"/>
      <c r="S160" s="96"/>
      <c r="T160" s="96"/>
      <c r="U160" s="96"/>
      <c r="V160" s="97"/>
    </row>
    <row r="161" spans="1:22" ht="14.1" customHeight="1">
      <c r="A161" s="107"/>
      <c r="B161" s="718"/>
      <c r="C161" s="721"/>
      <c r="D161" s="721"/>
      <c r="E161" s="145" t="s">
        <v>327</v>
      </c>
      <c r="F161" s="682"/>
      <c r="G161" s="683"/>
      <c r="H161" s="683"/>
      <c r="I161" s="683"/>
      <c r="J161" s="684"/>
      <c r="K161" s="736"/>
      <c r="L161" s="731"/>
      <c r="M161" s="731"/>
      <c r="N161" s="731"/>
      <c r="O161" s="732"/>
      <c r="P161" s="139"/>
      <c r="Q161" s="96"/>
      <c r="R161" s="96"/>
      <c r="S161" s="96"/>
      <c r="T161" s="96"/>
      <c r="U161" s="96"/>
      <c r="V161" s="97"/>
    </row>
    <row r="162" spans="1:22" ht="13.95" customHeight="1">
      <c r="A162" s="107"/>
      <c r="B162" s="719"/>
      <c r="C162" s="722"/>
      <c r="D162" s="722"/>
      <c r="E162" s="146" t="s">
        <v>328</v>
      </c>
      <c r="F162" s="685"/>
      <c r="G162" s="686"/>
      <c r="H162" s="686"/>
      <c r="I162" s="686"/>
      <c r="J162" s="687"/>
      <c r="K162" s="733"/>
      <c r="L162" s="734"/>
      <c r="M162" s="734"/>
      <c r="N162" s="734"/>
      <c r="O162" s="735"/>
      <c r="P162" s="139"/>
      <c r="Q162" s="96"/>
      <c r="R162" s="96"/>
      <c r="S162" s="96"/>
      <c r="T162" s="96"/>
      <c r="U162" s="96"/>
      <c r="V162" s="97"/>
    </row>
    <row r="163" spans="1:22" ht="14.1" customHeight="1">
      <c r="A163" s="107"/>
      <c r="B163" s="726">
        <f>Q163</f>
        <v>0</v>
      </c>
      <c r="C163" s="720">
        <v>15</v>
      </c>
      <c r="D163" s="720">
        <v>20</v>
      </c>
      <c r="E163" s="144" t="s">
        <v>323</v>
      </c>
      <c r="F163" s="679" t="s">
        <v>402</v>
      </c>
      <c r="G163" s="680"/>
      <c r="H163" s="680"/>
      <c r="I163" s="680"/>
      <c r="J163" s="681"/>
      <c r="K163" s="727" t="s">
        <v>403</v>
      </c>
      <c r="L163" s="728"/>
      <c r="M163" s="728"/>
      <c r="N163" s="728"/>
      <c r="O163" s="729"/>
      <c r="P163" s="139"/>
      <c r="Q163" s="96"/>
      <c r="R163" s="96"/>
      <c r="S163" s="96"/>
      <c r="T163" s="96"/>
      <c r="U163" s="96"/>
      <c r="V163" s="97"/>
    </row>
    <row r="164" spans="1:22" ht="14.1" customHeight="1">
      <c r="A164" s="107"/>
      <c r="B164" s="718"/>
      <c r="C164" s="721"/>
      <c r="D164" s="721"/>
      <c r="E164" s="145" t="s">
        <v>326</v>
      </c>
      <c r="F164" s="682"/>
      <c r="G164" s="683"/>
      <c r="H164" s="683"/>
      <c r="I164" s="683"/>
      <c r="J164" s="684"/>
      <c r="K164" s="730" t="s">
        <v>394</v>
      </c>
      <c r="L164" s="731"/>
      <c r="M164" s="731"/>
      <c r="N164" s="731"/>
      <c r="O164" s="732"/>
      <c r="P164" s="139"/>
      <c r="Q164" s="96"/>
      <c r="R164" s="96"/>
      <c r="S164" s="96"/>
      <c r="T164" s="96"/>
      <c r="U164" s="96"/>
      <c r="V164" s="97"/>
    </row>
    <row r="165" spans="1:22" ht="14.1" customHeight="1">
      <c r="A165" s="107"/>
      <c r="B165" s="718"/>
      <c r="C165" s="721"/>
      <c r="D165" s="721"/>
      <c r="E165" s="145" t="s">
        <v>327</v>
      </c>
      <c r="F165" s="682"/>
      <c r="G165" s="683"/>
      <c r="H165" s="683"/>
      <c r="I165" s="683"/>
      <c r="J165" s="684"/>
      <c r="K165" s="736"/>
      <c r="L165" s="731"/>
      <c r="M165" s="731"/>
      <c r="N165" s="731"/>
      <c r="O165" s="732"/>
      <c r="P165" s="139"/>
      <c r="Q165" s="96"/>
      <c r="R165" s="96"/>
      <c r="S165" s="96"/>
      <c r="T165" s="96"/>
      <c r="U165" s="96"/>
      <c r="V165" s="97"/>
    </row>
    <row r="166" spans="1:22" ht="13.95" customHeight="1">
      <c r="A166" s="147"/>
      <c r="B166" s="719"/>
      <c r="C166" s="722"/>
      <c r="D166" s="722"/>
      <c r="E166" s="146" t="s">
        <v>328</v>
      </c>
      <c r="F166" s="685"/>
      <c r="G166" s="686"/>
      <c r="H166" s="686"/>
      <c r="I166" s="686"/>
      <c r="J166" s="687"/>
      <c r="K166" s="733"/>
      <c r="L166" s="734"/>
      <c r="M166" s="734"/>
      <c r="N166" s="734"/>
      <c r="O166" s="735"/>
      <c r="P166" s="148"/>
      <c r="Q166" s="149"/>
      <c r="R166" s="149"/>
      <c r="S166" s="149"/>
      <c r="T166" s="149"/>
      <c r="U166" s="149"/>
      <c r="V166" s="150"/>
    </row>
  </sheetData>
  <mergeCells count="252">
    <mergeCell ref="B163:B166"/>
    <mergeCell ref="C163:C166"/>
    <mergeCell ref="D163:D166"/>
    <mergeCell ref="F163:J166"/>
    <mergeCell ref="K163:O163"/>
    <mergeCell ref="K164:O164"/>
    <mergeCell ref="K165:O165"/>
    <mergeCell ref="K166:O166"/>
    <mergeCell ref="B155:B158"/>
    <mergeCell ref="C155:C158"/>
    <mergeCell ref="D155:D158"/>
    <mergeCell ref="F155:J158"/>
    <mergeCell ref="K155:O155"/>
    <mergeCell ref="K156:O156"/>
    <mergeCell ref="K157:O157"/>
    <mergeCell ref="K158:O158"/>
    <mergeCell ref="B159:B162"/>
    <mergeCell ref="C159:C162"/>
    <mergeCell ref="D159:D162"/>
    <mergeCell ref="F159:J162"/>
    <mergeCell ref="K159:O159"/>
    <mergeCell ref="K160:O160"/>
    <mergeCell ref="K161:O161"/>
    <mergeCell ref="K162:O162"/>
    <mergeCell ref="B147:B150"/>
    <mergeCell ref="C147:C150"/>
    <mergeCell ref="D147:D150"/>
    <mergeCell ref="F147:J150"/>
    <mergeCell ref="K147:O147"/>
    <mergeCell ref="K148:O148"/>
    <mergeCell ref="K149:O149"/>
    <mergeCell ref="K150:O150"/>
    <mergeCell ref="B151:B154"/>
    <mergeCell ref="C151:C154"/>
    <mergeCell ref="D151:D154"/>
    <mergeCell ref="F151:J154"/>
    <mergeCell ref="K151:O151"/>
    <mergeCell ref="K152:O152"/>
    <mergeCell ref="K153:O153"/>
    <mergeCell ref="K154:O154"/>
    <mergeCell ref="B139:B142"/>
    <mergeCell ref="C139:C142"/>
    <mergeCell ref="D139:D142"/>
    <mergeCell ref="F139:J142"/>
    <mergeCell ref="K139:O139"/>
    <mergeCell ref="K140:O140"/>
    <mergeCell ref="K141:O141"/>
    <mergeCell ref="K142:O142"/>
    <mergeCell ref="B143:B146"/>
    <mergeCell ref="C143:C146"/>
    <mergeCell ref="D143:D146"/>
    <mergeCell ref="F143:J146"/>
    <mergeCell ref="K143:O143"/>
    <mergeCell ref="K144:O144"/>
    <mergeCell ref="K145:O145"/>
    <mergeCell ref="K146:O146"/>
    <mergeCell ref="B131:B134"/>
    <mergeCell ref="C131:C134"/>
    <mergeCell ref="D131:D134"/>
    <mergeCell ref="F131:J134"/>
    <mergeCell ref="K131:O131"/>
    <mergeCell ref="K132:O132"/>
    <mergeCell ref="K133:O133"/>
    <mergeCell ref="K134:O134"/>
    <mergeCell ref="B135:B138"/>
    <mergeCell ref="C135:C138"/>
    <mergeCell ref="D135:D138"/>
    <mergeCell ref="F135:J138"/>
    <mergeCell ref="K135:O135"/>
    <mergeCell ref="K136:O136"/>
    <mergeCell ref="K137:O137"/>
    <mergeCell ref="K138:O138"/>
    <mergeCell ref="B123:B126"/>
    <mergeCell ref="C123:C126"/>
    <mergeCell ref="D123:D126"/>
    <mergeCell ref="F123:J126"/>
    <mergeCell ref="K123:O123"/>
    <mergeCell ref="K124:O124"/>
    <mergeCell ref="K125:O125"/>
    <mergeCell ref="K126:O126"/>
    <mergeCell ref="B127:B130"/>
    <mergeCell ref="C127:C130"/>
    <mergeCell ref="D127:D130"/>
    <mergeCell ref="F127:J130"/>
    <mergeCell ref="K127:O127"/>
    <mergeCell ref="K128:O128"/>
    <mergeCell ref="K129:O129"/>
    <mergeCell ref="K130:O130"/>
    <mergeCell ref="B115:B118"/>
    <mergeCell ref="C115:C118"/>
    <mergeCell ref="D115:D118"/>
    <mergeCell ref="F115:J118"/>
    <mergeCell ref="K115:O115"/>
    <mergeCell ref="K116:O116"/>
    <mergeCell ref="K117:O117"/>
    <mergeCell ref="K118:O118"/>
    <mergeCell ref="B119:B122"/>
    <mergeCell ref="C119:C122"/>
    <mergeCell ref="D119:D122"/>
    <mergeCell ref="F119:J122"/>
    <mergeCell ref="K119:O119"/>
    <mergeCell ref="K120:O120"/>
    <mergeCell ref="K121:O121"/>
    <mergeCell ref="K122:O122"/>
    <mergeCell ref="B107:B110"/>
    <mergeCell ref="C107:C110"/>
    <mergeCell ref="D107:D110"/>
    <mergeCell ref="F107:J110"/>
    <mergeCell ref="K107:O107"/>
    <mergeCell ref="K108:O108"/>
    <mergeCell ref="K109:O109"/>
    <mergeCell ref="K110:O110"/>
    <mergeCell ref="B111:B114"/>
    <mergeCell ref="C111:C114"/>
    <mergeCell ref="D111:D114"/>
    <mergeCell ref="F111:J114"/>
    <mergeCell ref="K111:O111"/>
    <mergeCell ref="K112:O112"/>
    <mergeCell ref="K113:O113"/>
    <mergeCell ref="K114:O114"/>
    <mergeCell ref="B87:B90"/>
    <mergeCell ref="C87:C90"/>
    <mergeCell ref="D87:D90"/>
    <mergeCell ref="K87:O87"/>
    <mergeCell ref="K88:O88"/>
    <mergeCell ref="K89:O89"/>
    <mergeCell ref="K90:O90"/>
    <mergeCell ref="F87:J90"/>
    <mergeCell ref="B79:B82"/>
    <mergeCell ref="C79:C82"/>
    <mergeCell ref="D79:D82"/>
    <mergeCell ref="K79:O79"/>
    <mergeCell ref="K80:O80"/>
    <mergeCell ref="K81:O81"/>
    <mergeCell ref="K82:O82"/>
    <mergeCell ref="B83:B86"/>
    <mergeCell ref="C83:C86"/>
    <mergeCell ref="D83:D86"/>
    <mergeCell ref="K83:O83"/>
    <mergeCell ref="K84:O84"/>
    <mergeCell ref="K85:O85"/>
    <mergeCell ref="K86:O86"/>
    <mergeCell ref="B71:B74"/>
    <mergeCell ref="C71:C74"/>
    <mergeCell ref="D71:D74"/>
    <mergeCell ref="K71:O71"/>
    <mergeCell ref="K72:O72"/>
    <mergeCell ref="K73:O73"/>
    <mergeCell ref="K74:O74"/>
    <mergeCell ref="B75:B78"/>
    <mergeCell ref="C75:C78"/>
    <mergeCell ref="D75:D78"/>
    <mergeCell ref="K75:O75"/>
    <mergeCell ref="K76:O76"/>
    <mergeCell ref="K77:O77"/>
    <mergeCell ref="K78:O78"/>
    <mergeCell ref="B63:B66"/>
    <mergeCell ref="C63:C66"/>
    <mergeCell ref="D63:D66"/>
    <mergeCell ref="K63:O63"/>
    <mergeCell ref="K64:O64"/>
    <mergeCell ref="K65:O65"/>
    <mergeCell ref="K66:O66"/>
    <mergeCell ref="B67:B70"/>
    <mergeCell ref="C67:C70"/>
    <mergeCell ref="D67:D70"/>
    <mergeCell ref="K67:O67"/>
    <mergeCell ref="K68:O68"/>
    <mergeCell ref="K69:O69"/>
    <mergeCell ref="K70:O70"/>
    <mergeCell ref="B55:B58"/>
    <mergeCell ref="C55:C58"/>
    <mergeCell ref="D55:D58"/>
    <mergeCell ref="B51:B54"/>
    <mergeCell ref="C51:C54"/>
    <mergeCell ref="D51:D54"/>
    <mergeCell ref="B59:B62"/>
    <mergeCell ref="C59:C62"/>
    <mergeCell ref="D59:D62"/>
    <mergeCell ref="B2:P2"/>
    <mergeCell ref="B3:P3"/>
    <mergeCell ref="B47:B50"/>
    <mergeCell ref="C47:C50"/>
    <mergeCell ref="D47:D50"/>
    <mergeCell ref="B43:B46"/>
    <mergeCell ref="C43:C46"/>
    <mergeCell ref="D43:D46"/>
    <mergeCell ref="F41:J41"/>
    <mergeCell ref="F43:J46"/>
    <mergeCell ref="F47:J50"/>
    <mergeCell ref="K41:O41"/>
    <mergeCell ref="K43:O43"/>
    <mergeCell ref="K44:O44"/>
    <mergeCell ref="K45:O45"/>
    <mergeCell ref="K46:O46"/>
    <mergeCell ref="K47:O47"/>
    <mergeCell ref="K48:O48"/>
    <mergeCell ref="K49:O49"/>
    <mergeCell ref="K50:O50"/>
    <mergeCell ref="K60:O60"/>
    <mergeCell ref="K61:O61"/>
    <mergeCell ref="K62:O62"/>
    <mergeCell ref="K51:O51"/>
    <mergeCell ref="K52:O52"/>
    <mergeCell ref="K53:O53"/>
    <mergeCell ref="K54:O54"/>
    <mergeCell ref="K55:O55"/>
    <mergeCell ref="K56:O56"/>
    <mergeCell ref="K57:O57"/>
    <mergeCell ref="K58:O58"/>
    <mergeCell ref="K59:O59"/>
    <mergeCell ref="B95:B98"/>
    <mergeCell ref="C95:C98"/>
    <mergeCell ref="D95:D98"/>
    <mergeCell ref="K95:O95"/>
    <mergeCell ref="K96:O96"/>
    <mergeCell ref="K97:O97"/>
    <mergeCell ref="K98:O98"/>
    <mergeCell ref="F95:J98"/>
    <mergeCell ref="B91:B94"/>
    <mergeCell ref="C91:C94"/>
    <mergeCell ref="D91:D94"/>
    <mergeCell ref="K91:O91"/>
    <mergeCell ref="K92:O92"/>
    <mergeCell ref="K93:O93"/>
    <mergeCell ref="K94:O94"/>
    <mergeCell ref="F91:J94"/>
    <mergeCell ref="B103:B106"/>
    <mergeCell ref="C103:C106"/>
    <mergeCell ref="D103:D106"/>
    <mergeCell ref="K103:O103"/>
    <mergeCell ref="K104:O104"/>
    <mergeCell ref="K105:O105"/>
    <mergeCell ref="K106:O106"/>
    <mergeCell ref="F103:J106"/>
    <mergeCell ref="B99:B102"/>
    <mergeCell ref="C99:C102"/>
    <mergeCell ref="D99:D102"/>
    <mergeCell ref="K99:O99"/>
    <mergeCell ref="K100:O100"/>
    <mergeCell ref="K101:O101"/>
    <mergeCell ref="K102:O102"/>
    <mergeCell ref="F99:J102"/>
    <mergeCell ref="F51:J54"/>
    <mergeCell ref="F55:J58"/>
    <mergeCell ref="F59:J62"/>
    <mergeCell ref="F63:J66"/>
    <mergeCell ref="F67:J70"/>
    <mergeCell ref="F71:J74"/>
    <mergeCell ref="F75:J78"/>
    <mergeCell ref="F79:J82"/>
    <mergeCell ref="F83:J86"/>
  </mergeCells>
  <pageMargins left="0.7" right="0.7" top="0.5" bottom="0.5" header="0.3" footer="0.3"/>
  <pageSetup scale="28" orientation="portrait" r:id="rId1"/>
  <headerFooter>
    <oddHeader>&amp;L&amp;"Calibri (Body),Italic"&amp;K000000VA-210517-NTT: Messaging Services - MOD. &amp;KFF000022&amp;R&amp;"Calibri (Body),Italic"&amp;K000000Exhibit 4.1: Pricing and Volumes Matrix</oddHeader>
    <oddFooter>&amp;L&amp;"Calibri (Body),Regular"&amp;10&amp;K0000009 - Rate Card&amp;R&amp;"Calibri (Body),Regular"&amp;10&amp;K000000Page &amp;P of &amp;N</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6136E7-DC8E-4756-B91A-5EBDD58E7C85}">
  <sheetPr>
    <tabColor theme="0"/>
  </sheetPr>
  <dimension ref="A1:T287"/>
  <sheetViews>
    <sheetView showGridLines="0" zoomScaleNormal="100" workbookViewId="0">
      <selection activeCell="D16" sqref="D16:G16"/>
    </sheetView>
  </sheetViews>
  <sheetFormatPr defaultColWidth="9.109375" defaultRowHeight="12.6" customHeight="1"/>
  <cols>
    <col min="1" max="1" width="3.109375" style="511" customWidth="1"/>
    <col min="2" max="3" width="4.77734375" style="511" customWidth="1"/>
    <col min="4" max="4" width="45.6640625" style="511" customWidth="1"/>
    <col min="5" max="5" width="23.77734375" style="511" customWidth="1"/>
    <col min="6" max="6" width="14.33203125" style="511" customWidth="1"/>
    <col min="7" max="11" width="15.77734375" style="511" customWidth="1"/>
    <col min="12" max="12" width="5.33203125" style="511" customWidth="1"/>
    <col min="13" max="14" width="15.77734375" style="511" customWidth="1"/>
    <col min="15" max="15" width="5.33203125" style="511" customWidth="1"/>
    <col min="16" max="17" width="15.77734375" style="511" customWidth="1"/>
    <col min="18" max="18" width="5.33203125" style="511" customWidth="1"/>
    <col min="19" max="20" width="15.77734375" style="511" customWidth="1"/>
    <col min="21" max="21" width="9.109375" style="511" customWidth="1"/>
    <col min="22" max="16384" width="9.109375" style="511"/>
  </cols>
  <sheetData>
    <row r="1" spans="1:20" ht="13.95" customHeight="1">
      <c r="A1" s="508"/>
      <c r="B1" s="509"/>
      <c r="C1" s="509"/>
      <c r="D1" s="509"/>
      <c r="E1" s="509"/>
      <c r="F1" s="509"/>
      <c r="G1" s="509"/>
      <c r="H1" s="509"/>
      <c r="I1" s="509"/>
      <c r="J1" s="509"/>
      <c r="K1" s="509"/>
      <c r="L1" s="509"/>
      <c r="M1" s="509"/>
      <c r="N1" s="509"/>
      <c r="O1" s="509"/>
      <c r="P1" s="509"/>
      <c r="Q1" s="509"/>
      <c r="R1" s="509"/>
      <c r="S1" s="509"/>
      <c r="T1" s="510"/>
    </row>
    <row r="2" spans="1:20" ht="18" customHeight="1">
      <c r="A2" s="512"/>
      <c r="B2" s="738" t="s">
        <v>404</v>
      </c>
      <c r="C2" s="739"/>
      <c r="D2" s="739"/>
      <c r="E2" s="739"/>
      <c r="F2" s="739"/>
      <c r="G2" s="739"/>
      <c r="H2" s="739"/>
      <c r="I2" s="739"/>
      <c r="J2" s="739"/>
      <c r="K2" s="739"/>
      <c r="L2" s="739"/>
      <c r="M2" s="739"/>
      <c r="N2" s="739"/>
      <c r="O2" s="739"/>
      <c r="P2" s="739"/>
      <c r="Q2" s="739"/>
      <c r="R2" s="513"/>
      <c r="S2" s="513"/>
      <c r="T2" s="514"/>
    </row>
    <row r="3" spans="1:20" ht="12.75" customHeight="1">
      <c r="A3" s="512"/>
      <c r="B3" s="515"/>
      <c r="C3" s="516"/>
      <c r="D3" s="517"/>
      <c r="E3" s="517"/>
      <c r="F3" s="518"/>
      <c r="G3" s="518"/>
      <c r="H3" s="513"/>
      <c r="I3" s="513"/>
      <c r="J3" s="513"/>
      <c r="K3" s="513"/>
      <c r="L3" s="513"/>
      <c r="M3" s="513"/>
      <c r="N3" s="513"/>
      <c r="O3" s="513"/>
      <c r="P3" s="513"/>
      <c r="Q3" s="513"/>
      <c r="R3" s="513"/>
      <c r="S3" s="513"/>
      <c r="T3" s="514"/>
    </row>
    <row r="4" spans="1:20" ht="12.75" customHeight="1">
      <c r="A4" s="512"/>
      <c r="B4" s="516"/>
      <c r="C4" s="516"/>
      <c r="D4" s="516"/>
      <c r="E4" s="516"/>
      <c r="F4" s="516"/>
      <c r="G4" s="516"/>
      <c r="H4" s="516"/>
      <c r="I4" s="516"/>
      <c r="J4" s="516"/>
      <c r="K4" s="516"/>
      <c r="L4" s="516"/>
      <c r="M4" s="516"/>
      <c r="N4" s="516"/>
      <c r="O4" s="516"/>
      <c r="P4" s="516"/>
      <c r="Q4" s="516"/>
      <c r="R4" s="513"/>
      <c r="S4" s="513"/>
      <c r="T4" s="514"/>
    </row>
    <row r="5" spans="1:20" ht="12.75" customHeight="1">
      <c r="A5" s="512"/>
      <c r="B5" s="516"/>
      <c r="C5" s="515"/>
      <c r="D5" s="517"/>
      <c r="E5" s="517"/>
      <c r="F5" s="513"/>
      <c r="G5" s="513"/>
      <c r="H5" s="513"/>
      <c r="I5" s="513"/>
      <c r="J5" s="513"/>
      <c r="K5" s="513"/>
      <c r="L5" s="513"/>
      <c r="M5" s="519"/>
      <c r="N5" s="519"/>
      <c r="O5" s="513"/>
      <c r="P5" s="519"/>
      <c r="Q5" s="519"/>
      <c r="R5" s="513"/>
      <c r="S5" s="519"/>
      <c r="T5" s="520"/>
    </row>
    <row r="6" spans="1:20" ht="18" customHeight="1">
      <c r="A6" s="512"/>
      <c r="B6" s="521"/>
      <c r="C6" s="522"/>
      <c r="D6" s="523"/>
      <c r="E6" s="523"/>
      <c r="F6" s="524"/>
      <c r="G6" s="524"/>
      <c r="H6" s="524"/>
      <c r="I6" s="524"/>
      <c r="J6" s="524"/>
      <c r="K6" s="519"/>
      <c r="L6" s="525"/>
      <c r="M6" s="740" t="s">
        <v>5</v>
      </c>
      <c r="N6" s="741"/>
      <c r="O6" s="526"/>
      <c r="P6" s="740" t="s">
        <v>6</v>
      </c>
      <c r="Q6" s="741"/>
      <c r="R6" s="526"/>
      <c r="S6" s="740" t="s">
        <v>7</v>
      </c>
      <c r="T6" s="741"/>
    </row>
    <row r="7" spans="1:20" ht="41.25" customHeight="1">
      <c r="A7" s="527"/>
      <c r="B7" s="742" t="s">
        <v>157</v>
      </c>
      <c r="C7" s="743"/>
      <c r="D7" s="743"/>
      <c r="E7" s="587" t="s">
        <v>158</v>
      </c>
      <c r="F7" s="587" t="s">
        <v>9</v>
      </c>
      <c r="G7" s="587" t="s">
        <v>10</v>
      </c>
      <c r="H7" s="587" t="s">
        <v>11</v>
      </c>
      <c r="I7" s="587" t="s">
        <v>12</v>
      </c>
      <c r="J7" s="587" t="s">
        <v>13</v>
      </c>
      <c r="K7" s="587" t="s">
        <v>14</v>
      </c>
      <c r="L7" s="528"/>
      <c r="M7" s="587" t="s">
        <v>15</v>
      </c>
      <c r="N7" s="587" t="s">
        <v>16</v>
      </c>
      <c r="O7" s="528"/>
      <c r="P7" s="587" t="s">
        <v>17</v>
      </c>
      <c r="Q7" s="587" t="s">
        <v>18</v>
      </c>
      <c r="R7" s="528"/>
      <c r="S7" s="587" t="s">
        <v>19</v>
      </c>
      <c r="T7" s="587" t="s">
        <v>20</v>
      </c>
    </row>
    <row r="8" spans="1:20" ht="14.1" customHeight="1">
      <c r="A8" s="527"/>
      <c r="B8" s="744" t="s">
        <v>159</v>
      </c>
      <c r="C8" s="745"/>
      <c r="D8" s="745"/>
      <c r="E8" s="745"/>
      <c r="F8" s="745"/>
      <c r="G8" s="745"/>
      <c r="H8" s="745"/>
      <c r="I8" s="745"/>
      <c r="J8" s="745"/>
      <c r="K8" s="746"/>
      <c r="L8" s="526"/>
      <c r="M8" s="747"/>
      <c r="N8" s="748"/>
      <c r="O8" s="526"/>
      <c r="P8" s="747"/>
      <c r="Q8" s="748"/>
      <c r="R8" s="526"/>
      <c r="S8" s="529"/>
      <c r="T8" s="529"/>
    </row>
    <row r="9" spans="1:20" ht="14.1" customHeight="1">
      <c r="A9" s="512"/>
      <c r="B9" s="530"/>
      <c r="C9" s="744" t="s">
        <v>405</v>
      </c>
      <c r="D9" s="745"/>
      <c r="E9" s="745"/>
      <c r="F9" s="745"/>
      <c r="G9" s="745"/>
      <c r="H9" s="745"/>
      <c r="I9" s="745"/>
      <c r="J9" s="745"/>
      <c r="K9" s="746"/>
      <c r="L9" s="526"/>
      <c r="M9" s="747"/>
      <c r="N9" s="749"/>
      <c r="O9" s="526"/>
      <c r="P9" s="750"/>
      <c r="Q9" s="748"/>
      <c r="R9" s="526"/>
      <c r="S9" s="747"/>
      <c r="T9" s="748"/>
    </row>
    <row r="10" spans="1:20" ht="31.95" customHeight="1">
      <c r="A10" s="512"/>
      <c r="B10" s="513"/>
      <c r="C10" s="530"/>
      <c r="D10" s="531" t="s">
        <v>406</v>
      </c>
      <c r="E10" s="532" t="s">
        <v>407</v>
      </c>
      <c r="F10" s="533" t="s">
        <v>138</v>
      </c>
      <c r="G10" s="534">
        <v>25000</v>
      </c>
      <c r="H10" s="535" t="s">
        <v>210</v>
      </c>
      <c r="I10" s="535" t="s">
        <v>210</v>
      </c>
      <c r="J10" s="535" t="s">
        <v>210</v>
      </c>
      <c r="K10" s="535" t="s">
        <v>210</v>
      </c>
      <c r="L10" s="536"/>
      <c r="M10" s="537" t="s">
        <v>210</v>
      </c>
      <c r="N10" s="538" t="s">
        <v>210</v>
      </c>
      <c r="O10" s="539"/>
      <c r="P10" s="538" t="s">
        <v>210</v>
      </c>
      <c r="Q10" s="538" t="s">
        <v>210</v>
      </c>
      <c r="R10" s="536"/>
      <c r="S10" s="538" t="s">
        <v>210</v>
      </c>
      <c r="T10" s="538" t="s">
        <v>210</v>
      </c>
    </row>
    <row r="11" spans="1:20" ht="28.95" customHeight="1">
      <c r="A11" s="512"/>
      <c r="B11" s="513"/>
      <c r="C11" s="525"/>
      <c r="D11" s="531" t="s">
        <v>408</v>
      </c>
      <c r="E11" s="532" t="s">
        <v>407</v>
      </c>
      <c r="F11" s="533" t="s">
        <v>138</v>
      </c>
      <c r="G11" s="534">
        <v>50000</v>
      </c>
      <c r="H11" s="535" t="s">
        <v>210</v>
      </c>
      <c r="I11" s="535" t="s">
        <v>210</v>
      </c>
      <c r="J11" s="535" t="s">
        <v>210</v>
      </c>
      <c r="K11" s="535" t="s">
        <v>210</v>
      </c>
      <c r="L11" s="536"/>
      <c r="M11" s="537" t="s">
        <v>210</v>
      </c>
      <c r="N11" s="538" t="s">
        <v>210</v>
      </c>
      <c r="O11" s="539"/>
      <c r="P11" s="538" t="s">
        <v>210</v>
      </c>
      <c r="Q11" s="538" t="s">
        <v>210</v>
      </c>
      <c r="R11" s="536"/>
      <c r="S11" s="538" t="s">
        <v>210</v>
      </c>
      <c r="T11" s="538" t="s">
        <v>210</v>
      </c>
    </row>
    <row r="12" spans="1:20" ht="15" customHeight="1">
      <c r="A12" s="512"/>
      <c r="B12" s="513"/>
      <c r="C12" s="525"/>
      <c r="D12" s="540" t="s">
        <v>409</v>
      </c>
      <c r="E12" s="532" t="s">
        <v>407</v>
      </c>
      <c r="F12" s="533" t="s">
        <v>138</v>
      </c>
      <c r="G12" s="541">
        <v>3280</v>
      </c>
      <c r="H12" s="535" t="s">
        <v>210</v>
      </c>
      <c r="I12" s="535" t="s">
        <v>210</v>
      </c>
      <c r="J12" s="535" t="s">
        <v>210</v>
      </c>
      <c r="K12" s="535" t="s">
        <v>210</v>
      </c>
      <c r="L12" s="536"/>
      <c r="M12" s="537" t="s">
        <v>210</v>
      </c>
      <c r="N12" s="538" t="s">
        <v>210</v>
      </c>
      <c r="O12" s="539"/>
      <c r="P12" s="538" t="s">
        <v>210</v>
      </c>
      <c r="Q12" s="538" t="s">
        <v>210</v>
      </c>
      <c r="R12" s="536"/>
      <c r="S12" s="538" t="s">
        <v>210</v>
      </c>
      <c r="T12" s="538" t="s">
        <v>210</v>
      </c>
    </row>
    <row r="13" spans="1:20" ht="14.1" customHeight="1">
      <c r="A13" s="512"/>
      <c r="B13" s="513"/>
      <c r="C13" s="513"/>
      <c r="D13" s="542"/>
      <c r="E13" s="542"/>
      <c r="F13" s="542"/>
      <c r="G13" s="542"/>
      <c r="H13" s="542"/>
      <c r="I13" s="542"/>
      <c r="J13" s="542"/>
      <c r="K13" s="542"/>
      <c r="L13" s="513"/>
      <c r="M13" s="543"/>
      <c r="N13" s="513"/>
      <c r="O13" s="513"/>
      <c r="P13" s="544"/>
      <c r="Q13" s="542"/>
      <c r="R13" s="513"/>
      <c r="S13" s="543"/>
      <c r="T13" s="545"/>
    </row>
    <row r="14" spans="1:20" ht="13.2">
      <c r="A14" s="512"/>
      <c r="B14" s="513"/>
      <c r="C14" s="513"/>
      <c r="D14" s="546"/>
      <c r="E14" s="513"/>
      <c r="F14" s="513"/>
      <c r="G14" s="513"/>
      <c r="H14" s="513"/>
      <c r="I14" s="513"/>
      <c r="J14" s="513"/>
      <c r="K14" s="513"/>
      <c r="L14" s="547"/>
      <c r="M14" s="513"/>
      <c r="N14" s="513"/>
      <c r="O14" s="547"/>
      <c r="P14" s="513"/>
      <c r="Q14" s="513"/>
      <c r="R14" s="547"/>
      <c r="S14" s="513"/>
      <c r="T14" s="514"/>
    </row>
    <row r="15" spans="1:20" ht="14.1" customHeight="1">
      <c r="A15" s="512"/>
      <c r="B15" s="513"/>
      <c r="C15" s="513"/>
      <c r="D15" s="513"/>
      <c r="E15" s="513"/>
      <c r="F15" s="513"/>
      <c r="G15" s="513"/>
      <c r="H15" s="513"/>
      <c r="I15" s="513"/>
      <c r="J15" s="513"/>
      <c r="K15" s="513"/>
      <c r="L15" s="547"/>
      <c r="M15" s="513"/>
      <c r="N15" s="513"/>
      <c r="O15" s="547"/>
      <c r="P15" s="513"/>
      <c r="Q15" s="513"/>
      <c r="R15" s="547"/>
      <c r="S15" s="513"/>
      <c r="T15" s="514"/>
    </row>
    <row r="16" spans="1:20" ht="81.599999999999994" customHeight="1">
      <c r="A16" s="512"/>
      <c r="B16" s="513"/>
      <c r="C16" s="513"/>
      <c r="D16" s="751" t="s">
        <v>410</v>
      </c>
      <c r="E16" s="751"/>
      <c r="F16" s="751"/>
      <c r="G16" s="751"/>
      <c r="H16" s="513"/>
      <c r="I16" s="513"/>
      <c r="J16" s="513"/>
      <c r="K16" s="513"/>
      <c r="L16" s="547"/>
      <c r="M16" s="513"/>
      <c r="N16" s="513"/>
      <c r="O16" s="547"/>
      <c r="P16" s="513"/>
      <c r="Q16" s="513"/>
      <c r="R16" s="547"/>
      <c r="S16" s="513"/>
      <c r="T16" s="514"/>
    </row>
    <row r="17" spans="1:20" ht="71.400000000000006" customHeight="1">
      <c r="A17" s="512"/>
      <c r="B17" s="513"/>
      <c r="C17" s="513"/>
      <c r="D17" s="737" t="s">
        <v>411</v>
      </c>
      <c r="E17" s="737"/>
      <c r="F17" s="737"/>
      <c r="G17" s="737"/>
      <c r="H17" s="513"/>
      <c r="I17" s="513"/>
      <c r="J17" s="513"/>
      <c r="K17" s="513"/>
      <c r="L17" s="547"/>
      <c r="M17" s="513"/>
      <c r="N17" s="513"/>
      <c r="O17" s="547"/>
      <c r="P17" s="513"/>
      <c r="Q17" s="513"/>
      <c r="R17" s="547"/>
      <c r="S17" s="513"/>
      <c r="T17" s="514"/>
    </row>
    <row r="18" spans="1:20" ht="14.1" customHeight="1">
      <c r="A18" s="512"/>
      <c r="B18" s="513"/>
      <c r="C18" s="513"/>
      <c r="E18" s="513"/>
      <c r="F18" s="513"/>
      <c r="G18" s="513"/>
      <c r="H18" s="513"/>
      <c r="I18" s="513"/>
      <c r="J18" s="513"/>
      <c r="K18" s="513"/>
      <c r="L18" s="547"/>
      <c r="M18" s="513"/>
      <c r="N18" s="513"/>
      <c r="O18" s="547"/>
      <c r="P18" s="513"/>
      <c r="Q18" s="513"/>
      <c r="R18" s="547"/>
      <c r="S18" s="513"/>
      <c r="T18" s="514"/>
    </row>
    <row r="19" spans="1:20" ht="14.1" customHeight="1">
      <c r="A19" s="512"/>
      <c r="B19" s="513"/>
      <c r="C19" s="513"/>
      <c r="D19" s="513"/>
      <c r="E19" s="513"/>
      <c r="F19" s="513"/>
      <c r="G19" s="513"/>
      <c r="H19" s="513"/>
      <c r="I19" s="513"/>
      <c r="J19" s="513"/>
      <c r="K19" s="513"/>
      <c r="L19" s="547"/>
      <c r="M19" s="513"/>
      <c r="N19" s="513"/>
      <c r="O19" s="547"/>
      <c r="P19" s="513"/>
      <c r="Q19" s="513"/>
      <c r="R19" s="547"/>
      <c r="S19" s="513"/>
      <c r="T19" s="514"/>
    </row>
    <row r="20" spans="1:20" ht="14.1" customHeight="1">
      <c r="A20" s="512"/>
      <c r="B20" s="513"/>
      <c r="C20" s="513"/>
      <c r="D20" s="513"/>
      <c r="E20" s="513"/>
      <c r="F20" s="513"/>
      <c r="G20" s="513"/>
      <c r="H20" s="513"/>
      <c r="I20" s="513"/>
      <c r="J20" s="513"/>
      <c r="K20" s="513"/>
      <c r="L20" s="547"/>
      <c r="M20" s="513"/>
      <c r="N20" s="513"/>
      <c r="O20" s="547"/>
      <c r="P20" s="513"/>
      <c r="Q20" s="513"/>
      <c r="R20" s="547"/>
      <c r="S20" s="513"/>
      <c r="T20" s="514"/>
    </row>
    <row r="21" spans="1:20" ht="14.1" customHeight="1">
      <c r="A21" s="512"/>
      <c r="B21" s="513"/>
      <c r="C21" s="513"/>
      <c r="D21" s="513"/>
      <c r="E21" s="513"/>
      <c r="F21" s="513"/>
      <c r="G21" s="546"/>
      <c r="H21" s="513"/>
      <c r="I21" s="513"/>
      <c r="J21" s="513"/>
      <c r="K21" s="513"/>
      <c r="L21" s="547"/>
      <c r="M21" s="513"/>
      <c r="N21" s="513"/>
      <c r="O21" s="547"/>
      <c r="P21" s="513"/>
      <c r="Q21" s="513"/>
      <c r="R21" s="547"/>
      <c r="S21" s="513"/>
      <c r="T21" s="514"/>
    </row>
    <row r="22" spans="1:20" ht="14.1" customHeight="1">
      <c r="A22" s="512"/>
      <c r="B22" s="513"/>
      <c r="C22" s="513"/>
      <c r="D22" s="513"/>
      <c r="E22" s="513"/>
      <c r="F22" s="513"/>
      <c r="G22" s="513"/>
      <c r="H22" s="513"/>
      <c r="I22" s="513"/>
      <c r="J22" s="513"/>
      <c r="K22" s="513"/>
      <c r="L22" s="547"/>
      <c r="M22" s="513"/>
      <c r="N22" s="513"/>
      <c r="O22" s="547"/>
      <c r="P22" s="513"/>
      <c r="Q22" s="513"/>
      <c r="R22" s="547"/>
      <c r="S22" s="513"/>
      <c r="T22" s="514"/>
    </row>
    <row r="23" spans="1:20" ht="13.95" customHeight="1">
      <c r="A23" s="512"/>
      <c r="B23" s="513"/>
      <c r="C23" s="513"/>
      <c r="D23" s="513"/>
      <c r="E23" s="513"/>
      <c r="F23" s="513"/>
      <c r="G23" s="513"/>
      <c r="H23" s="513"/>
      <c r="I23" s="513"/>
      <c r="J23" s="513"/>
      <c r="K23" s="513"/>
      <c r="L23" s="513"/>
      <c r="M23" s="513"/>
      <c r="N23" s="513"/>
      <c r="O23" s="513"/>
      <c r="P23" s="513"/>
      <c r="Q23" s="513"/>
      <c r="R23" s="513"/>
      <c r="S23" s="513"/>
      <c r="T23" s="514"/>
    </row>
    <row r="24" spans="1:20" ht="13.95" customHeight="1">
      <c r="A24" s="512"/>
      <c r="B24" s="513"/>
      <c r="C24" s="513"/>
      <c r="D24" s="513"/>
      <c r="E24" s="513"/>
      <c r="F24" s="513"/>
      <c r="G24" s="513"/>
      <c r="H24" s="513"/>
      <c r="I24" s="513"/>
      <c r="J24" s="513"/>
      <c r="K24" s="513"/>
      <c r="L24" s="513"/>
      <c r="M24" s="513"/>
      <c r="N24" s="513"/>
      <c r="O24" s="513"/>
      <c r="P24" s="513"/>
      <c r="Q24" s="513"/>
      <c r="R24" s="513"/>
      <c r="S24" s="513"/>
      <c r="T24" s="514"/>
    </row>
    <row r="25" spans="1:20" ht="13.95" customHeight="1">
      <c r="A25" s="512"/>
      <c r="B25" s="513"/>
      <c r="C25" s="513"/>
      <c r="D25" s="513"/>
      <c r="E25" s="513"/>
      <c r="F25" s="513"/>
      <c r="G25" s="513"/>
      <c r="H25" s="513"/>
      <c r="I25" s="513"/>
      <c r="J25" s="513"/>
      <c r="K25" s="513"/>
      <c r="L25" s="513"/>
      <c r="M25" s="513"/>
      <c r="N25" s="513"/>
      <c r="O25" s="513"/>
      <c r="P25" s="513"/>
      <c r="Q25" s="513"/>
      <c r="R25" s="513"/>
      <c r="S25" s="513"/>
      <c r="T25" s="514"/>
    </row>
    <row r="26" spans="1:20" ht="14.1" customHeight="1">
      <c r="A26" s="512"/>
      <c r="B26" s="513"/>
      <c r="C26" s="513"/>
      <c r="D26" s="513"/>
      <c r="E26" s="513"/>
      <c r="F26" s="513"/>
      <c r="G26" s="513"/>
      <c r="H26" s="513"/>
      <c r="I26" s="513"/>
      <c r="J26" s="513"/>
      <c r="K26" s="513"/>
      <c r="L26" s="547"/>
      <c r="M26" s="513"/>
      <c r="N26" s="513"/>
      <c r="O26" s="547"/>
      <c r="P26" s="513"/>
      <c r="Q26" s="513"/>
      <c r="R26" s="547"/>
      <c r="S26" s="513"/>
      <c r="T26" s="514"/>
    </row>
    <row r="27" spans="1:20" ht="14.1" customHeight="1">
      <c r="A27" s="512"/>
      <c r="B27" s="513"/>
      <c r="C27" s="513"/>
      <c r="D27" s="513"/>
      <c r="E27" s="513"/>
      <c r="F27" s="513"/>
      <c r="G27" s="513"/>
      <c r="H27" s="513"/>
      <c r="I27" s="513"/>
      <c r="J27" s="513"/>
      <c r="K27" s="513"/>
      <c r="L27" s="547"/>
      <c r="M27" s="513"/>
      <c r="N27" s="513"/>
      <c r="O27" s="547"/>
      <c r="P27" s="513"/>
      <c r="Q27" s="513"/>
      <c r="R27" s="547"/>
      <c r="S27" s="513"/>
      <c r="T27" s="514"/>
    </row>
    <row r="28" spans="1:20" ht="14.1" customHeight="1">
      <c r="A28" s="512"/>
      <c r="B28" s="513"/>
      <c r="C28" s="513"/>
      <c r="D28" s="513"/>
      <c r="E28" s="513"/>
      <c r="F28" s="513"/>
      <c r="G28" s="513"/>
      <c r="H28" s="513"/>
      <c r="I28" s="513"/>
      <c r="J28" s="513"/>
      <c r="K28" s="513"/>
      <c r="L28" s="547"/>
      <c r="M28" s="513"/>
      <c r="N28" s="513"/>
      <c r="O28" s="547"/>
      <c r="P28" s="513"/>
      <c r="Q28" s="513"/>
      <c r="R28" s="547"/>
      <c r="S28" s="513"/>
      <c r="T28" s="514"/>
    </row>
    <row r="29" spans="1:20" ht="14.1" customHeight="1">
      <c r="A29" s="512"/>
      <c r="B29" s="513"/>
      <c r="C29" s="513"/>
      <c r="D29" s="513"/>
      <c r="E29" s="513"/>
      <c r="F29" s="513"/>
      <c r="G29" s="513"/>
      <c r="H29" s="513"/>
      <c r="I29" s="513"/>
      <c r="J29" s="513"/>
      <c r="K29" s="513"/>
      <c r="L29" s="547"/>
      <c r="M29" s="513"/>
      <c r="N29" s="513"/>
      <c r="O29" s="547"/>
      <c r="P29" s="513"/>
      <c r="Q29" s="513"/>
      <c r="R29" s="547"/>
      <c r="S29" s="513"/>
      <c r="T29" s="514"/>
    </row>
    <row r="30" spans="1:20" ht="14.1" customHeight="1">
      <c r="A30" s="512"/>
      <c r="B30" s="513"/>
      <c r="C30" s="513"/>
      <c r="D30" s="513"/>
      <c r="E30" s="513"/>
      <c r="F30" s="513"/>
      <c r="G30" s="513"/>
      <c r="H30" s="513"/>
      <c r="I30" s="513"/>
      <c r="J30" s="513"/>
      <c r="K30" s="513"/>
      <c r="L30" s="547"/>
      <c r="M30" s="513"/>
      <c r="N30" s="513"/>
      <c r="O30" s="547"/>
      <c r="P30" s="513"/>
      <c r="Q30" s="513"/>
      <c r="R30" s="547"/>
      <c r="S30" s="513"/>
      <c r="T30" s="514"/>
    </row>
    <row r="31" spans="1:20" ht="14.1" customHeight="1">
      <c r="A31" s="512"/>
      <c r="B31" s="513"/>
      <c r="C31" s="513"/>
      <c r="D31" s="513"/>
      <c r="E31" s="513"/>
      <c r="F31" s="513"/>
      <c r="G31" s="513"/>
      <c r="H31" s="513"/>
      <c r="I31" s="513"/>
      <c r="J31" s="513"/>
      <c r="K31" s="513"/>
      <c r="L31" s="547"/>
      <c r="M31" s="513"/>
      <c r="N31" s="513"/>
      <c r="O31" s="547"/>
      <c r="P31" s="513"/>
      <c r="Q31" s="513"/>
      <c r="R31" s="547"/>
      <c r="S31" s="513"/>
      <c r="T31" s="514"/>
    </row>
    <row r="32" spans="1:20" ht="14.1" customHeight="1">
      <c r="A32" s="512"/>
      <c r="B32" s="513"/>
      <c r="C32" s="513"/>
      <c r="D32" s="513"/>
      <c r="E32" s="513"/>
      <c r="F32" s="513"/>
      <c r="G32" s="513"/>
      <c r="H32" s="513"/>
      <c r="I32" s="513"/>
      <c r="J32" s="513"/>
      <c r="K32" s="513"/>
      <c r="L32" s="547"/>
      <c r="M32" s="513"/>
      <c r="N32" s="513"/>
      <c r="O32" s="547"/>
      <c r="P32" s="513"/>
      <c r="Q32" s="513"/>
      <c r="R32" s="547"/>
      <c r="S32" s="513"/>
      <c r="T32" s="514"/>
    </row>
    <row r="33" spans="1:20" ht="14.1" customHeight="1">
      <c r="A33" s="512"/>
      <c r="B33" s="513"/>
      <c r="C33" s="513"/>
      <c r="D33" s="513"/>
      <c r="E33" s="513"/>
      <c r="F33" s="513"/>
      <c r="G33" s="513"/>
      <c r="H33" s="513"/>
      <c r="I33" s="513"/>
      <c r="J33" s="513"/>
      <c r="K33" s="513"/>
      <c r="L33" s="547"/>
      <c r="M33" s="513"/>
      <c r="N33" s="513"/>
      <c r="O33" s="547"/>
      <c r="P33" s="513"/>
      <c r="Q33" s="513"/>
      <c r="R33" s="547"/>
      <c r="S33" s="513"/>
      <c r="T33" s="514"/>
    </row>
    <row r="34" spans="1:20" ht="14.1" customHeight="1">
      <c r="A34" s="512"/>
      <c r="B34" s="513"/>
      <c r="C34" s="513"/>
      <c r="D34" s="513"/>
      <c r="E34" s="513"/>
      <c r="F34" s="513"/>
      <c r="G34" s="513"/>
      <c r="H34" s="513"/>
      <c r="I34" s="513"/>
      <c r="J34" s="513"/>
      <c r="K34" s="513"/>
      <c r="L34" s="547"/>
      <c r="M34" s="513"/>
      <c r="N34" s="513"/>
      <c r="O34" s="547"/>
      <c r="P34" s="513"/>
      <c r="Q34" s="513"/>
      <c r="R34" s="547"/>
      <c r="S34" s="513"/>
      <c r="T34" s="514"/>
    </row>
    <row r="35" spans="1:20" ht="14.1" customHeight="1">
      <c r="A35" s="512"/>
      <c r="B35" s="513"/>
      <c r="C35" s="513"/>
      <c r="D35" s="513"/>
      <c r="E35" s="513"/>
      <c r="F35" s="513"/>
      <c r="G35" s="513"/>
      <c r="H35" s="513"/>
      <c r="I35" s="513"/>
      <c r="J35" s="513"/>
      <c r="K35" s="513"/>
      <c r="L35" s="547"/>
      <c r="M35" s="513"/>
      <c r="N35" s="513"/>
      <c r="O35" s="547"/>
      <c r="P35" s="513"/>
      <c r="Q35" s="513"/>
      <c r="R35" s="547"/>
      <c r="S35" s="513"/>
      <c r="T35" s="514"/>
    </row>
    <row r="36" spans="1:20" ht="13.95" customHeight="1">
      <c r="A36" s="512"/>
      <c r="B36" s="513"/>
      <c r="C36" s="513"/>
      <c r="D36" s="513"/>
      <c r="E36" s="513"/>
      <c r="F36" s="513"/>
      <c r="G36" s="513"/>
      <c r="H36" s="513"/>
      <c r="I36" s="513"/>
      <c r="J36" s="513"/>
      <c r="K36" s="513"/>
      <c r="L36" s="513"/>
      <c r="M36" s="513"/>
      <c r="N36" s="513"/>
      <c r="O36" s="513"/>
      <c r="P36" s="513"/>
      <c r="Q36" s="513"/>
      <c r="R36" s="513"/>
      <c r="S36" s="513"/>
      <c r="T36" s="514"/>
    </row>
    <row r="37" spans="1:20" ht="13.95" customHeight="1">
      <c r="A37" s="512"/>
      <c r="B37" s="513"/>
      <c r="C37" s="513"/>
      <c r="D37" s="513"/>
      <c r="E37" s="513"/>
      <c r="F37" s="513"/>
      <c r="G37" s="513"/>
      <c r="H37" s="513"/>
      <c r="I37" s="513"/>
      <c r="J37" s="513"/>
      <c r="K37" s="513"/>
      <c r="L37" s="513"/>
      <c r="M37" s="513"/>
      <c r="N37" s="513"/>
      <c r="O37" s="513"/>
      <c r="P37" s="513"/>
      <c r="Q37" s="513"/>
      <c r="R37" s="513"/>
      <c r="S37" s="513"/>
      <c r="T37" s="514"/>
    </row>
    <row r="38" spans="1:20" ht="13.95" customHeight="1">
      <c r="A38" s="512"/>
      <c r="B38" s="513"/>
      <c r="C38" s="513"/>
      <c r="D38" s="513"/>
      <c r="E38" s="513"/>
      <c r="F38" s="513"/>
      <c r="G38" s="513"/>
      <c r="H38" s="513"/>
      <c r="I38" s="513"/>
      <c r="J38" s="513"/>
      <c r="K38" s="513"/>
      <c r="L38" s="513"/>
      <c r="M38" s="513"/>
      <c r="N38" s="513"/>
      <c r="O38" s="513"/>
      <c r="P38" s="513"/>
      <c r="Q38" s="513"/>
      <c r="R38" s="513"/>
      <c r="S38" s="513"/>
      <c r="T38" s="514"/>
    </row>
    <row r="39" spans="1:20" ht="14.1" customHeight="1">
      <c r="A39" s="512"/>
      <c r="B39" s="513"/>
      <c r="C39" s="513"/>
      <c r="D39" s="513"/>
      <c r="E39" s="513"/>
      <c r="F39" s="513"/>
      <c r="G39" s="513"/>
      <c r="H39" s="513"/>
      <c r="I39" s="513"/>
      <c r="J39" s="513"/>
      <c r="K39" s="513"/>
      <c r="L39" s="547"/>
      <c r="M39" s="513"/>
      <c r="N39" s="513"/>
      <c r="O39" s="547"/>
      <c r="P39" s="513"/>
      <c r="Q39" s="513"/>
      <c r="R39" s="547"/>
      <c r="S39" s="513"/>
      <c r="T39" s="514"/>
    </row>
    <row r="40" spans="1:20" ht="14.1" customHeight="1">
      <c r="A40" s="512"/>
      <c r="B40" s="513"/>
      <c r="C40" s="513"/>
      <c r="D40" s="513"/>
      <c r="E40" s="513"/>
      <c r="F40" s="513"/>
      <c r="G40" s="513"/>
      <c r="H40" s="513"/>
      <c r="I40" s="513"/>
      <c r="J40" s="513"/>
      <c r="K40" s="513"/>
      <c r="L40" s="547"/>
      <c r="M40" s="513"/>
      <c r="N40" s="513"/>
      <c r="O40" s="547"/>
      <c r="P40" s="513"/>
      <c r="Q40" s="513"/>
      <c r="R40" s="547"/>
      <c r="S40" s="513"/>
      <c r="T40" s="514"/>
    </row>
    <row r="41" spans="1:20" ht="14.1" customHeight="1">
      <c r="A41" s="512"/>
      <c r="B41" s="513"/>
      <c r="C41" s="513"/>
      <c r="D41" s="513"/>
      <c r="E41" s="513"/>
      <c r="F41" s="513"/>
      <c r="G41" s="513"/>
      <c r="H41" s="513"/>
      <c r="I41" s="513"/>
      <c r="J41" s="513"/>
      <c r="K41" s="513"/>
      <c r="L41" s="547"/>
      <c r="M41" s="513"/>
      <c r="N41" s="513"/>
      <c r="O41" s="547"/>
      <c r="P41" s="513"/>
      <c r="Q41" s="513"/>
      <c r="R41" s="547"/>
      <c r="S41" s="513"/>
      <c r="T41" s="514"/>
    </row>
    <row r="42" spans="1:20" ht="14.1" customHeight="1">
      <c r="A42" s="512"/>
      <c r="B42" s="513"/>
      <c r="C42" s="513"/>
      <c r="D42" s="513"/>
      <c r="E42" s="513"/>
      <c r="F42" s="513"/>
      <c r="G42" s="513"/>
      <c r="H42" s="513"/>
      <c r="I42" s="513"/>
      <c r="J42" s="513"/>
      <c r="K42" s="513"/>
      <c r="L42" s="547"/>
      <c r="M42" s="513"/>
      <c r="N42" s="513"/>
      <c r="O42" s="547"/>
      <c r="P42" s="513"/>
      <c r="Q42" s="513"/>
      <c r="R42" s="547"/>
      <c r="S42" s="513"/>
      <c r="T42" s="514"/>
    </row>
    <row r="43" spans="1:20" ht="14.1" customHeight="1">
      <c r="A43" s="512"/>
      <c r="B43" s="513"/>
      <c r="C43" s="513"/>
      <c r="D43" s="513"/>
      <c r="E43" s="513"/>
      <c r="F43" s="513"/>
      <c r="G43" s="513"/>
      <c r="H43" s="513"/>
      <c r="I43" s="513"/>
      <c r="J43" s="513"/>
      <c r="K43" s="513"/>
      <c r="L43" s="547"/>
      <c r="M43" s="513"/>
      <c r="N43" s="513"/>
      <c r="O43" s="547"/>
      <c r="P43" s="513"/>
      <c r="Q43" s="513"/>
      <c r="R43" s="547"/>
      <c r="S43" s="513"/>
      <c r="T43" s="514"/>
    </row>
    <row r="44" spans="1:20" ht="14.1" customHeight="1">
      <c r="A44" s="512"/>
      <c r="B44" s="513"/>
      <c r="C44" s="513"/>
      <c r="D44" s="513"/>
      <c r="E44" s="513"/>
      <c r="F44" s="513"/>
      <c r="G44" s="513"/>
      <c r="H44" s="513"/>
      <c r="I44" s="513"/>
      <c r="J44" s="513"/>
      <c r="K44" s="513"/>
      <c r="L44" s="547"/>
      <c r="M44" s="513"/>
      <c r="N44" s="513"/>
      <c r="O44" s="547"/>
      <c r="P44" s="513"/>
      <c r="Q44" s="513"/>
      <c r="R44" s="547"/>
      <c r="S44" s="513"/>
      <c r="T44" s="514"/>
    </row>
    <row r="45" spans="1:20" ht="14.1" customHeight="1">
      <c r="A45" s="512"/>
      <c r="B45" s="513"/>
      <c r="C45" s="513"/>
      <c r="D45" s="513"/>
      <c r="E45" s="513"/>
      <c r="F45" s="513"/>
      <c r="G45" s="513"/>
      <c r="H45" s="513"/>
      <c r="I45" s="513"/>
      <c r="J45" s="513"/>
      <c r="K45" s="513"/>
      <c r="L45" s="547"/>
      <c r="M45" s="513"/>
      <c r="N45" s="513"/>
      <c r="O45" s="547"/>
      <c r="P45" s="513"/>
      <c r="Q45" s="513"/>
      <c r="R45" s="547"/>
      <c r="S45" s="513"/>
      <c r="T45" s="514"/>
    </row>
    <row r="46" spans="1:20" ht="14.1" customHeight="1">
      <c r="A46" s="512"/>
      <c r="B46" s="513"/>
      <c r="C46" s="513"/>
      <c r="D46" s="513"/>
      <c r="E46" s="513"/>
      <c r="F46" s="513"/>
      <c r="G46" s="513"/>
      <c r="H46" s="513"/>
      <c r="I46" s="513"/>
      <c r="J46" s="513"/>
      <c r="K46" s="513"/>
      <c r="L46" s="547"/>
      <c r="M46" s="513"/>
      <c r="N46" s="513"/>
      <c r="O46" s="547"/>
      <c r="P46" s="513"/>
      <c r="Q46" s="513"/>
      <c r="R46" s="547"/>
      <c r="S46" s="513"/>
      <c r="T46" s="514"/>
    </row>
    <row r="47" spans="1:20" ht="14.1" customHeight="1">
      <c r="A47" s="512"/>
      <c r="B47" s="513"/>
      <c r="C47" s="513"/>
      <c r="D47" s="513"/>
      <c r="E47" s="513"/>
      <c r="F47" s="513"/>
      <c r="G47" s="513"/>
      <c r="H47" s="513"/>
      <c r="I47" s="513"/>
      <c r="J47" s="513"/>
      <c r="K47" s="513"/>
      <c r="L47" s="547"/>
      <c r="M47" s="513"/>
      <c r="N47" s="513"/>
      <c r="O47" s="547"/>
      <c r="P47" s="513"/>
      <c r="Q47" s="513"/>
      <c r="R47" s="547"/>
      <c r="S47" s="513"/>
      <c r="T47" s="514"/>
    </row>
    <row r="48" spans="1:20" ht="14.1" customHeight="1">
      <c r="A48" s="512"/>
      <c r="B48" s="513"/>
      <c r="C48" s="513"/>
      <c r="D48" s="513"/>
      <c r="E48" s="513"/>
      <c r="F48" s="513"/>
      <c r="G48" s="513"/>
      <c r="H48" s="513"/>
      <c r="I48" s="513"/>
      <c r="J48" s="513"/>
      <c r="K48" s="513"/>
      <c r="L48" s="547"/>
      <c r="M48" s="513"/>
      <c r="N48" s="513"/>
      <c r="O48" s="547"/>
      <c r="P48" s="513"/>
      <c r="Q48" s="513"/>
      <c r="R48" s="547"/>
      <c r="S48" s="513"/>
      <c r="T48" s="514"/>
    </row>
    <row r="49" spans="1:20" ht="13.95" customHeight="1">
      <c r="A49" s="512"/>
      <c r="B49" s="513"/>
      <c r="C49" s="513"/>
      <c r="D49" s="513"/>
      <c r="E49" s="513"/>
      <c r="F49" s="513"/>
      <c r="G49" s="513"/>
      <c r="H49" s="513"/>
      <c r="I49" s="513"/>
      <c r="J49" s="513"/>
      <c r="K49" s="513"/>
      <c r="L49" s="513"/>
      <c r="M49" s="513"/>
      <c r="N49" s="513"/>
      <c r="O49" s="513"/>
      <c r="P49" s="513"/>
      <c r="Q49" s="513"/>
      <c r="R49" s="513"/>
      <c r="S49" s="513"/>
      <c r="T49" s="514"/>
    </row>
    <row r="50" spans="1:20" ht="13.95" customHeight="1">
      <c r="A50" s="512"/>
      <c r="B50" s="513"/>
      <c r="C50" s="513"/>
      <c r="D50" s="513"/>
      <c r="E50" s="513"/>
      <c r="F50" s="513"/>
      <c r="G50" s="513"/>
      <c r="H50" s="513"/>
      <c r="I50" s="513"/>
      <c r="J50" s="513"/>
      <c r="K50" s="513"/>
      <c r="L50" s="513"/>
      <c r="M50" s="513"/>
      <c r="N50" s="513"/>
      <c r="O50" s="513"/>
      <c r="P50" s="513"/>
      <c r="Q50" s="513"/>
      <c r="R50" s="513"/>
      <c r="S50" s="513"/>
      <c r="T50" s="514"/>
    </row>
    <row r="51" spans="1:20" ht="13.95" customHeight="1">
      <c r="A51" s="512"/>
      <c r="B51" s="513"/>
      <c r="C51" s="513"/>
      <c r="D51" s="513"/>
      <c r="E51" s="513"/>
      <c r="F51" s="513"/>
      <c r="G51" s="513"/>
      <c r="H51" s="513"/>
      <c r="I51" s="513"/>
      <c r="J51" s="513"/>
      <c r="K51" s="513"/>
      <c r="L51" s="513"/>
      <c r="M51" s="513"/>
      <c r="N51" s="513"/>
      <c r="O51" s="513"/>
      <c r="P51" s="513"/>
      <c r="Q51" s="513"/>
      <c r="R51" s="513"/>
      <c r="S51" s="513"/>
      <c r="T51" s="514"/>
    </row>
    <row r="52" spans="1:20" ht="14.1" customHeight="1">
      <c r="A52" s="512"/>
      <c r="B52" s="513"/>
      <c r="C52" s="513"/>
      <c r="D52" s="513"/>
      <c r="E52" s="513"/>
      <c r="F52" s="513"/>
      <c r="G52" s="513"/>
      <c r="H52" s="513"/>
      <c r="I52" s="513"/>
      <c r="J52" s="513"/>
      <c r="K52" s="513"/>
      <c r="L52" s="547"/>
      <c r="M52" s="513"/>
      <c r="N52" s="513"/>
      <c r="O52" s="547"/>
      <c r="P52" s="513"/>
      <c r="Q52" s="513"/>
      <c r="R52" s="547"/>
      <c r="S52" s="513"/>
      <c r="T52" s="514"/>
    </row>
    <row r="53" spans="1:20" ht="14.1" customHeight="1">
      <c r="A53" s="512"/>
      <c r="B53" s="513"/>
      <c r="C53" s="513"/>
      <c r="D53" s="513"/>
      <c r="E53" s="513"/>
      <c r="F53" s="513"/>
      <c r="G53" s="513"/>
      <c r="H53" s="513"/>
      <c r="I53" s="513"/>
      <c r="J53" s="513"/>
      <c r="K53" s="513"/>
      <c r="L53" s="547"/>
      <c r="M53" s="513"/>
      <c r="N53" s="513"/>
      <c r="O53" s="547"/>
      <c r="P53" s="513"/>
      <c r="Q53" s="513"/>
      <c r="R53" s="547"/>
      <c r="S53" s="513"/>
      <c r="T53" s="514"/>
    </row>
    <row r="54" spans="1:20" ht="14.1" customHeight="1">
      <c r="A54" s="512"/>
      <c r="B54" s="513"/>
      <c r="C54" s="513"/>
      <c r="D54" s="513"/>
      <c r="E54" s="513"/>
      <c r="F54" s="513"/>
      <c r="G54" s="513"/>
      <c r="H54" s="513"/>
      <c r="I54" s="513"/>
      <c r="J54" s="513"/>
      <c r="K54" s="513"/>
      <c r="L54" s="547"/>
      <c r="M54" s="513"/>
      <c r="N54" s="513"/>
      <c r="O54" s="547"/>
      <c r="P54" s="513"/>
      <c r="Q54" s="513"/>
      <c r="R54" s="547"/>
      <c r="S54" s="513"/>
      <c r="T54" s="514"/>
    </row>
    <row r="55" spans="1:20" ht="14.1" customHeight="1">
      <c r="A55" s="512"/>
      <c r="B55" s="513"/>
      <c r="C55" s="513"/>
      <c r="D55" s="513"/>
      <c r="E55" s="513"/>
      <c r="F55" s="513"/>
      <c r="G55" s="513"/>
      <c r="H55" s="513"/>
      <c r="I55" s="513"/>
      <c r="J55" s="513"/>
      <c r="K55" s="513"/>
      <c r="L55" s="547"/>
      <c r="M55" s="513"/>
      <c r="N55" s="513"/>
      <c r="O55" s="547"/>
      <c r="P55" s="513"/>
      <c r="Q55" s="513"/>
      <c r="R55" s="547"/>
      <c r="S55" s="513"/>
      <c r="T55" s="514"/>
    </row>
    <row r="56" spans="1:20" ht="14.1" customHeight="1">
      <c r="A56" s="512"/>
      <c r="B56" s="513"/>
      <c r="C56" s="513"/>
      <c r="D56" s="513"/>
      <c r="E56" s="513"/>
      <c r="F56" s="513"/>
      <c r="G56" s="513"/>
      <c r="H56" s="513"/>
      <c r="I56" s="513"/>
      <c r="J56" s="513"/>
      <c r="K56" s="513"/>
      <c r="L56" s="547"/>
      <c r="M56" s="513"/>
      <c r="N56" s="513"/>
      <c r="O56" s="547"/>
      <c r="P56" s="513"/>
      <c r="Q56" s="513"/>
      <c r="R56" s="547"/>
      <c r="S56" s="513"/>
      <c r="T56" s="514"/>
    </row>
    <row r="57" spans="1:20" ht="14.1" customHeight="1">
      <c r="A57" s="512"/>
      <c r="B57" s="513"/>
      <c r="C57" s="513"/>
      <c r="D57" s="513"/>
      <c r="E57" s="513"/>
      <c r="F57" s="513"/>
      <c r="G57" s="513"/>
      <c r="H57" s="513"/>
      <c r="I57" s="513"/>
      <c r="J57" s="513"/>
      <c r="K57" s="513"/>
      <c r="L57" s="547"/>
      <c r="M57" s="513"/>
      <c r="N57" s="513"/>
      <c r="O57" s="547"/>
      <c r="P57" s="513"/>
      <c r="Q57" s="513"/>
      <c r="R57" s="547"/>
      <c r="S57" s="513"/>
      <c r="T57" s="514"/>
    </row>
    <row r="58" spans="1:20" ht="14.1" customHeight="1">
      <c r="A58" s="512"/>
      <c r="B58" s="513"/>
      <c r="C58" s="513"/>
      <c r="D58" s="513"/>
      <c r="E58" s="513"/>
      <c r="F58" s="513"/>
      <c r="G58" s="513"/>
      <c r="H58" s="513"/>
      <c r="I58" s="513"/>
      <c r="J58" s="513"/>
      <c r="K58" s="513"/>
      <c r="L58" s="547"/>
      <c r="M58" s="513"/>
      <c r="N58" s="513"/>
      <c r="O58" s="547"/>
      <c r="P58" s="513"/>
      <c r="Q58" s="513"/>
      <c r="R58" s="547"/>
      <c r="S58" s="513"/>
      <c r="T58" s="514"/>
    </row>
    <row r="59" spans="1:20" ht="14.1" customHeight="1">
      <c r="A59" s="512"/>
      <c r="B59" s="513"/>
      <c r="C59" s="513"/>
      <c r="D59" s="513"/>
      <c r="E59" s="513"/>
      <c r="F59" s="513"/>
      <c r="G59" s="513"/>
      <c r="H59" s="513"/>
      <c r="I59" s="513"/>
      <c r="J59" s="513"/>
      <c r="K59" s="513"/>
      <c r="L59" s="547"/>
      <c r="M59" s="513"/>
      <c r="N59" s="513"/>
      <c r="O59" s="547"/>
      <c r="P59" s="513"/>
      <c r="Q59" s="513"/>
      <c r="R59" s="547"/>
      <c r="S59" s="513"/>
      <c r="T59" s="514"/>
    </row>
    <row r="60" spans="1:20" ht="14.1" customHeight="1">
      <c r="A60" s="512"/>
      <c r="B60" s="513"/>
      <c r="C60" s="513"/>
      <c r="D60" s="513"/>
      <c r="E60" s="513"/>
      <c r="F60" s="513"/>
      <c r="G60" s="513"/>
      <c r="H60" s="513"/>
      <c r="I60" s="513"/>
      <c r="J60" s="513"/>
      <c r="K60" s="513"/>
      <c r="L60" s="547"/>
      <c r="M60" s="513"/>
      <c r="N60" s="513"/>
      <c r="O60" s="547"/>
      <c r="P60" s="513"/>
      <c r="Q60" s="513"/>
      <c r="R60" s="547"/>
      <c r="S60" s="513"/>
      <c r="T60" s="514"/>
    </row>
    <row r="61" spans="1:20" ht="14.1" customHeight="1">
      <c r="A61" s="512"/>
      <c r="B61" s="513"/>
      <c r="C61" s="513"/>
      <c r="D61" s="513"/>
      <c r="E61" s="513"/>
      <c r="F61" s="513"/>
      <c r="G61" s="513"/>
      <c r="H61" s="513"/>
      <c r="I61" s="513"/>
      <c r="J61" s="513"/>
      <c r="K61" s="513"/>
      <c r="L61" s="547"/>
      <c r="M61" s="513"/>
      <c r="N61" s="513"/>
      <c r="O61" s="547"/>
      <c r="P61" s="513"/>
      <c r="Q61" s="513"/>
      <c r="R61" s="547"/>
      <c r="S61" s="513"/>
      <c r="T61" s="514"/>
    </row>
    <row r="62" spans="1:20" ht="13.95" customHeight="1">
      <c r="A62" s="512"/>
      <c r="B62" s="513"/>
      <c r="C62" s="513"/>
      <c r="D62" s="513"/>
      <c r="E62" s="513"/>
      <c r="F62" s="513"/>
      <c r="G62" s="513"/>
      <c r="H62" s="513"/>
      <c r="I62" s="513"/>
      <c r="J62" s="513"/>
      <c r="K62" s="513"/>
      <c r="L62" s="513"/>
      <c r="M62" s="513"/>
      <c r="N62" s="513"/>
      <c r="O62" s="513"/>
      <c r="P62" s="513"/>
      <c r="Q62" s="513"/>
      <c r="R62" s="513"/>
      <c r="S62" s="513"/>
      <c r="T62" s="514"/>
    </row>
    <row r="63" spans="1:20" ht="13.95" customHeight="1">
      <c r="A63" s="512"/>
      <c r="B63" s="513"/>
      <c r="C63" s="513"/>
      <c r="D63" s="513"/>
      <c r="E63" s="513"/>
      <c r="F63" s="513"/>
      <c r="G63" s="513"/>
      <c r="H63" s="513"/>
      <c r="I63" s="513"/>
      <c r="J63" s="513"/>
      <c r="K63" s="513"/>
      <c r="L63" s="513"/>
      <c r="M63" s="513"/>
      <c r="N63" s="513"/>
      <c r="O63" s="513"/>
      <c r="P63" s="513"/>
      <c r="Q63" s="513"/>
      <c r="R63" s="513"/>
      <c r="S63" s="513"/>
      <c r="T63" s="514"/>
    </row>
    <row r="64" spans="1:20" ht="13.95" customHeight="1">
      <c r="A64" s="512"/>
      <c r="B64" s="513"/>
      <c r="C64" s="513"/>
      <c r="D64" s="513"/>
      <c r="E64" s="513"/>
      <c r="F64" s="513"/>
      <c r="G64" s="513"/>
      <c r="H64" s="513"/>
      <c r="I64" s="513"/>
      <c r="J64" s="513"/>
      <c r="K64" s="513"/>
      <c r="L64" s="513"/>
      <c r="M64" s="513"/>
      <c r="N64" s="513"/>
      <c r="O64" s="513"/>
      <c r="P64" s="513"/>
      <c r="Q64" s="513"/>
      <c r="R64" s="513"/>
      <c r="S64" s="513"/>
      <c r="T64" s="514"/>
    </row>
    <row r="65" spans="1:20" ht="14.1" customHeight="1">
      <c r="A65" s="512"/>
      <c r="B65" s="513"/>
      <c r="C65" s="513"/>
      <c r="D65" s="513"/>
      <c r="E65" s="513"/>
      <c r="F65" s="513"/>
      <c r="G65" s="513"/>
      <c r="H65" s="513"/>
      <c r="I65" s="513"/>
      <c r="J65" s="513"/>
      <c r="K65" s="513"/>
      <c r="L65" s="547"/>
      <c r="M65" s="513"/>
      <c r="N65" s="513"/>
      <c r="O65" s="547"/>
      <c r="P65" s="513"/>
      <c r="Q65" s="513"/>
      <c r="R65" s="547"/>
      <c r="S65" s="513"/>
      <c r="T65" s="514"/>
    </row>
    <row r="66" spans="1:20" ht="14.1" customHeight="1">
      <c r="A66" s="512"/>
      <c r="B66" s="513"/>
      <c r="C66" s="513"/>
      <c r="D66" s="513"/>
      <c r="E66" s="513"/>
      <c r="F66" s="513"/>
      <c r="G66" s="513"/>
      <c r="H66" s="513"/>
      <c r="I66" s="513"/>
      <c r="J66" s="513"/>
      <c r="K66" s="513"/>
      <c r="L66" s="547"/>
      <c r="M66" s="513"/>
      <c r="N66" s="513"/>
      <c r="O66" s="547"/>
      <c r="P66" s="513"/>
      <c r="Q66" s="513"/>
      <c r="R66" s="547"/>
      <c r="S66" s="513"/>
      <c r="T66" s="514"/>
    </row>
    <row r="67" spans="1:20" ht="14.1" customHeight="1">
      <c r="A67" s="512"/>
      <c r="B67" s="513"/>
      <c r="C67" s="513"/>
      <c r="D67" s="513"/>
      <c r="E67" s="513"/>
      <c r="F67" s="513"/>
      <c r="G67" s="513"/>
      <c r="H67" s="513"/>
      <c r="I67" s="513"/>
      <c r="J67" s="513"/>
      <c r="K67" s="513"/>
      <c r="L67" s="547"/>
      <c r="M67" s="513"/>
      <c r="N67" s="513"/>
      <c r="O67" s="547"/>
      <c r="P67" s="513"/>
      <c r="Q67" s="513"/>
      <c r="R67" s="547"/>
      <c r="S67" s="513"/>
      <c r="T67" s="514"/>
    </row>
    <row r="68" spans="1:20" ht="14.1" customHeight="1">
      <c r="A68" s="512"/>
      <c r="B68" s="513"/>
      <c r="C68" s="513"/>
      <c r="D68" s="513"/>
      <c r="E68" s="513"/>
      <c r="F68" s="513"/>
      <c r="G68" s="513"/>
      <c r="H68" s="513"/>
      <c r="I68" s="513"/>
      <c r="J68" s="513"/>
      <c r="K68" s="513"/>
      <c r="L68" s="547"/>
      <c r="M68" s="513"/>
      <c r="N68" s="513"/>
      <c r="O68" s="547"/>
      <c r="P68" s="513"/>
      <c r="Q68" s="513"/>
      <c r="R68" s="547"/>
      <c r="S68" s="513"/>
      <c r="T68" s="514"/>
    </row>
    <row r="69" spans="1:20" ht="14.1" customHeight="1">
      <c r="A69" s="512"/>
      <c r="B69" s="513"/>
      <c r="C69" s="513"/>
      <c r="D69" s="513"/>
      <c r="E69" s="513"/>
      <c r="F69" s="513"/>
      <c r="G69" s="513"/>
      <c r="H69" s="513"/>
      <c r="I69" s="513"/>
      <c r="J69" s="513"/>
      <c r="K69" s="513"/>
      <c r="L69" s="547"/>
      <c r="M69" s="513"/>
      <c r="N69" s="513"/>
      <c r="O69" s="547"/>
      <c r="P69" s="513"/>
      <c r="Q69" s="513"/>
      <c r="R69" s="547"/>
      <c r="S69" s="513"/>
      <c r="T69" s="514"/>
    </row>
    <row r="70" spans="1:20" ht="14.1" customHeight="1">
      <c r="A70" s="512"/>
      <c r="B70" s="513"/>
      <c r="C70" s="513"/>
      <c r="D70" s="513"/>
      <c r="E70" s="513"/>
      <c r="F70" s="513"/>
      <c r="G70" s="513"/>
      <c r="H70" s="513"/>
      <c r="I70" s="513"/>
      <c r="J70" s="513"/>
      <c r="K70" s="513"/>
      <c r="L70" s="547"/>
      <c r="M70" s="513"/>
      <c r="N70" s="513"/>
      <c r="O70" s="547"/>
      <c r="P70" s="513"/>
      <c r="Q70" s="513"/>
      <c r="R70" s="547"/>
      <c r="S70" s="513"/>
      <c r="T70" s="514"/>
    </row>
    <row r="71" spans="1:20" ht="14.1" customHeight="1">
      <c r="A71" s="512"/>
      <c r="B71" s="513"/>
      <c r="C71" s="513"/>
      <c r="D71" s="513"/>
      <c r="E71" s="513"/>
      <c r="F71" s="513"/>
      <c r="G71" s="513"/>
      <c r="H71" s="513"/>
      <c r="I71" s="513"/>
      <c r="J71" s="513"/>
      <c r="K71" s="513"/>
      <c r="L71" s="547"/>
      <c r="M71" s="513"/>
      <c r="N71" s="513"/>
      <c r="O71" s="547"/>
      <c r="P71" s="513"/>
      <c r="Q71" s="513"/>
      <c r="R71" s="547"/>
      <c r="S71" s="513"/>
      <c r="T71" s="514"/>
    </row>
    <row r="72" spans="1:20" ht="14.1" customHeight="1">
      <c r="A72" s="512"/>
      <c r="B72" s="513"/>
      <c r="C72" s="513"/>
      <c r="D72" s="513"/>
      <c r="E72" s="513"/>
      <c r="F72" s="513"/>
      <c r="G72" s="513"/>
      <c r="H72" s="513"/>
      <c r="I72" s="513"/>
      <c r="J72" s="513"/>
      <c r="K72" s="513"/>
      <c r="L72" s="547"/>
      <c r="M72" s="513"/>
      <c r="N72" s="513"/>
      <c r="O72" s="547"/>
      <c r="P72" s="513"/>
      <c r="Q72" s="513"/>
      <c r="R72" s="547"/>
      <c r="S72" s="513"/>
      <c r="T72" s="514"/>
    </row>
    <row r="73" spans="1:20" ht="14.1" customHeight="1">
      <c r="A73" s="512"/>
      <c r="B73" s="513"/>
      <c r="C73" s="513"/>
      <c r="D73" s="513"/>
      <c r="E73" s="513"/>
      <c r="F73" s="513"/>
      <c r="G73" s="513"/>
      <c r="H73" s="513"/>
      <c r="I73" s="513"/>
      <c r="J73" s="513"/>
      <c r="K73" s="513"/>
      <c r="L73" s="547"/>
      <c r="M73" s="513"/>
      <c r="N73" s="513"/>
      <c r="O73" s="547"/>
      <c r="P73" s="513"/>
      <c r="Q73" s="513"/>
      <c r="R73" s="547"/>
      <c r="S73" s="513"/>
      <c r="T73" s="514"/>
    </row>
    <row r="74" spans="1:20" ht="14.1" customHeight="1">
      <c r="A74" s="512"/>
      <c r="B74" s="513"/>
      <c r="C74" s="513"/>
      <c r="D74" s="513"/>
      <c r="E74" s="513"/>
      <c r="F74" s="513"/>
      <c r="G74" s="513"/>
      <c r="H74" s="513"/>
      <c r="I74" s="513"/>
      <c r="J74" s="513"/>
      <c r="K74" s="513"/>
      <c r="L74" s="547"/>
      <c r="M74" s="513"/>
      <c r="N74" s="513"/>
      <c r="O74" s="547"/>
      <c r="P74" s="513"/>
      <c r="Q74" s="513"/>
      <c r="R74" s="547"/>
      <c r="S74" s="513"/>
      <c r="T74" s="514"/>
    </row>
    <row r="75" spans="1:20" ht="13.95" customHeight="1">
      <c r="A75" s="512"/>
      <c r="B75" s="513"/>
      <c r="C75" s="513"/>
      <c r="D75" s="513"/>
      <c r="E75" s="513"/>
      <c r="F75" s="513"/>
      <c r="G75" s="513"/>
      <c r="H75" s="513"/>
      <c r="I75" s="513"/>
      <c r="J75" s="513"/>
      <c r="K75" s="513"/>
      <c r="L75" s="513"/>
      <c r="M75" s="513"/>
      <c r="N75" s="513"/>
      <c r="O75" s="513"/>
      <c r="P75" s="513"/>
      <c r="Q75" s="513"/>
      <c r="R75" s="513"/>
      <c r="S75" s="513"/>
      <c r="T75" s="514"/>
    </row>
    <row r="76" spans="1:20" ht="13.95" customHeight="1">
      <c r="A76" s="512"/>
      <c r="B76" s="513"/>
      <c r="C76" s="513"/>
      <c r="D76" s="513"/>
      <c r="E76" s="513"/>
      <c r="F76" s="513"/>
      <c r="G76" s="513"/>
      <c r="H76" s="513"/>
      <c r="I76" s="513"/>
      <c r="J76" s="513"/>
      <c r="K76" s="513"/>
      <c r="L76" s="513"/>
      <c r="M76" s="513"/>
      <c r="N76" s="513"/>
      <c r="O76" s="513"/>
      <c r="P76" s="513"/>
      <c r="Q76" s="513"/>
      <c r="R76" s="513"/>
      <c r="S76" s="513"/>
      <c r="T76" s="514"/>
    </row>
    <row r="77" spans="1:20" ht="13.95" customHeight="1">
      <c r="A77" s="512"/>
      <c r="B77" s="513"/>
      <c r="C77" s="513"/>
      <c r="D77" s="513"/>
      <c r="E77" s="513"/>
      <c r="F77" s="513"/>
      <c r="G77" s="513"/>
      <c r="H77" s="513"/>
      <c r="I77" s="513"/>
      <c r="J77" s="513"/>
      <c r="K77" s="513"/>
      <c r="L77" s="513"/>
      <c r="M77" s="513"/>
      <c r="N77" s="513"/>
      <c r="O77" s="513"/>
      <c r="P77" s="513"/>
      <c r="Q77" s="513"/>
      <c r="R77" s="513"/>
      <c r="S77" s="513"/>
      <c r="T77" s="514"/>
    </row>
    <row r="78" spans="1:20" ht="13.95" customHeight="1">
      <c r="A78" s="512"/>
      <c r="B78" s="513"/>
      <c r="C78" s="513"/>
      <c r="D78" s="513"/>
      <c r="E78" s="513"/>
      <c r="F78" s="513"/>
      <c r="G78" s="513"/>
      <c r="H78" s="513"/>
      <c r="I78" s="513"/>
      <c r="J78" s="513"/>
      <c r="K78" s="513"/>
      <c r="L78" s="513"/>
      <c r="M78" s="513"/>
      <c r="N78" s="513"/>
      <c r="O78" s="513"/>
      <c r="P78" s="513"/>
      <c r="Q78" s="513"/>
      <c r="R78" s="513"/>
      <c r="S78" s="513"/>
      <c r="T78" s="514"/>
    </row>
    <row r="79" spans="1:20" ht="13.95" customHeight="1">
      <c r="A79" s="512"/>
      <c r="B79" s="513"/>
      <c r="C79" s="513"/>
      <c r="D79" s="513"/>
      <c r="E79" s="513"/>
      <c r="F79" s="513"/>
      <c r="G79" s="513"/>
      <c r="H79" s="513"/>
      <c r="I79" s="513"/>
      <c r="J79" s="513"/>
      <c r="K79" s="513"/>
      <c r="L79" s="513"/>
      <c r="M79" s="513"/>
      <c r="N79" s="513"/>
      <c r="O79" s="513"/>
      <c r="P79" s="513"/>
      <c r="Q79" s="513"/>
      <c r="R79" s="513"/>
      <c r="S79" s="513"/>
      <c r="T79" s="514"/>
    </row>
    <row r="80" spans="1:20" ht="13.95" customHeight="1">
      <c r="A80" s="512"/>
      <c r="B80" s="513"/>
      <c r="C80" s="513"/>
      <c r="D80" s="513"/>
      <c r="E80" s="513"/>
      <c r="F80" s="513"/>
      <c r="G80" s="513"/>
      <c r="H80" s="513"/>
      <c r="I80" s="513"/>
      <c r="J80" s="513"/>
      <c r="K80" s="513"/>
      <c r="L80" s="513"/>
      <c r="M80" s="513"/>
      <c r="N80" s="513"/>
      <c r="O80" s="513"/>
      <c r="P80" s="513"/>
      <c r="Q80" s="513"/>
      <c r="R80" s="513"/>
      <c r="S80" s="513"/>
      <c r="T80" s="514"/>
    </row>
    <row r="81" spans="1:20" ht="13.95" customHeight="1">
      <c r="A81" s="512"/>
      <c r="B81" s="513"/>
      <c r="C81" s="513"/>
      <c r="D81" s="513"/>
      <c r="E81" s="513"/>
      <c r="F81" s="513"/>
      <c r="G81" s="513"/>
      <c r="H81" s="513"/>
      <c r="I81" s="513"/>
      <c r="J81" s="513"/>
      <c r="K81" s="513"/>
      <c r="L81" s="513"/>
      <c r="M81" s="513"/>
      <c r="N81" s="513"/>
      <c r="O81" s="513"/>
      <c r="P81" s="513"/>
      <c r="Q81" s="513"/>
      <c r="R81" s="513"/>
      <c r="S81" s="513"/>
      <c r="T81" s="514"/>
    </row>
    <row r="82" spans="1:20" ht="14.1" customHeight="1">
      <c r="A82" s="512"/>
      <c r="B82" s="513"/>
      <c r="C82" s="513"/>
      <c r="D82" s="513"/>
      <c r="E82" s="513"/>
      <c r="F82" s="513"/>
      <c r="G82" s="513"/>
      <c r="H82" s="513"/>
      <c r="I82" s="513"/>
      <c r="J82" s="513"/>
      <c r="K82" s="513"/>
      <c r="L82" s="547"/>
      <c r="M82" s="513"/>
      <c r="N82" s="513"/>
      <c r="O82" s="547"/>
      <c r="P82" s="513"/>
      <c r="Q82" s="513"/>
      <c r="R82" s="547"/>
      <c r="S82" s="513"/>
      <c r="T82" s="514"/>
    </row>
    <row r="83" spans="1:20" ht="14.1" customHeight="1">
      <c r="A83" s="512"/>
      <c r="B83" s="513"/>
      <c r="C83" s="513"/>
      <c r="D83" s="513"/>
      <c r="E83" s="513"/>
      <c r="F83" s="513"/>
      <c r="G83" s="513"/>
      <c r="H83" s="513"/>
      <c r="I83" s="513"/>
      <c r="J83" s="513"/>
      <c r="K83" s="513"/>
      <c r="L83" s="547"/>
      <c r="M83" s="513"/>
      <c r="N83" s="513"/>
      <c r="O83" s="547"/>
      <c r="P83" s="513"/>
      <c r="Q83" s="513"/>
      <c r="R83" s="547"/>
      <c r="S83" s="513"/>
      <c r="T83" s="514"/>
    </row>
    <row r="84" spans="1:20" ht="14.1" customHeight="1">
      <c r="A84" s="512"/>
      <c r="B84" s="513"/>
      <c r="C84" s="513"/>
      <c r="D84" s="513"/>
      <c r="E84" s="513"/>
      <c r="F84" s="513"/>
      <c r="G84" s="513"/>
      <c r="H84" s="513"/>
      <c r="I84" s="513"/>
      <c r="J84" s="513"/>
      <c r="K84" s="513"/>
      <c r="L84" s="547"/>
      <c r="M84" s="513"/>
      <c r="N84" s="513"/>
      <c r="O84" s="547"/>
      <c r="P84" s="513"/>
      <c r="Q84" s="513"/>
      <c r="R84" s="547"/>
      <c r="S84" s="513"/>
      <c r="T84" s="514"/>
    </row>
    <row r="85" spans="1:20" ht="14.1" customHeight="1">
      <c r="A85" s="512"/>
      <c r="B85" s="513"/>
      <c r="C85" s="513"/>
      <c r="D85" s="513"/>
      <c r="E85" s="513"/>
      <c r="F85" s="513"/>
      <c r="G85" s="513"/>
      <c r="H85" s="513"/>
      <c r="I85" s="513"/>
      <c r="J85" s="513"/>
      <c r="K85" s="513"/>
      <c r="L85" s="547"/>
      <c r="M85" s="513"/>
      <c r="N85" s="513"/>
      <c r="O85" s="547"/>
      <c r="P85" s="513"/>
      <c r="Q85" s="513"/>
      <c r="R85" s="547"/>
      <c r="S85" s="513"/>
      <c r="T85" s="514"/>
    </row>
    <row r="86" spans="1:20" ht="14.1" customHeight="1">
      <c r="A86" s="512"/>
      <c r="B86" s="513"/>
      <c r="C86" s="513"/>
      <c r="D86" s="513"/>
      <c r="E86" s="513"/>
      <c r="F86" s="513"/>
      <c r="G86" s="513"/>
      <c r="H86" s="513"/>
      <c r="I86" s="513"/>
      <c r="J86" s="513"/>
      <c r="K86" s="513"/>
      <c r="L86" s="547"/>
      <c r="M86" s="513"/>
      <c r="N86" s="513"/>
      <c r="O86" s="547"/>
      <c r="P86" s="513"/>
      <c r="Q86" s="513"/>
      <c r="R86" s="547"/>
      <c r="S86" s="513"/>
      <c r="T86" s="514"/>
    </row>
    <row r="87" spans="1:20" ht="14.1" customHeight="1">
      <c r="A87" s="512"/>
      <c r="B87" s="513"/>
      <c r="C87" s="513"/>
      <c r="D87" s="513"/>
      <c r="E87" s="513"/>
      <c r="F87" s="513"/>
      <c r="G87" s="513"/>
      <c r="H87" s="513"/>
      <c r="I87" s="513"/>
      <c r="J87" s="513"/>
      <c r="K87" s="513"/>
      <c r="L87" s="547"/>
      <c r="M87" s="513"/>
      <c r="N87" s="513"/>
      <c r="O87" s="547"/>
      <c r="P87" s="513"/>
      <c r="Q87" s="513"/>
      <c r="R87" s="547"/>
      <c r="S87" s="513"/>
      <c r="T87" s="514"/>
    </row>
    <row r="88" spans="1:20" ht="14.1" customHeight="1">
      <c r="A88" s="512"/>
      <c r="B88" s="513"/>
      <c r="C88" s="513"/>
      <c r="D88" s="513"/>
      <c r="E88" s="513"/>
      <c r="F88" s="513"/>
      <c r="G88" s="513"/>
      <c r="H88" s="513"/>
      <c r="I88" s="513"/>
      <c r="J88" s="513"/>
      <c r="K88" s="513"/>
      <c r="L88" s="547"/>
      <c r="M88" s="513"/>
      <c r="N88" s="513"/>
      <c r="O88" s="547"/>
      <c r="P88" s="513"/>
      <c r="Q88" s="513"/>
      <c r="R88" s="547"/>
      <c r="S88" s="513"/>
      <c r="T88" s="514"/>
    </row>
    <row r="89" spans="1:20" ht="14.1" customHeight="1">
      <c r="A89" s="512"/>
      <c r="B89" s="513"/>
      <c r="C89" s="513"/>
      <c r="D89" s="513"/>
      <c r="E89" s="513"/>
      <c r="F89" s="513"/>
      <c r="G89" s="513"/>
      <c r="H89" s="513"/>
      <c r="I89" s="513"/>
      <c r="J89" s="513"/>
      <c r="K89" s="513"/>
      <c r="L89" s="547"/>
      <c r="M89" s="513"/>
      <c r="N89" s="513"/>
      <c r="O89" s="547"/>
      <c r="P89" s="513"/>
      <c r="Q89" s="513"/>
      <c r="R89" s="547"/>
      <c r="S89" s="513"/>
      <c r="T89" s="514"/>
    </row>
    <row r="90" spans="1:20" ht="14.1" customHeight="1">
      <c r="A90" s="512"/>
      <c r="B90" s="513"/>
      <c r="C90" s="513"/>
      <c r="D90" s="513"/>
      <c r="E90" s="513"/>
      <c r="F90" s="513"/>
      <c r="G90" s="513"/>
      <c r="H90" s="513"/>
      <c r="I90" s="513"/>
      <c r="J90" s="513"/>
      <c r="K90" s="513"/>
      <c r="L90" s="547"/>
      <c r="M90" s="513"/>
      <c r="N90" s="513"/>
      <c r="O90" s="547"/>
      <c r="P90" s="513"/>
      <c r="Q90" s="513"/>
      <c r="R90" s="547"/>
      <c r="S90" s="513"/>
      <c r="T90" s="514"/>
    </row>
    <row r="91" spans="1:20" ht="14.1" customHeight="1">
      <c r="A91" s="512"/>
      <c r="B91" s="513"/>
      <c r="C91" s="513"/>
      <c r="D91" s="513"/>
      <c r="E91" s="513"/>
      <c r="F91" s="513"/>
      <c r="G91" s="513"/>
      <c r="H91" s="513"/>
      <c r="I91" s="513"/>
      <c r="J91" s="513"/>
      <c r="K91" s="513"/>
      <c r="L91" s="547"/>
      <c r="M91" s="513"/>
      <c r="N91" s="513"/>
      <c r="O91" s="547"/>
      <c r="P91" s="513"/>
      <c r="Q91" s="513"/>
      <c r="R91" s="547"/>
      <c r="S91" s="513"/>
      <c r="T91" s="514"/>
    </row>
    <row r="92" spans="1:20" ht="13.95" customHeight="1">
      <c r="A92" s="512"/>
      <c r="B92" s="513"/>
      <c r="C92" s="513"/>
      <c r="D92" s="513"/>
      <c r="E92" s="513"/>
      <c r="F92" s="513"/>
      <c r="G92" s="513"/>
      <c r="H92" s="513"/>
      <c r="I92" s="513"/>
      <c r="J92" s="513"/>
      <c r="K92" s="513"/>
      <c r="L92" s="513"/>
      <c r="M92" s="513"/>
      <c r="N92" s="513"/>
      <c r="O92" s="513"/>
      <c r="P92" s="513"/>
      <c r="Q92" s="513"/>
      <c r="R92" s="513"/>
      <c r="S92" s="513"/>
      <c r="T92" s="514"/>
    </row>
    <row r="93" spans="1:20" ht="13.95" customHeight="1">
      <c r="A93" s="512"/>
      <c r="B93" s="513"/>
      <c r="C93" s="513"/>
      <c r="D93" s="513"/>
      <c r="E93" s="513"/>
      <c r="F93" s="513"/>
      <c r="G93" s="513"/>
      <c r="H93" s="513"/>
      <c r="I93" s="513"/>
      <c r="J93" s="513"/>
      <c r="K93" s="513"/>
      <c r="L93" s="513"/>
      <c r="M93" s="513"/>
      <c r="N93" s="513"/>
      <c r="O93" s="513"/>
      <c r="P93" s="513"/>
      <c r="Q93" s="513"/>
      <c r="R93" s="513"/>
      <c r="S93" s="513"/>
      <c r="T93" s="514"/>
    </row>
    <row r="94" spans="1:20" ht="13.95" customHeight="1">
      <c r="A94" s="512"/>
      <c r="B94" s="513"/>
      <c r="C94" s="513"/>
      <c r="D94" s="513"/>
      <c r="E94" s="513"/>
      <c r="F94" s="513"/>
      <c r="G94" s="513"/>
      <c r="H94" s="513"/>
      <c r="I94" s="513"/>
      <c r="J94" s="513"/>
      <c r="K94" s="513"/>
      <c r="L94" s="513"/>
      <c r="M94" s="513"/>
      <c r="N94" s="513"/>
      <c r="O94" s="513"/>
      <c r="P94" s="513"/>
      <c r="Q94" s="513"/>
      <c r="R94" s="513"/>
      <c r="S94" s="513"/>
      <c r="T94" s="514"/>
    </row>
    <row r="95" spans="1:20" ht="14.1" customHeight="1">
      <c r="A95" s="512"/>
      <c r="B95" s="513"/>
      <c r="C95" s="513"/>
      <c r="D95" s="513"/>
      <c r="E95" s="513"/>
      <c r="F95" s="513"/>
      <c r="G95" s="513"/>
      <c r="H95" s="513"/>
      <c r="I95" s="513"/>
      <c r="J95" s="513"/>
      <c r="K95" s="513"/>
      <c r="L95" s="547"/>
      <c r="M95" s="513"/>
      <c r="N95" s="513"/>
      <c r="O95" s="547"/>
      <c r="P95" s="513"/>
      <c r="Q95" s="513"/>
      <c r="R95" s="547"/>
      <c r="S95" s="513"/>
      <c r="T95" s="514"/>
    </row>
    <row r="96" spans="1:20" ht="14.1" customHeight="1">
      <c r="A96" s="512"/>
      <c r="B96" s="513"/>
      <c r="C96" s="513"/>
      <c r="D96" s="513"/>
      <c r="E96" s="513"/>
      <c r="F96" s="513"/>
      <c r="G96" s="513"/>
      <c r="H96" s="513"/>
      <c r="I96" s="513"/>
      <c r="J96" s="513"/>
      <c r="K96" s="513"/>
      <c r="L96" s="547"/>
      <c r="M96" s="513"/>
      <c r="N96" s="513"/>
      <c r="O96" s="547"/>
      <c r="P96" s="513"/>
      <c r="Q96" s="513"/>
      <c r="R96" s="547"/>
      <c r="S96" s="513"/>
      <c r="T96" s="514"/>
    </row>
    <row r="97" spans="1:20" ht="14.1" customHeight="1">
      <c r="A97" s="512"/>
      <c r="B97" s="513"/>
      <c r="C97" s="513"/>
      <c r="D97" s="513"/>
      <c r="E97" s="513"/>
      <c r="F97" s="513"/>
      <c r="G97" s="513"/>
      <c r="H97" s="513"/>
      <c r="I97" s="513"/>
      <c r="J97" s="513"/>
      <c r="K97" s="513"/>
      <c r="L97" s="547"/>
      <c r="M97" s="513"/>
      <c r="N97" s="513"/>
      <c r="O97" s="547"/>
      <c r="P97" s="513"/>
      <c r="Q97" s="513"/>
      <c r="R97" s="547"/>
      <c r="S97" s="513"/>
      <c r="T97" s="514"/>
    </row>
    <row r="98" spans="1:20" ht="14.1" customHeight="1">
      <c r="A98" s="512"/>
      <c r="B98" s="513"/>
      <c r="C98" s="513"/>
      <c r="D98" s="513"/>
      <c r="E98" s="513"/>
      <c r="F98" s="513"/>
      <c r="G98" s="513"/>
      <c r="H98" s="513"/>
      <c r="I98" s="513"/>
      <c r="J98" s="513"/>
      <c r="K98" s="513"/>
      <c r="L98" s="547"/>
      <c r="M98" s="513"/>
      <c r="N98" s="513"/>
      <c r="O98" s="547"/>
      <c r="P98" s="513"/>
      <c r="Q98" s="513"/>
      <c r="R98" s="547"/>
      <c r="S98" s="513"/>
      <c r="T98" s="514"/>
    </row>
    <row r="99" spans="1:20" ht="14.1" customHeight="1">
      <c r="A99" s="512"/>
      <c r="B99" s="513"/>
      <c r="C99" s="513"/>
      <c r="D99" s="513"/>
      <c r="E99" s="513"/>
      <c r="F99" s="513"/>
      <c r="G99" s="513"/>
      <c r="H99" s="513"/>
      <c r="I99" s="513"/>
      <c r="J99" s="513"/>
      <c r="K99" s="513"/>
      <c r="L99" s="547"/>
      <c r="M99" s="513"/>
      <c r="N99" s="513"/>
      <c r="O99" s="547"/>
      <c r="P99" s="513"/>
      <c r="Q99" s="513"/>
      <c r="R99" s="547"/>
      <c r="S99" s="513"/>
      <c r="T99" s="514"/>
    </row>
    <row r="100" spans="1:20" ht="14.1" customHeight="1">
      <c r="A100" s="512"/>
      <c r="B100" s="513"/>
      <c r="C100" s="513"/>
      <c r="D100" s="513"/>
      <c r="E100" s="513"/>
      <c r="F100" s="513"/>
      <c r="G100" s="513"/>
      <c r="H100" s="513"/>
      <c r="I100" s="513"/>
      <c r="J100" s="513"/>
      <c r="K100" s="513"/>
      <c r="L100" s="547"/>
      <c r="M100" s="513"/>
      <c r="N100" s="513"/>
      <c r="O100" s="547"/>
      <c r="P100" s="513"/>
      <c r="Q100" s="513"/>
      <c r="R100" s="547"/>
      <c r="S100" s="513"/>
      <c r="T100" s="514"/>
    </row>
    <row r="101" spans="1:20" ht="14.1" customHeight="1">
      <c r="A101" s="512"/>
      <c r="B101" s="513"/>
      <c r="C101" s="513"/>
      <c r="D101" s="513"/>
      <c r="E101" s="513"/>
      <c r="F101" s="513"/>
      <c r="G101" s="513"/>
      <c r="H101" s="513"/>
      <c r="I101" s="513"/>
      <c r="J101" s="513"/>
      <c r="K101" s="513"/>
      <c r="L101" s="547"/>
      <c r="M101" s="513"/>
      <c r="N101" s="513"/>
      <c r="O101" s="547"/>
      <c r="P101" s="513"/>
      <c r="Q101" s="513"/>
      <c r="R101" s="547"/>
      <c r="S101" s="513"/>
      <c r="T101" s="514"/>
    </row>
    <row r="102" spans="1:20" ht="14.1" customHeight="1">
      <c r="A102" s="512"/>
      <c r="B102" s="513"/>
      <c r="C102" s="513"/>
      <c r="D102" s="513"/>
      <c r="E102" s="513"/>
      <c r="F102" s="513"/>
      <c r="G102" s="513"/>
      <c r="H102" s="513"/>
      <c r="I102" s="513"/>
      <c r="J102" s="513"/>
      <c r="K102" s="513"/>
      <c r="L102" s="547"/>
      <c r="M102" s="513"/>
      <c r="N102" s="513"/>
      <c r="O102" s="547"/>
      <c r="P102" s="513"/>
      <c r="Q102" s="513"/>
      <c r="R102" s="547"/>
      <c r="S102" s="513"/>
      <c r="T102" s="514"/>
    </row>
    <row r="103" spans="1:20" ht="14.1" customHeight="1">
      <c r="A103" s="512"/>
      <c r="B103" s="513"/>
      <c r="C103" s="513"/>
      <c r="D103" s="513"/>
      <c r="E103" s="513"/>
      <c r="F103" s="513"/>
      <c r="G103" s="513"/>
      <c r="H103" s="513"/>
      <c r="I103" s="513"/>
      <c r="J103" s="513"/>
      <c r="K103" s="513"/>
      <c r="L103" s="547"/>
      <c r="M103" s="513"/>
      <c r="N103" s="513"/>
      <c r="O103" s="547"/>
      <c r="P103" s="513"/>
      <c r="Q103" s="513"/>
      <c r="R103" s="547"/>
      <c r="S103" s="513"/>
      <c r="T103" s="514"/>
    </row>
    <row r="104" spans="1:20" ht="14.1" customHeight="1">
      <c r="A104" s="512"/>
      <c r="B104" s="513"/>
      <c r="C104" s="513"/>
      <c r="D104" s="513"/>
      <c r="E104" s="513"/>
      <c r="F104" s="513"/>
      <c r="G104" s="513"/>
      <c r="H104" s="513"/>
      <c r="I104" s="513"/>
      <c r="J104" s="513"/>
      <c r="K104" s="513"/>
      <c r="L104" s="547"/>
      <c r="M104" s="513"/>
      <c r="N104" s="513"/>
      <c r="O104" s="547"/>
      <c r="P104" s="513"/>
      <c r="Q104" s="513"/>
      <c r="R104" s="547"/>
      <c r="S104" s="513"/>
      <c r="T104" s="514"/>
    </row>
    <row r="105" spans="1:20" ht="13.95" customHeight="1">
      <c r="A105" s="512"/>
      <c r="B105" s="513"/>
      <c r="C105" s="513"/>
      <c r="D105" s="513"/>
      <c r="E105" s="513"/>
      <c r="F105" s="513"/>
      <c r="G105" s="513"/>
      <c r="H105" s="513"/>
      <c r="I105" s="513"/>
      <c r="J105" s="513"/>
      <c r="K105" s="513"/>
      <c r="L105" s="513"/>
      <c r="M105" s="513"/>
      <c r="N105" s="513"/>
      <c r="O105" s="513"/>
      <c r="P105" s="513"/>
      <c r="Q105" s="513"/>
      <c r="R105" s="513"/>
      <c r="S105" s="513"/>
      <c r="T105" s="514"/>
    </row>
    <row r="106" spans="1:20" ht="13.95" customHeight="1">
      <c r="A106" s="512"/>
      <c r="B106" s="513"/>
      <c r="C106" s="513"/>
      <c r="D106" s="513"/>
      <c r="E106" s="513"/>
      <c r="F106" s="513"/>
      <c r="G106" s="513"/>
      <c r="H106" s="513"/>
      <c r="I106" s="513"/>
      <c r="J106" s="513"/>
      <c r="K106" s="513"/>
      <c r="L106" s="513"/>
      <c r="M106" s="513"/>
      <c r="N106" s="513"/>
      <c r="O106" s="513"/>
      <c r="P106" s="513"/>
      <c r="Q106" s="513"/>
      <c r="R106" s="513"/>
      <c r="S106" s="513"/>
      <c r="T106" s="514"/>
    </row>
    <row r="107" spans="1:20" ht="13.95" customHeight="1">
      <c r="A107" s="512"/>
      <c r="B107" s="513"/>
      <c r="C107" s="513"/>
      <c r="D107" s="513"/>
      <c r="E107" s="513"/>
      <c r="F107" s="513"/>
      <c r="G107" s="513"/>
      <c r="H107" s="513"/>
      <c r="I107" s="513"/>
      <c r="J107" s="513"/>
      <c r="K107" s="513"/>
      <c r="L107" s="513"/>
      <c r="M107" s="513"/>
      <c r="N107" s="513"/>
      <c r="O107" s="513"/>
      <c r="P107" s="513"/>
      <c r="Q107" s="513"/>
      <c r="R107" s="513"/>
      <c r="S107" s="513"/>
      <c r="T107" s="514"/>
    </row>
    <row r="108" spans="1:20" ht="14.1" customHeight="1">
      <c r="A108" s="512"/>
      <c r="B108" s="513"/>
      <c r="C108" s="513"/>
      <c r="D108" s="513"/>
      <c r="E108" s="513"/>
      <c r="F108" s="513"/>
      <c r="G108" s="513"/>
      <c r="H108" s="513"/>
      <c r="I108" s="513"/>
      <c r="J108" s="513"/>
      <c r="K108" s="513"/>
      <c r="L108" s="547"/>
      <c r="M108" s="513"/>
      <c r="N108" s="513"/>
      <c r="O108" s="547"/>
      <c r="P108" s="513"/>
      <c r="Q108" s="513"/>
      <c r="R108" s="547"/>
      <c r="S108" s="513"/>
      <c r="T108" s="514"/>
    </row>
    <row r="109" spans="1:20" ht="14.1" customHeight="1">
      <c r="A109" s="512"/>
      <c r="B109" s="513"/>
      <c r="C109" s="513"/>
      <c r="D109" s="513"/>
      <c r="E109" s="513"/>
      <c r="F109" s="513"/>
      <c r="G109" s="513"/>
      <c r="H109" s="513"/>
      <c r="I109" s="513"/>
      <c r="J109" s="513"/>
      <c r="K109" s="513"/>
      <c r="L109" s="547"/>
      <c r="M109" s="513"/>
      <c r="N109" s="513"/>
      <c r="O109" s="547"/>
      <c r="P109" s="513"/>
      <c r="Q109" s="513"/>
      <c r="R109" s="547"/>
      <c r="S109" s="513"/>
      <c r="T109" s="514"/>
    </row>
    <row r="110" spans="1:20" ht="14.1" customHeight="1">
      <c r="A110" s="512"/>
      <c r="B110" s="513"/>
      <c r="C110" s="513"/>
      <c r="D110" s="513"/>
      <c r="E110" s="513"/>
      <c r="F110" s="513"/>
      <c r="G110" s="513"/>
      <c r="H110" s="513"/>
      <c r="I110" s="513"/>
      <c r="J110" s="513"/>
      <c r="K110" s="513"/>
      <c r="L110" s="547"/>
      <c r="M110" s="513"/>
      <c r="N110" s="513"/>
      <c r="O110" s="547"/>
      <c r="P110" s="513"/>
      <c r="Q110" s="513"/>
      <c r="R110" s="547"/>
      <c r="S110" s="513"/>
      <c r="T110" s="514"/>
    </row>
    <row r="111" spans="1:20" ht="14.1" customHeight="1">
      <c r="A111" s="512"/>
      <c r="B111" s="513"/>
      <c r="C111" s="513"/>
      <c r="D111" s="513"/>
      <c r="E111" s="513"/>
      <c r="F111" s="513"/>
      <c r="G111" s="513"/>
      <c r="H111" s="513"/>
      <c r="I111" s="513"/>
      <c r="J111" s="513"/>
      <c r="K111" s="513"/>
      <c r="L111" s="547"/>
      <c r="M111" s="513"/>
      <c r="N111" s="513"/>
      <c r="O111" s="547"/>
      <c r="P111" s="513"/>
      <c r="Q111" s="513"/>
      <c r="R111" s="547"/>
      <c r="S111" s="513"/>
      <c r="T111" s="514"/>
    </row>
    <row r="112" spans="1:20" ht="14.1" customHeight="1">
      <c r="A112" s="512"/>
      <c r="B112" s="513"/>
      <c r="C112" s="513"/>
      <c r="D112" s="513"/>
      <c r="E112" s="513"/>
      <c r="F112" s="513"/>
      <c r="G112" s="513"/>
      <c r="H112" s="513"/>
      <c r="I112" s="513"/>
      <c r="J112" s="513"/>
      <c r="K112" s="513"/>
      <c r="L112" s="547"/>
      <c r="M112" s="513"/>
      <c r="N112" s="513"/>
      <c r="O112" s="547"/>
      <c r="P112" s="513"/>
      <c r="Q112" s="513"/>
      <c r="R112" s="547"/>
      <c r="S112" s="513"/>
      <c r="T112" s="514"/>
    </row>
    <row r="113" spans="1:20" ht="14.1" customHeight="1">
      <c r="A113" s="512"/>
      <c r="B113" s="513"/>
      <c r="C113" s="513"/>
      <c r="D113" s="513"/>
      <c r="E113" s="513"/>
      <c r="F113" s="513"/>
      <c r="G113" s="513"/>
      <c r="H113" s="513"/>
      <c r="I113" s="513"/>
      <c r="J113" s="513"/>
      <c r="K113" s="513"/>
      <c r="L113" s="547"/>
      <c r="M113" s="513"/>
      <c r="N113" s="513"/>
      <c r="O113" s="547"/>
      <c r="P113" s="513"/>
      <c r="Q113" s="513"/>
      <c r="R113" s="547"/>
      <c r="S113" s="513"/>
      <c r="T113" s="514"/>
    </row>
    <row r="114" spans="1:20" ht="14.1" customHeight="1">
      <c r="A114" s="512"/>
      <c r="B114" s="513"/>
      <c r="C114" s="513"/>
      <c r="D114" s="513"/>
      <c r="E114" s="513"/>
      <c r="F114" s="513"/>
      <c r="G114" s="513"/>
      <c r="H114" s="513"/>
      <c r="I114" s="513"/>
      <c r="J114" s="513"/>
      <c r="K114" s="513"/>
      <c r="L114" s="547"/>
      <c r="M114" s="513"/>
      <c r="N114" s="513"/>
      <c r="O114" s="547"/>
      <c r="P114" s="513"/>
      <c r="Q114" s="513"/>
      <c r="R114" s="547"/>
      <c r="S114" s="513"/>
      <c r="T114" s="514"/>
    </row>
    <row r="115" spans="1:20" ht="14.1" customHeight="1">
      <c r="A115" s="512"/>
      <c r="B115" s="513"/>
      <c r="C115" s="513"/>
      <c r="D115" s="513"/>
      <c r="E115" s="513"/>
      <c r="F115" s="513"/>
      <c r="G115" s="513"/>
      <c r="H115" s="513"/>
      <c r="I115" s="513"/>
      <c r="J115" s="513"/>
      <c r="K115" s="513"/>
      <c r="L115" s="547"/>
      <c r="M115" s="513"/>
      <c r="N115" s="513"/>
      <c r="O115" s="547"/>
      <c r="P115" s="513"/>
      <c r="Q115" s="513"/>
      <c r="R115" s="547"/>
      <c r="S115" s="513"/>
      <c r="T115" s="514"/>
    </row>
    <row r="116" spans="1:20" ht="14.1" customHeight="1">
      <c r="A116" s="512"/>
      <c r="B116" s="513"/>
      <c r="C116" s="513"/>
      <c r="D116" s="513"/>
      <c r="E116" s="513"/>
      <c r="F116" s="513"/>
      <c r="G116" s="513"/>
      <c r="H116" s="513"/>
      <c r="I116" s="513"/>
      <c r="J116" s="513"/>
      <c r="K116" s="513"/>
      <c r="L116" s="547"/>
      <c r="M116" s="513"/>
      <c r="N116" s="513"/>
      <c r="O116" s="547"/>
      <c r="P116" s="513"/>
      <c r="Q116" s="513"/>
      <c r="R116" s="547"/>
      <c r="S116" s="513"/>
      <c r="T116" s="514"/>
    </row>
    <row r="117" spans="1:20" ht="14.1" customHeight="1">
      <c r="A117" s="512"/>
      <c r="B117" s="513"/>
      <c r="C117" s="513"/>
      <c r="D117" s="513"/>
      <c r="E117" s="513"/>
      <c r="F117" s="513"/>
      <c r="G117" s="513"/>
      <c r="H117" s="513"/>
      <c r="I117" s="513"/>
      <c r="J117" s="513"/>
      <c r="K117" s="513"/>
      <c r="L117" s="547"/>
      <c r="M117" s="513"/>
      <c r="N117" s="513"/>
      <c r="O117" s="547"/>
      <c r="P117" s="513"/>
      <c r="Q117" s="513"/>
      <c r="R117" s="547"/>
      <c r="S117" s="513"/>
      <c r="T117" s="514"/>
    </row>
    <row r="118" spans="1:20" ht="13.95" customHeight="1">
      <c r="A118" s="512"/>
      <c r="B118" s="513"/>
      <c r="C118" s="513"/>
      <c r="D118" s="513"/>
      <c r="E118" s="513"/>
      <c r="F118" s="513"/>
      <c r="G118" s="513"/>
      <c r="H118" s="513"/>
      <c r="I118" s="513"/>
      <c r="J118" s="513"/>
      <c r="K118" s="513"/>
      <c r="L118" s="513"/>
      <c r="M118" s="513"/>
      <c r="N118" s="513"/>
      <c r="O118" s="513"/>
      <c r="P118" s="513"/>
      <c r="Q118" s="513"/>
      <c r="R118" s="513"/>
      <c r="S118" s="513"/>
      <c r="T118" s="514"/>
    </row>
    <row r="119" spans="1:20" ht="13.95" customHeight="1">
      <c r="A119" s="512"/>
      <c r="B119" s="513"/>
      <c r="C119" s="513"/>
      <c r="D119" s="513"/>
      <c r="E119" s="513"/>
      <c r="F119" s="513"/>
      <c r="G119" s="513"/>
      <c r="H119" s="513"/>
      <c r="I119" s="513"/>
      <c r="J119" s="513"/>
      <c r="K119" s="513"/>
      <c r="L119" s="513"/>
      <c r="M119" s="513"/>
      <c r="N119" s="513"/>
      <c r="O119" s="513"/>
      <c r="P119" s="513"/>
      <c r="Q119" s="513"/>
      <c r="R119" s="513"/>
      <c r="S119" s="513"/>
      <c r="T119" s="514"/>
    </row>
    <row r="120" spans="1:20" ht="13.95" customHeight="1">
      <c r="A120" s="512"/>
      <c r="B120" s="513"/>
      <c r="C120" s="513"/>
      <c r="D120" s="513"/>
      <c r="E120" s="513"/>
      <c r="F120" s="513"/>
      <c r="G120" s="513"/>
      <c r="H120" s="513"/>
      <c r="I120" s="513"/>
      <c r="J120" s="513"/>
      <c r="K120" s="513"/>
      <c r="L120" s="513"/>
      <c r="M120" s="513"/>
      <c r="N120" s="513"/>
      <c r="O120" s="513"/>
      <c r="P120" s="513"/>
      <c r="Q120" s="513"/>
      <c r="R120" s="513"/>
      <c r="S120" s="513"/>
      <c r="T120" s="514"/>
    </row>
    <row r="121" spans="1:20" ht="14.1" customHeight="1">
      <c r="A121" s="512"/>
      <c r="B121" s="513"/>
      <c r="C121" s="513"/>
      <c r="D121" s="513"/>
      <c r="E121" s="513"/>
      <c r="F121" s="513"/>
      <c r="G121" s="513"/>
      <c r="H121" s="513"/>
      <c r="I121" s="513"/>
      <c r="J121" s="513"/>
      <c r="K121" s="513"/>
      <c r="L121" s="547"/>
      <c r="M121" s="513"/>
      <c r="N121" s="513"/>
      <c r="O121" s="547"/>
      <c r="P121" s="513"/>
      <c r="Q121" s="513"/>
      <c r="R121" s="547"/>
      <c r="S121" s="513"/>
      <c r="T121" s="514"/>
    </row>
    <row r="122" spans="1:20" ht="14.1" customHeight="1">
      <c r="A122" s="512"/>
      <c r="B122" s="513"/>
      <c r="C122" s="513"/>
      <c r="D122" s="513"/>
      <c r="E122" s="513"/>
      <c r="F122" s="513"/>
      <c r="G122" s="513"/>
      <c r="H122" s="513"/>
      <c r="I122" s="513"/>
      <c r="J122" s="513"/>
      <c r="K122" s="513"/>
      <c r="L122" s="547"/>
      <c r="M122" s="513"/>
      <c r="N122" s="513"/>
      <c r="O122" s="547"/>
      <c r="P122" s="513"/>
      <c r="Q122" s="513"/>
      <c r="R122" s="547"/>
      <c r="S122" s="513"/>
      <c r="T122" s="514"/>
    </row>
    <row r="123" spans="1:20" ht="14.1" customHeight="1">
      <c r="A123" s="512"/>
      <c r="B123" s="513"/>
      <c r="C123" s="513"/>
      <c r="D123" s="513"/>
      <c r="E123" s="513"/>
      <c r="F123" s="513"/>
      <c r="G123" s="513"/>
      <c r="H123" s="513"/>
      <c r="I123" s="513"/>
      <c r="J123" s="513"/>
      <c r="K123" s="513"/>
      <c r="L123" s="547"/>
      <c r="M123" s="513"/>
      <c r="N123" s="513"/>
      <c r="O123" s="547"/>
      <c r="P123" s="513"/>
      <c r="Q123" s="513"/>
      <c r="R123" s="547"/>
      <c r="S123" s="513"/>
      <c r="T123" s="514"/>
    </row>
    <row r="124" spans="1:20" ht="14.1" customHeight="1">
      <c r="A124" s="512"/>
      <c r="B124" s="513"/>
      <c r="C124" s="513"/>
      <c r="D124" s="513"/>
      <c r="E124" s="513"/>
      <c r="F124" s="513"/>
      <c r="G124" s="513"/>
      <c r="H124" s="513"/>
      <c r="I124" s="513"/>
      <c r="J124" s="513"/>
      <c r="K124" s="513"/>
      <c r="L124" s="547"/>
      <c r="M124" s="513"/>
      <c r="N124" s="513"/>
      <c r="O124" s="547"/>
      <c r="P124" s="513"/>
      <c r="Q124" s="513"/>
      <c r="R124" s="547"/>
      <c r="S124" s="513"/>
      <c r="T124" s="514"/>
    </row>
    <row r="125" spans="1:20" ht="14.1" customHeight="1">
      <c r="A125" s="512"/>
      <c r="B125" s="513"/>
      <c r="C125" s="513"/>
      <c r="D125" s="513"/>
      <c r="E125" s="513"/>
      <c r="F125" s="513"/>
      <c r="G125" s="513"/>
      <c r="H125" s="513"/>
      <c r="I125" s="513"/>
      <c r="J125" s="513"/>
      <c r="K125" s="513"/>
      <c r="L125" s="547"/>
      <c r="M125" s="513"/>
      <c r="N125" s="513"/>
      <c r="O125" s="547"/>
      <c r="P125" s="513"/>
      <c r="Q125" s="513"/>
      <c r="R125" s="547"/>
      <c r="S125" s="513"/>
      <c r="T125" s="514"/>
    </row>
    <row r="126" spans="1:20" ht="14.1" customHeight="1">
      <c r="A126" s="512"/>
      <c r="B126" s="513"/>
      <c r="C126" s="513"/>
      <c r="D126" s="513"/>
      <c r="E126" s="513"/>
      <c r="F126" s="513"/>
      <c r="G126" s="513"/>
      <c r="H126" s="513"/>
      <c r="I126" s="513"/>
      <c r="J126" s="513"/>
      <c r="K126" s="513"/>
      <c r="L126" s="547"/>
      <c r="M126" s="513"/>
      <c r="N126" s="513"/>
      <c r="O126" s="547"/>
      <c r="P126" s="513"/>
      <c r="Q126" s="513"/>
      <c r="R126" s="547"/>
      <c r="S126" s="513"/>
      <c r="T126" s="514"/>
    </row>
    <row r="127" spans="1:20" ht="14.1" customHeight="1">
      <c r="A127" s="512"/>
      <c r="B127" s="513"/>
      <c r="C127" s="513"/>
      <c r="D127" s="513"/>
      <c r="E127" s="513"/>
      <c r="F127" s="513"/>
      <c r="G127" s="513"/>
      <c r="H127" s="513"/>
      <c r="I127" s="513"/>
      <c r="J127" s="513"/>
      <c r="K127" s="513"/>
      <c r="L127" s="547"/>
      <c r="M127" s="513"/>
      <c r="N127" s="513"/>
      <c r="O127" s="547"/>
      <c r="P127" s="513"/>
      <c r="Q127" s="513"/>
      <c r="R127" s="547"/>
      <c r="S127" s="513"/>
      <c r="T127" s="514"/>
    </row>
    <row r="128" spans="1:20" ht="14.1" customHeight="1">
      <c r="A128" s="512"/>
      <c r="B128" s="513"/>
      <c r="C128" s="513"/>
      <c r="D128" s="513"/>
      <c r="E128" s="513"/>
      <c r="F128" s="513"/>
      <c r="G128" s="513"/>
      <c r="H128" s="513"/>
      <c r="I128" s="513"/>
      <c r="J128" s="513"/>
      <c r="K128" s="513"/>
      <c r="L128" s="547"/>
      <c r="M128" s="513"/>
      <c r="N128" s="513"/>
      <c r="O128" s="547"/>
      <c r="P128" s="513"/>
      <c r="Q128" s="513"/>
      <c r="R128" s="547"/>
      <c r="S128" s="513"/>
      <c r="T128" s="514"/>
    </row>
    <row r="129" spans="1:20" ht="14.1" customHeight="1">
      <c r="A129" s="512"/>
      <c r="B129" s="513"/>
      <c r="C129" s="513"/>
      <c r="D129" s="513"/>
      <c r="E129" s="513"/>
      <c r="F129" s="513"/>
      <c r="G129" s="513"/>
      <c r="H129" s="513"/>
      <c r="I129" s="513"/>
      <c r="J129" s="513"/>
      <c r="K129" s="513"/>
      <c r="L129" s="547"/>
      <c r="M129" s="513"/>
      <c r="N129" s="513"/>
      <c r="O129" s="547"/>
      <c r="P129" s="513"/>
      <c r="Q129" s="513"/>
      <c r="R129" s="547"/>
      <c r="S129" s="513"/>
      <c r="T129" s="514"/>
    </row>
    <row r="130" spans="1:20" ht="14.1" customHeight="1">
      <c r="A130" s="512"/>
      <c r="B130" s="513"/>
      <c r="C130" s="513"/>
      <c r="D130" s="513"/>
      <c r="E130" s="513"/>
      <c r="F130" s="513"/>
      <c r="G130" s="513"/>
      <c r="H130" s="513"/>
      <c r="I130" s="513"/>
      <c r="J130" s="513"/>
      <c r="K130" s="513"/>
      <c r="L130" s="547"/>
      <c r="M130" s="513"/>
      <c r="N130" s="513"/>
      <c r="O130" s="547"/>
      <c r="P130" s="513"/>
      <c r="Q130" s="513"/>
      <c r="R130" s="547"/>
      <c r="S130" s="513"/>
      <c r="T130" s="514"/>
    </row>
    <row r="131" spans="1:20" ht="13.95" customHeight="1">
      <c r="A131" s="512"/>
      <c r="B131" s="513"/>
      <c r="C131" s="513"/>
      <c r="D131" s="513"/>
      <c r="E131" s="513"/>
      <c r="F131" s="513"/>
      <c r="G131" s="513"/>
      <c r="H131" s="513"/>
      <c r="I131" s="513"/>
      <c r="J131" s="513"/>
      <c r="K131" s="513"/>
      <c r="L131" s="513"/>
      <c r="M131" s="513"/>
      <c r="N131" s="513"/>
      <c r="O131" s="513"/>
      <c r="P131" s="513"/>
      <c r="Q131" s="513"/>
      <c r="R131" s="513"/>
      <c r="S131" s="513"/>
      <c r="T131" s="514"/>
    </row>
    <row r="132" spans="1:20" ht="13.95" customHeight="1">
      <c r="A132" s="512"/>
      <c r="B132" s="513"/>
      <c r="C132" s="513"/>
      <c r="D132" s="513"/>
      <c r="E132" s="513"/>
      <c r="F132" s="513"/>
      <c r="G132" s="513"/>
      <c r="H132" s="513"/>
      <c r="I132" s="513"/>
      <c r="J132" s="513"/>
      <c r="K132" s="513"/>
      <c r="L132" s="513"/>
      <c r="M132" s="513"/>
      <c r="N132" s="513"/>
      <c r="O132" s="513"/>
      <c r="P132" s="513"/>
      <c r="Q132" s="513"/>
      <c r="R132" s="513"/>
      <c r="S132" s="513"/>
      <c r="T132" s="514"/>
    </row>
    <row r="133" spans="1:20" ht="13.95" customHeight="1">
      <c r="A133" s="512"/>
      <c r="B133" s="513"/>
      <c r="C133" s="513"/>
      <c r="D133" s="513"/>
      <c r="E133" s="513"/>
      <c r="F133" s="513"/>
      <c r="G133" s="513"/>
      <c r="H133" s="513"/>
      <c r="I133" s="513"/>
      <c r="J133" s="513"/>
      <c r="K133" s="513"/>
      <c r="L133" s="513"/>
      <c r="M133" s="513"/>
      <c r="N133" s="513"/>
      <c r="O133" s="513"/>
      <c r="P133" s="513"/>
      <c r="Q133" s="513"/>
      <c r="R133" s="513"/>
      <c r="S133" s="513"/>
      <c r="T133" s="514"/>
    </row>
    <row r="134" spans="1:20" ht="14.1" customHeight="1">
      <c r="A134" s="512"/>
      <c r="B134" s="513"/>
      <c r="C134" s="513"/>
      <c r="D134" s="513"/>
      <c r="E134" s="513"/>
      <c r="F134" s="513"/>
      <c r="G134" s="513"/>
      <c r="H134" s="513"/>
      <c r="I134" s="513"/>
      <c r="J134" s="513"/>
      <c r="K134" s="513"/>
      <c r="L134" s="547"/>
      <c r="M134" s="513"/>
      <c r="N134" s="513"/>
      <c r="O134" s="547"/>
      <c r="P134" s="513"/>
      <c r="Q134" s="513"/>
      <c r="R134" s="547"/>
      <c r="S134" s="513"/>
      <c r="T134" s="514"/>
    </row>
    <row r="135" spans="1:20" ht="14.1" customHeight="1">
      <c r="A135" s="512"/>
      <c r="B135" s="513"/>
      <c r="C135" s="513"/>
      <c r="D135" s="513"/>
      <c r="E135" s="513"/>
      <c r="F135" s="513"/>
      <c r="G135" s="513"/>
      <c r="H135" s="513"/>
      <c r="I135" s="513"/>
      <c r="J135" s="513"/>
      <c r="K135" s="513"/>
      <c r="L135" s="547"/>
      <c r="M135" s="513"/>
      <c r="N135" s="513"/>
      <c r="O135" s="547"/>
      <c r="P135" s="513"/>
      <c r="Q135" s="513"/>
      <c r="R135" s="547"/>
      <c r="S135" s="513"/>
      <c r="T135" s="514"/>
    </row>
    <row r="136" spans="1:20" ht="14.1" customHeight="1">
      <c r="A136" s="512"/>
      <c r="B136" s="513"/>
      <c r="C136" s="513"/>
      <c r="D136" s="513"/>
      <c r="E136" s="513"/>
      <c r="F136" s="513"/>
      <c r="G136" s="513"/>
      <c r="H136" s="513"/>
      <c r="I136" s="513"/>
      <c r="J136" s="513"/>
      <c r="K136" s="513"/>
      <c r="L136" s="547"/>
      <c r="M136" s="513"/>
      <c r="N136" s="513"/>
      <c r="O136" s="547"/>
      <c r="P136" s="513"/>
      <c r="Q136" s="513"/>
      <c r="R136" s="547"/>
      <c r="S136" s="513"/>
      <c r="T136" s="514"/>
    </row>
    <row r="137" spans="1:20" ht="14.1" customHeight="1">
      <c r="A137" s="512"/>
      <c r="B137" s="513"/>
      <c r="C137" s="513"/>
      <c r="D137" s="513"/>
      <c r="E137" s="513"/>
      <c r="F137" s="513"/>
      <c r="G137" s="513"/>
      <c r="H137" s="513"/>
      <c r="I137" s="513"/>
      <c r="J137" s="513"/>
      <c r="K137" s="513"/>
      <c r="L137" s="547"/>
      <c r="M137" s="513"/>
      <c r="N137" s="513"/>
      <c r="O137" s="547"/>
      <c r="P137" s="513"/>
      <c r="Q137" s="513"/>
      <c r="R137" s="547"/>
      <c r="S137" s="513"/>
      <c r="T137" s="514"/>
    </row>
    <row r="138" spans="1:20" ht="14.1" customHeight="1">
      <c r="A138" s="512"/>
      <c r="B138" s="513"/>
      <c r="C138" s="513"/>
      <c r="D138" s="513"/>
      <c r="E138" s="513"/>
      <c r="F138" s="513"/>
      <c r="G138" s="513"/>
      <c r="H138" s="513"/>
      <c r="I138" s="513"/>
      <c r="J138" s="513"/>
      <c r="K138" s="513"/>
      <c r="L138" s="547"/>
      <c r="M138" s="513"/>
      <c r="N138" s="513"/>
      <c r="O138" s="547"/>
      <c r="P138" s="513"/>
      <c r="Q138" s="513"/>
      <c r="R138" s="547"/>
      <c r="S138" s="513"/>
      <c r="T138" s="514"/>
    </row>
    <row r="139" spans="1:20" ht="14.1" customHeight="1">
      <c r="A139" s="512"/>
      <c r="B139" s="513"/>
      <c r="C139" s="513"/>
      <c r="D139" s="513"/>
      <c r="E139" s="513"/>
      <c r="F139" s="513"/>
      <c r="G139" s="513"/>
      <c r="H139" s="513"/>
      <c r="I139" s="513"/>
      <c r="J139" s="513"/>
      <c r="K139" s="513"/>
      <c r="L139" s="547"/>
      <c r="M139" s="513"/>
      <c r="N139" s="513"/>
      <c r="O139" s="547"/>
      <c r="P139" s="513"/>
      <c r="Q139" s="513"/>
      <c r="R139" s="547"/>
      <c r="S139" s="513"/>
      <c r="T139" s="514"/>
    </row>
    <row r="140" spans="1:20" ht="14.1" customHeight="1">
      <c r="A140" s="512"/>
      <c r="B140" s="513"/>
      <c r="C140" s="513"/>
      <c r="D140" s="513"/>
      <c r="E140" s="513"/>
      <c r="F140" s="513"/>
      <c r="G140" s="513"/>
      <c r="H140" s="513"/>
      <c r="I140" s="513"/>
      <c r="J140" s="513"/>
      <c r="K140" s="513"/>
      <c r="L140" s="547"/>
      <c r="M140" s="513"/>
      <c r="N140" s="513"/>
      <c r="O140" s="547"/>
      <c r="P140" s="513"/>
      <c r="Q140" s="513"/>
      <c r="R140" s="547"/>
      <c r="S140" s="513"/>
      <c r="T140" s="514"/>
    </row>
    <row r="141" spans="1:20" ht="14.1" customHeight="1">
      <c r="A141" s="512"/>
      <c r="B141" s="513"/>
      <c r="C141" s="513"/>
      <c r="D141" s="513"/>
      <c r="E141" s="513"/>
      <c r="F141" s="513"/>
      <c r="G141" s="513"/>
      <c r="H141" s="513"/>
      <c r="I141" s="513"/>
      <c r="J141" s="513"/>
      <c r="K141" s="513"/>
      <c r="L141" s="547"/>
      <c r="M141" s="513"/>
      <c r="N141" s="513"/>
      <c r="O141" s="547"/>
      <c r="P141" s="513"/>
      <c r="Q141" s="513"/>
      <c r="R141" s="547"/>
      <c r="S141" s="513"/>
      <c r="T141" s="514"/>
    </row>
    <row r="142" spans="1:20" ht="14.1" customHeight="1">
      <c r="A142" s="512"/>
      <c r="B142" s="513"/>
      <c r="C142" s="513"/>
      <c r="D142" s="513"/>
      <c r="E142" s="513"/>
      <c r="F142" s="513"/>
      <c r="G142" s="513"/>
      <c r="H142" s="513"/>
      <c r="I142" s="513"/>
      <c r="J142" s="513"/>
      <c r="K142" s="513"/>
      <c r="L142" s="547"/>
      <c r="M142" s="513"/>
      <c r="N142" s="513"/>
      <c r="O142" s="547"/>
      <c r="P142" s="513"/>
      <c r="Q142" s="513"/>
      <c r="R142" s="547"/>
      <c r="S142" s="513"/>
      <c r="T142" s="514"/>
    </row>
    <row r="143" spans="1:20" ht="14.1" customHeight="1">
      <c r="A143" s="512"/>
      <c r="B143" s="513"/>
      <c r="C143" s="513"/>
      <c r="D143" s="513"/>
      <c r="E143" s="513"/>
      <c r="F143" s="513"/>
      <c r="G143" s="513"/>
      <c r="H143" s="513"/>
      <c r="I143" s="513"/>
      <c r="J143" s="513"/>
      <c r="K143" s="513"/>
      <c r="L143" s="547"/>
      <c r="M143" s="513"/>
      <c r="N143" s="513"/>
      <c r="O143" s="547"/>
      <c r="P143" s="513"/>
      <c r="Q143" s="513"/>
      <c r="R143" s="547"/>
      <c r="S143" s="513"/>
      <c r="T143" s="514"/>
    </row>
    <row r="144" spans="1:20" ht="13.95" customHeight="1">
      <c r="A144" s="512"/>
      <c r="B144" s="513"/>
      <c r="C144" s="513"/>
      <c r="D144" s="513"/>
      <c r="E144" s="513"/>
      <c r="F144" s="513"/>
      <c r="G144" s="513"/>
      <c r="H144" s="513"/>
      <c r="I144" s="513"/>
      <c r="J144" s="513"/>
      <c r="K144" s="513"/>
      <c r="L144" s="513"/>
      <c r="M144" s="513"/>
      <c r="N144" s="513"/>
      <c r="O144" s="513"/>
      <c r="P144" s="513"/>
      <c r="Q144" s="513"/>
      <c r="R144" s="513"/>
      <c r="S144" s="513"/>
      <c r="T144" s="514"/>
    </row>
    <row r="145" spans="1:20" ht="13.95" customHeight="1">
      <c r="A145" s="512"/>
      <c r="B145" s="513"/>
      <c r="C145" s="513"/>
      <c r="D145" s="513"/>
      <c r="E145" s="513"/>
      <c r="F145" s="513"/>
      <c r="G145" s="513"/>
      <c r="H145" s="513"/>
      <c r="I145" s="513"/>
      <c r="J145" s="513"/>
      <c r="K145" s="513"/>
      <c r="L145" s="513"/>
      <c r="M145" s="513"/>
      <c r="N145" s="513"/>
      <c r="O145" s="513"/>
      <c r="P145" s="513"/>
      <c r="Q145" s="513"/>
      <c r="R145" s="513"/>
      <c r="S145" s="513"/>
      <c r="T145" s="514"/>
    </row>
    <row r="146" spans="1:20" ht="13.95" customHeight="1">
      <c r="A146" s="512"/>
      <c r="B146" s="513"/>
      <c r="C146" s="513"/>
      <c r="D146" s="513"/>
      <c r="E146" s="513"/>
      <c r="F146" s="513"/>
      <c r="G146" s="513"/>
      <c r="H146" s="513"/>
      <c r="I146" s="513"/>
      <c r="J146" s="513"/>
      <c r="K146" s="513"/>
      <c r="L146" s="513"/>
      <c r="M146" s="513"/>
      <c r="N146" s="513"/>
      <c r="O146" s="513"/>
      <c r="P146" s="513"/>
      <c r="Q146" s="513"/>
      <c r="R146" s="513"/>
      <c r="S146" s="513"/>
      <c r="T146" s="514"/>
    </row>
    <row r="147" spans="1:20" ht="13.95" customHeight="1">
      <c r="A147" s="512"/>
      <c r="B147" s="513"/>
      <c r="C147" s="513"/>
      <c r="D147" s="513"/>
      <c r="E147" s="513"/>
      <c r="F147" s="513"/>
      <c r="G147" s="513"/>
      <c r="H147" s="513"/>
      <c r="I147" s="513"/>
      <c r="J147" s="513"/>
      <c r="K147" s="513"/>
      <c r="L147" s="513"/>
      <c r="M147" s="513"/>
      <c r="N147" s="513"/>
      <c r="O147" s="513"/>
      <c r="P147" s="513"/>
      <c r="Q147" s="513"/>
      <c r="R147" s="513"/>
      <c r="S147" s="513"/>
      <c r="T147" s="514"/>
    </row>
    <row r="148" spans="1:20" ht="13.95" customHeight="1">
      <c r="A148" s="512"/>
      <c r="B148" s="513"/>
      <c r="C148" s="513"/>
      <c r="D148" s="513"/>
      <c r="E148" s="513"/>
      <c r="F148" s="513"/>
      <c r="G148" s="513"/>
      <c r="H148" s="513"/>
      <c r="I148" s="513"/>
      <c r="J148" s="513"/>
      <c r="K148" s="513"/>
      <c r="L148" s="513"/>
      <c r="M148" s="513"/>
      <c r="N148" s="513"/>
      <c r="O148" s="513"/>
      <c r="P148" s="513"/>
      <c r="Q148" s="513"/>
      <c r="R148" s="513"/>
      <c r="S148" s="513"/>
      <c r="T148" s="514"/>
    </row>
    <row r="149" spans="1:20" ht="13.95" customHeight="1">
      <c r="A149" s="512"/>
      <c r="B149" s="513"/>
      <c r="C149" s="513"/>
      <c r="D149" s="513"/>
      <c r="E149" s="513"/>
      <c r="F149" s="513"/>
      <c r="G149" s="513"/>
      <c r="H149" s="513"/>
      <c r="I149" s="513"/>
      <c r="J149" s="513"/>
      <c r="K149" s="513"/>
      <c r="L149" s="513"/>
      <c r="M149" s="513"/>
      <c r="N149" s="513"/>
      <c r="O149" s="513"/>
      <c r="P149" s="513"/>
      <c r="Q149" s="513"/>
      <c r="R149" s="513"/>
      <c r="S149" s="513"/>
      <c r="T149" s="514"/>
    </row>
    <row r="150" spans="1:20" ht="13.95" customHeight="1">
      <c r="A150" s="512"/>
      <c r="B150" s="513"/>
      <c r="C150" s="513"/>
      <c r="D150" s="513"/>
      <c r="E150" s="513"/>
      <c r="F150" s="513"/>
      <c r="G150" s="513"/>
      <c r="H150" s="513"/>
      <c r="I150" s="513"/>
      <c r="J150" s="513"/>
      <c r="K150" s="513"/>
      <c r="L150" s="513"/>
      <c r="M150" s="513"/>
      <c r="N150" s="513"/>
      <c r="O150" s="513"/>
      <c r="P150" s="513"/>
      <c r="Q150" s="513"/>
      <c r="R150" s="513"/>
      <c r="S150" s="513"/>
      <c r="T150" s="514"/>
    </row>
    <row r="151" spans="1:20" ht="14.1" customHeight="1">
      <c r="A151" s="512"/>
      <c r="B151" s="513"/>
      <c r="C151" s="513"/>
      <c r="D151" s="513"/>
      <c r="E151" s="513"/>
      <c r="F151" s="513"/>
      <c r="G151" s="513"/>
      <c r="H151" s="513"/>
      <c r="I151" s="513"/>
      <c r="J151" s="513"/>
      <c r="K151" s="513"/>
      <c r="L151" s="547"/>
      <c r="M151" s="513"/>
      <c r="N151" s="513"/>
      <c r="O151" s="547"/>
      <c r="P151" s="513"/>
      <c r="Q151" s="513"/>
      <c r="R151" s="547"/>
      <c r="S151" s="513"/>
      <c r="T151" s="514"/>
    </row>
    <row r="152" spans="1:20" ht="14.1" customHeight="1">
      <c r="A152" s="512"/>
      <c r="B152" s="513"/>
      <c r="C152" s="513"/>
      <c r="D152" s="513"/>
      <c r="E152" s="513"/>
      <c r="F152" s="513"/>
      <c r="G152" s="513"/>
      <c r="H152" s="513"/>
      <c r="I152" s="513"/>
      <c r="J152" s="513"/>
      <c r="K152" s="513"/>
      <c r="L152" s="547"/>
      <c r="M152" s="513"/>
      <c r="N152" s="513"/>
      <c r="O152" s="547"/>
      <c r="P152" s="513"/>
      <c r="Q152" s="513"/>
      <c r="R152" s="547"/>
      <c r="S152" s="513"/>
      <c r="T152" s="514"/>
    </row>
    <row r="153" spans="1:20" ht="14.1" customHeight="1">
      <c r="A153" s="512"/>
      <c r="B153" s="513"/>
      <c r="C153" s="513"/>
      <c r="D153" s="513"/>
      <c r="E153" s="513"/>
      <c r="F153" s="513"/>
      <c r="G153" s="513"/>
      <c r="H153" s="513"/>
      <c r="I153" s="513"/>
      <c r="J153" s="513"/>
      <c r="K153" s="513"/>
      <c r="L153" s="547"/>
      <c r="M153" s="513"/>
      <c r="N153" s="513"/>
      <c r="O153" s="547"/>
      <c r="P153" s="513"/>
      <c r="Q153" s="513"/>
      <c r="R153" s="547"/>
      <c r="S153" s="513"/>
      <c r="T153" s="514"/>
    </row>
    <row r="154" spans="1:20" ht="14.1" customHeight="1">
      <c r="A154" s="512"/>
      <c r="B154" s="513"/>
      <c r="C154" s="513"/>
      <c r="D154" s="513"/>
      <c r="E154" s="513"/>
      <c r="F154" s="513"/>
      <c r="G154" s="513"/>
      <c r="H154" s="513"/>
      <c r="I154" s="513"/>
      <c r="J154" s="513"/>
      <c r="K154" s="513"/>
      <c r="L154" s="547"/>
      <c r="M154" s="513"/>
      <c r="N154" s="513"/>
      <c r="O154" s="547"/>
      <c r="P154" s="513"/>
      <c r="Q154" s="513"/>
      <c r="R154" s="547"/>
      <c r="S154" s="513"/>
      <c r="T154" s="514"/>
    </row>
    <row r="155" spans="1:20" ht="14.1" customHeight="1">
      <c r="A155" s="512"/>
      <c r="B155" s="513"/>
      <c r="C155" s="513"/>
      <c r="D155" s="513"/>
      <c r="E155" s="513"/>
      <c r="F155" s="513"/>
      <c r="G155" s="513"/>
      <c r="H155" s="513"/>
      <c r="I155" s="513"/>
      <c r="J155" s="513"/>
      <c r="K155" s="513"/>
      <c r="L155" s="547"/>
      <c r="M155" s="513"/>
      <c r="N155" s="513"/>
      <c r="O155" s="547"/>
      <c r="P155" s="513"/>
      <c r="Q155" s="513"/>
      <c r="R155" s="547"/>
      <c r="S155" s="513"/>
      <c r="T155" s="514"/>
    </row>
    <row r="156" spans="1:20" ht="14.1" customHeight="1">
      <c r="A156" s="512"/>
      <c r="B156" s="513"/>
      <c r="C156" s="513"/>
      <c r="D156" s="513"/>
      <c r="E156" s="513"/>
      <c r="F156" s="513"/>
      <c r="G156" s="513"/>
      <c r="H156" s="513"/>
      <c r="I156" s="513"/>
      <c r="J156" s="513"/>
      <c r="K156" s="513"/>
      <c r="L156" s="547"/>
      <c r="M156" s="513"/>
      <c r="N156" s="513"/>
      <c r="O156" s="547"/>
      <c r="P156" s="513"/>
      <c r="Q156" s="513"/>
      <c r="R156" s="547"/>
      <c r="S156" s="513"/>
      <c r="T156" s="514"/>
    </row>
    <row r="157" spans="1:20" ht="14.1" customHeight="1">
      <c r="A157" s="512"/>
      <c r="B157" s="513"/>
      <c r="C157" s="513"/>
      <c r="D157" s="513"/>
      <c r="E157" s="513"/>
      <c r="F157" s="513"/>
      <c r="G157" s="513"/>
      <c r="H157" s="513"/>
      <c r="I157" s="513"/>
      <c r="J157" s="513"/>
      <c r="K157" s="513"/>
      <c r="L157" s="547"/>
      <c r="M157" s="513"/>
      <c r="N157" s="513"/>
      <c r="O157" s="547"/>
      <c r="P157" s="513"/>
      <c r="Q157" s="513"/>
      <c r="R157" s="547"/>
      <c r="S157" s="513"/>
      <c r="T157" s="514"/>
    </row>
    <row r="158" spans="1:20" ht="14.1" customHeight="1">
      <c r="A158" s="512"/>
      <c r="B158" s="513"/>
      <c r="C158" s="513"/>
      <c r="D158" s="513"/>
      <c r="E158" s="513"/>
      <c r="F158" s="513"/>
      <c r="G158" s="513"/>
      <c r="H158" s="513"/>
      <c r="I158" s="513"/>
      <c r="J158" s="513"/>
      <c r="K158" s="513"/>
      <c r="L158" s="547"/>
      <c r="M158" s="513"/>
      <c r="N158" s="513"/>
      <c r="O158" s="547"/>
      <c r="P158" s="513"/>
      <c r="Q158" s="513"/>
      <c r="R158" s="547"/>
      <c r="S158" s="513"/>
      <c r="T158" s="514"/>
    </row>
    <row r="159" spans="1:20" ht="14.1" customHeight="1">
      <c r="A159" s="512"/>
      <c r="B159" s="513"/>
      <c r="C159" s="513"/>
      <c r="D159" s="513"/>
      <c r="E159" s="513"/>
      <c r="F159" s="513"/>
      <c r="G159" s="513"/>
      <c r="H159" s="513"/>
      <c r="I159" s="513"/>
      <c r="J159" s="513"/>
      <c r="K159" s="513"/>
      <c r="L159" s="547"/>
      <c r="M159" s="513"/>
      <c r="N159" s="513"/>
      <c r="O159" s="547"/>
      <c r="P159" s="513"/>
      <c r="Q159" s="513"/>
      <c r="R159" s="547"/>
      <c r="S159" s="513"/>
      <c r="T159" s="514"/>
    </row>
    <row r="160" spans="1:20" ht="14.1" customHeight="1">
      <c r="A160" s="512"/>
      <c r="B160" s="513"/>
      <c r="C160" s="513"/>
      <c r="D160" s="513"/>
      <c r="E160" s="513"/>
      <c r="F160" s="513"/>
      <c r="G160" s="513"/>
      <c r="H160" s="513"/>
      <c r="I160" s="513"/>
      <c r="J160" s="513"/>
      <c r="K160" s="513"/>
      <c r="L160" s="547"/>
      <c r="M160" s="513"/>
      <c r="N160" s="513"/>
      <c r="O160" s="547"/>
      <c r="P160" s="513"/>
      <c r="Q160" s="513"/>
      <c r="R160" s="547"/>
      <c r="S160" s="513"/>
      <c r="T160" s="514"/>
    </row>
    <row r="161" spans="1:20" ht="13.95" customHeight="1">
      <c r="A161" s="512"/>
      <c r="B161" s="513"/>
      <c r="C161" s="513"/>
      <c r="D161" s="513"/>
      <c r="E161" s="513"/>
      <c r="F161" s="513"/>
      <c r="G161" s="513"/>
      <c r="H161" s="513"/>
      <c r="I161" s="513"/>
      <c r="J161" s="513"/>
      <c r="K161" s="513"/>
      <c r="L161" s="513"/>
      <c r="M161" s="513"/>
      <c r="N161" s="513"/>
      <c r="O161" s="513"/>
      <c r="P161" s="513"/>
      <c r="Q161" s="513"/>
      <c r="R161" s="513"/>
      <c r="S161" s="513"/>
      <c r="T161" s="514"/>
    </row>
    <row r="162" spans="1:20" ht="13.95" customHeight="1">
      <c r="A162" s="512"/>
      <c r="B162" s="513"/>
      <c r="C162" s="513"/>
      <c r="D162" s="513"/>
      <c r="E162" s="513"/>
      <c r="F162" s="513"/>
      <c r="G162" s="513"/>
      <c r="H162" s="513"/>
      <c r="I162" s="513"/>
      <c r="J162" s="513"/>
      <c r="K162" s="513"/>
      <c r="L162" s="513"/>
      <c r="M162" s="513"/>
      <c r="N162" s="513"/>
      <c r="O162" s="513"/>
      <c r="P162" s="513"/>
      <c r="Q162" s="513"/>
      <c r="R162" s="513"/>
      <c r="S162" s="513"/>
      <c r="T162" s="514"/>
    </row>
    <row r="163" spans="1:20" ht="13.95" customHeight="1">
      <c r="A163" s="512"/>
      <c r="B163" s="513"/>
      <c r="C163" s="513"/>
      <c r="D163" s="513"/>
      <c r="E163" s="513"/>
      <c r="F163" s="513"/>
      <c r="G163" s="513"/>
      <c r="H163" s="513"/>
      <c r="I163" s="513"/>
      <c r="J163" s="513"/>
      <c r="K163" s="513"/>
      <c r="L163" s="513"/>
      <c r="M163" s="513"/>
      <c r="N163" s="513"/>
      <c r="O163" s="513"/>
      <c r="P163" s="513"/>
      <c r="Q163" s="513"/>
      <c r="R163" s="513"/>
      <c r="S163" s="513"/>
      <c r="T163" s="514"/>
    </row>
    <row r="164" spans="1:20" ht="14.1" customHeight="1">
      <c r="A164" s="512"/>
      <c r="B164" s="513"/>
      <c r="C164" s="513"/>
      <c r="D164" s="513"/>
      <c r="E164" s="513"/>
      <c r="F164" s="513"/>
      <c r="G164" s="513"/>
      <c r="H164" s="513"/>
      <c r="I164" s="513"/>
      <c r="J164" s="513"/>
      <c r="K164" s="513"/>
      <c r="L164" s="547"/>
      <c r="M164" s="513"/>
      <c r="N164" s="513"/>
      <c r="O164" s="547"/>
      <c r="P164" s="513"/>
      <c r="Q164" s="513"/>
      <c r="R164" s="547"/>
      <c r="S164" s="513"/>
      <c r="T164" s="514"/>
    </row>
    <row r="165" spans="1:20" ht="14.1" customHeight="1">
      <c r="A165" s="512"/>
      <c r="B165" s="513"/>
      <c r="C165" s="513"/>
      <c r="D165" s="513"/>
      <c r="E165" s="513"/>
      <c r="F165" s="513"/>
      <c r="G165" s="513"/>
      <c r="H165" s="513"/>
      <c r="I165" s="513"/>
      <c r="J165" s="513"/>
      <c r="K165" s="513"/>
      <c r="L165" s="547"/>
      <c r="M165" s="513"/>
      <c r="N165" s="513"/>
      <c r="O165" s="547"/>
      <c r="P165" s="513"/>
      <c r="Q165" s="513"/>
      <c r="R165" s="547"/>
      <c r="S165" s="513"/>
      <c r="T165" s="514"/>
    </row>
    <row r="166" spans="1:20" ht="14.1" customHeight="1">
      <c r="A166" s="512"/>
      <c r="B166" s="513"/>
      <c r="C166" s="513"/>
      <c r="D166" s="513"/>
      <c r="E166" s="513"/>
      <c r="F166" s="513"/>
      <c r="G166" s="513"/>
      <c r="H166" s="513"/>
      <c r="I166" s="513"/>
      <c r="J166" s="513"/>
      <c r="K166" s="513"/>
      <c r="L166" s="547"/>
      <c r="M166" s="513"/>
      <c r="N166" s="513"/>
      <c r="O166" s="547"/>
      <c r="P166" s="513"/>
      <c r="Q166" s="513"/>
      <c r="R166" s="547"/>
      <c r="S166" s="513"/>
      <c r="T166" s="514"/>
    </row>
    <row r="167" spans="1:20" ht="14.1" customHeight="1">
      <c r="A167" s="512"/>
      <c r="B167" s="513"/>
      <c r="C167" s="513"/>
      <c r="D167" s="513"/>
      <c r="E167" s="513"/>
      <c r="F167" s="513"/>
      <c r="G167" s="513"/>
      <c r="H167" s="513"/>
      <c r="I167" s="513"/>
      <c r="J167" s="513"/>
      <c r="K167" s="513"/>
      <c r="L167" s="547"/>
      <c r="M167" s="513"/>
      <c r="N167" s="513"/>
      <c r="O167" s="547"/>
      <c r="P167" s="513"/>
      <c r="Q167" s="513"/>
      <c r="R167" s="547"/>
      <c r="S167" s="513"/>
      <c r="T167" s="514"/>
    </row>
    <row r="168" spans="1:20" ht="14.1" customHeight="1">
      <c r="A168" s="512"/>
      <c r="B168" s="513"/>
      <c r="C168" s="513"/>
      <c r="D168" s="513"/>
      <c r="E168" s="513"/>
      <c r="F168" s="513"/>
      <c r="G168" s="513"/>
      <c r="H168" s="513"/>
      <c r="I168" s="513"/>
      <c r="J168" s="513"/>
      <c r="K168" s="513"/>
      <c r="L168" s="547"/>
      <c r="M168" s="513"/>
      <c r="N168" s="513"/>
      <c r="O168" s="547"/>
      <c r="P168" s="513"/>
      <c r="Q168" s="513"/>
      <c r="R168" s="547"/>
      <c r="S168" s="513"/>
      <c r="T168" s="514"/>
    </row>
    <row r="169" spans="1:20" ht="14.1" customHeight="1">
      <c r="A169" s="512"/>
      <c r="B169" s="513"/>
      <c r="C169" s="513"/>
      <c r="D169" s="513"/>
      <c r="E169" s="513"/>
      <c r="F169" s="513"/>
      <c r="G169" s="513"/>
      <c r="H169" s="513"/>
      <c r="I169" s="513"/>
      <c r="J169" s="513"/>
      <c r="K169" s="513"/>
      <c r="L169" s="547"/>
      <c r="M169" s="513"/>
      <c r="N169" s="513"/>
      <c r="O169" s="547"/>
      <c r="P169" s="513"/>
      <c r="Q169" s="513"/>
      <c r="R169" s="547"/>
      <c r="S169" s="513"/>
      <c r="T169" s="514"/>
    </row>
    <row r="170" spans="1:20" ht="14.1" customHeight="1">
      <c r="A170" s="512"/>
      <c r="B170" s="513"/>
      <c r="C170" s="513"/>
      <c r="D170" s="513"/>
      <c r="E170" s="513"/>
      <c r="F170" s="513"/>
      <c r="G170" s="513"/>
      <c r="H170" s="513"/>
      <c r="I170" s="513"/>
      <c r="J170" s="513"/>
      <c r="K170" s="513"/>
      <c r="L170" s="547"/>
      <c r="M170" s="513"/>
      <c r="N170" s="513"/>
      <c r="O170" s="547"/>
      <c r="P170" s="513"/>
      <c r="Q170" s="513"/>
      <c r="R170" s="547"/>
      <c r="S170" s="513"/>
      <c r="T170" s="514"/>
    </row>
    <row r="171" spans="1:20" ht="14.1" customHeight="1">
      <c r="A171" s="512"/>
      <c r="B171" s="513"/>
      <c r="C171" s="513"/>
      <c r="D171" s="513"/>
      <c r="E171" s="513"/>
      <c r="F171" s="513"/>
      <c r="G171" s="513"/>
      <c r="H171" s="513"/>
      <c r="I171" s="513"/>
      <c r="J171" s="513"/>
      <c r="K171" s="513"/>
      <c r="L171" s="547"/>
      <c r="M171" s="513"/>
      <c r="N171" s="513"/>
      <c r="O171" s="547"/>
      <c r="P171" s="513"/>
      <c r="Q171" s="513"/>
      <c r="R171" s="547"/>
      <c r="S171" s="513"/>
      <c r="T171" s="514"/>
    </row>
    <row r="172" spans="1:20" ht="14.1" customHeight="1">
      <c r="A172" s="512"/>
      <c r="B172" s="513"/>
      <c r="C172" s="513"/>
      <c r="D172" s="513"/>
      <c r="E172" s="513"/>
      <c r="F172" s="513"/>
      <c r="G172" s="513"/>
      <c r="H172" s="513"/>
      <c r="I172" s="513"/>
      <c r="J172" s="513"/>
      <c r="K172" s="513"/>
      <c r="L172" s="547"/>
      <c r="M172" s="513"/>
      <c r="N172" s="513"/>
      <c r="O172" s="547"/>
      <c r="P172" s="513"/>
      <c r="Q172" s="513"/>
      <c r="R172" s="547"/>
      <c r="S172" s="513"/>
      <c r="T172" s="514"/>
    </row>
    <row r="173" spans="1:20" ht="14.1" customHeight="1">
      <c r="A173" s="512"/>
      <c r="B173" s="513"/>
      <c r="C173" s="513"/>
      <c r="D173" s="513"/>
      <c r="E173" s="513"/>
      <c r="F173" s="513"/>
      <c r="G173" s="513"/>
      <c r="H173" s="513"/>
      <c r="I173" s="513"/>
      <c r="J173" s="513"/>
      <c r="K173" s="513"/>
      <c r="L173" s="547"/>
      <c r="M173" s="513"/>
      <c r="N173" s="513"/>
      <c r="O173" s="547"/>
      <c r="P173" s="513"/>
      <c r="Q173" s="513"/>
      <c r="R173" s="547"/>
      <c r="S173" s="513"/>
      <c r="T173" s="514"/>
    </row>
    <row r="174" spans="1:20" ht="13.95" customHeight="1">
      <c r="A174" s="512"/>
      <c r="B174" s="513"/>
      <c r="C174" s="513"/>
      <c r="D174" s="513"/>
      <c r="E174" s="513"/>
      <c r="F174" s="513"/>
      <c r="G174" s="513"/>
      <c r="H174" s="513"/>
      <c r="I174" s="513"/>
      <c r="J174" s="513"/>
      <c r="K174" s="513"/>
      <c r="L174" s="513"/>
      <c r="M174" s="513"/>
      <c r="N174" s="513"/>
      <c r="O174" s="513"/>
      <c r="P174" s="513"/>
      <c r="Q174" s="513"/>
      <c r="R174" s="513"/>
      <c r="S174" s="513"/>
      <c r="T174" s="514"/>
    </row>
    <row r="175" spans="1:20" ht="13.95" customHeight="1">
      <c r="A175" s="512"/>
      <c r="B175" s="513"/>
      <c r="C175" s="513"/>
      <c r="D175" s="513"/>
      <c r="E175" s="513"/>
      <c r="F175" s="513"/>
      <c r="G175" s="513"/>
      <c r="H175" s="513"/>
      <c r="I175" s="513"/>
      <c r="J175" s="513"/>
      <c r="K175" s="513"/>
      <c r="L175" s="513"/>
      <c r="M175" s="513"/>
      <c r="N175" s="513"/>
      <c r="O175" s="513"/>
      <c r="P175" s="513"/>
      <c r="Q175" s="513"/>
      <c r="R175" s="513"/>
      <c r="S175" s="513"/>
      <c r="T175" s="514"/>
    </row>
    <row r="176" spans="1:20" ht="13.95" customHeight="1">
      <c r="A176" s="512"/>
      <c r="B176" s="513"/>
      <c r="C176" s="513"/>
      <c r="D176" s="513"/>
      <c r="E176" s="513"/>
      <c r="F176" s="513"/>
      <c r="G176" s="513"/>
      <c r="H176" s="513"/>
      <c r="I176" s="513"/>
      <c r="J176" s="513"/>
      <c r="K176" s="513"/>
      <c r="L176" s="513"/>
      <c r="M176" s="513"/>
      <c r="N176" s="513"/>
      <c r="O176" s="513"/>
      <c r="P176" s="513"/>
      <c r="Q176" s="513"/>
      <c r="R176" s="513"/>
      <c r="S176" s="513"/>
      <c r="T176" s="514"/>
    </row>
    <row r="177" spans="1:20" ht="14.1" customHeight="1">
      <c r="A177" s="512"/>
      <c r="B177" s="513"/>
      <c r="C177" s="513"/>
      <c r="D177" s="513"/>
      <c r="E177" s="513"/>
      <c r="F177" s="513"/>
      <c r="G177" s="513"/>
      <c r="H177" s="513"/>
      <c r="I177" s="513"/>
      <c r="J177" s="513"/>
      <c r="K177" s="513"/>
      <c r="L177" s="547"/>
      <c r="M177" s="513"/>
      <c r="N177" s="513"/>
      <c r="O177" s="547"/>
      <c r="P177" s="513"/>
      <c r="Q177" s="513"/>
      <c r="R177" s="547"/>
      <c r="S177" s="513"/>
      <c r="T177" s="514"/>
    </row>
    <row r="178" spans="1:20" ht="14.1" customHeight="1">
      <c r="A178" s="512"/>
      <c r="B178" s="513"/>
      <c r="C178" s="513"/>
      <c r="D178" s="513"/>
      <c r="E178" s="513"/>
      <c r="F178" s="513"/>
      <c r="G178" s="513"/>
      <c r="H178" s="513"/>
      <c r="I178" s="513"/>
      <c r="J178" s="513"/>
      <c r="K178" s="513"/>
      <c r="L178" s="547"/>
      <c r="M178" s="513"/>
      <c r="N178" s="513"/>
      <c r="O178" s="547"/>
      <c r="P178" s="513"/>
      <c r="Q178" s="513"/>
      <c r="R178" s="547"/>
      <c r="S178" s="513"/>
      <c r="T178" s="514"/>
    </row>
    <row r="179" spans="1:20" ht="14.1" customHeight="1">
      <c r="A179" s="512"/>
      <c r="B179" s="513"/>
      <c r="C179" s="513"/>
      <c r="D179" s="513"/>
      <c r="E179" s="513"/>
      <c r="F179" s="513"/>
      <c r="G179" s="513"/>
      <c r="H179" s="513"/>
      <c r="I179" s="513"/>
      <c r="J179" s="513"/>
      <c r="K179" s="513"/>
      <c r="L179" s="547"/>
      <c r="M179" s="513"/>
      <c r="N179" s="513"/>
      <c r="O179" s="547"/>
      <c r="P179" s="513"/>
      <c r="Q179" s="513"/>
      <c r="R179" s="547"/>
      <c r="S179" s="513"/>
      <c r="T179" s="514"/>
    </row>
    <row r="180" spans="1:20" ht="14.1" customHeight="1">
      <c r="A180" s="512"/>
      <c r="B180" s="513"/>
      <c r="C180" s="513"/>
      <c r="D180" s="513"/>
      <c r="E180" s="513"/>
      <c r="F180" s="513"/>
      <c r="G180" s="513"/>
      <c r="H180" s="513"/>
      <c r="I180" s="513"/>
      <c r="J180" s="513"/>
      <c r="K180" s="513"/>
      <c r="L180" s="547"/>
      <c r="M180" s="513"/>
      <c r="N180" s="513"/>
      <c r="O180" s="547"/>
      <c r="P180" s="513"/>
      <c r="Q180" s="513"/>
      <c r="R180" s="547"/>
      <c r="S180" s="513"/>
      <c r="T180" s="514"/>
    </row>
    <row r="181" spans="1:20" ht="14.1" customHeight="1">
      <c r="A181" s="512"/>
      <c r="B181" s="513"/>
      <c r="C181" s="513"/>
      <c r="D181" s="513"/>
      <c r="E181" s="513"/>
      <c r="F181" s="513"/>
      <c r="G181" s="513"/>
      <c r="H181" s="513"/>
      <c r="I181" s="513"/>
      <c r="J181" s="513"/>
      <c r="K181" s="513"/>
      <c r="L181" s="547"/>
      <c r="M181" s="513"/>
      <c r="N181" s="513"/>
      <c r="O181" s="547"/>
      <c r="P181" s="513"/>
      <c r="Q181" s="513"/>
      <c r="R181" s="547"/>
      <c r="S181" s="513"/>
      <c r="T181" s="514"/>
    </row>
    <row r="182" spans="1:20" ht="14.1" customHeight="1">
      <c r="A182" s="512"/>
      <c r="B182" s="513"/>
      <c r="C182" s="513"/>
      <c r="D182" s="513"/>
      <c r="E182" s="513"/>
      <c r="F182" s="513"/>
      <c r="G182" s="513"/>
      <c r="H182" s="513"/>
      <c r="I182" s="513"/>
      <c r="J182" s="513"/>
      <c r="K182" s="513"/>
      <c r="L182" s="547"/>
      <c r="M182" s="513"/>
      <c r="N182" s="513"/>
      <c r="O182" s="547"/>
      <c r="P182" s="513"/>
      <c r="Q182" s="513"/>
      <c r="R182" s="547"/>
      <c r="S182" s="513"/>
      <c r="T182" s="514"/>
    </row>
    <row r="183" spans="1:20" ht="14.1" customHeight="1">
      <c r="A183" s="512"/>
      <c r="B183" s="513"/>
      <c r="C183" s="513"/>
      <c r="D183" s="513"/>
      <c r="E183" s="513"/>
      <c r="F183" s="513"/>
      <c r="G183" s="513"/>
      <c r="H183" s="513"/>
      <c r="I183" s="513"/>
      <c r="J183" s="513"/>
      <c r="K183" s="513"/>
      <c r="L183" s="547"/>
      <c r="M183" s="513"/>
      <c r="N183" s="513"/>
      <c r="O183" s="547"/>
      <c r="P183" s="513"/>
      <c r="Q183" s="513"/>
      <c r="R183" s="547"/>
      <c r="S183" s="513"/>
      <c r="T183" s="514"/>
    </row>
    <row r="184" spans="1:20" ht="14.1" customHeight="1">
      <c r="A184" s="512"/>
      <c r="B184" s="513"/>
      <c r="C184" s="513"/>
      <c r="D184" s="513"/>
      <c r="E184" s="513"/>
      <c r="F184" s="513"/>
      <c r="G184" s="513"/>
      <c r="H184" s="513"/>
      <c r="I184" s="513"/>
      <c r="J184" s="513"/>
      <c r="K184" s="513"/>
      <c r="L184" s="547"/>
      <c r="M184" s="513"/>
      <c r="N184" s="513"/>
      <c r="O184" s="547"/>
      <c r="P184" s="513"/>
      <c r="Q184" s="513"/>
      <c r="R184" s="547"/>
      <c r="S184" s="513"/>
      <c r="T184" s="514"/>
    </row>
    <row r="185" spans="1:20" ht="14.1" customHeight="1">
      <c r="A185" s="512"/>
      <c r="B185" s="513"/>
      <c r="C185" s="513"/>
      <c r="D185" s="513"/>
      <c r="E185" s="513"/>
      <c r="F185" s="513"/>
      <c r="G185" s="513"/>
      <c r="H185" s="513"/>
      <c r="I185" s="513"/>
      <c r="J185" s="513"/>
      <c r="K185" s="513"/>
      <c r="L185" s="547"/>
      <c r="M185" s="513"/>
      <c r="N185" s="513"/>
      <c r="O185" s="547"/>
      <c r="P185" s="513"/>
      <c r="Q185" s="513"/>
      <c r="R185" s="547"/>
      <c r="S185" s="513"/>
      <c r="T185" s="514"/>
    </row>
    <row r="186" spans="1:20" ht="14.1" customHeight="1">
      <c r="A186" s="512"/>
      <c r="B186" s="513"/>
      <c r="C186" s="513"/>
      <c r="D186" s="513"/>
      <c r="E186" s="513"/>
      <c r="F186" s="513"/>
      <c r="G186" s="513"/>
      <c r="H186" s="513"/>
      <c r="I186" s="513"/>
      <c r="J186" s="513"/>
      <c r="K186" s="513"/>
      <c r="L186" s="547"/>
      <c r="M186" s="513"/>
      <c r="N186" s="513"/>
      <c r="O186" s="547"/>
      <c r="P186" s="513"/>
      <c r="Q186" s="513"/>
      <c r="R186" s="547"/>
      <c r="S186" s="513"/>
      <c r="T186" s="514"/>
    </row>
    <row r="187" spans="1:20" ht="13.95" customHeight="1">
      <c r="A187" s="512"/>
      <c r="B187" s="513"/>
      <c r="C187" s="513"/>
      <c r="D187" s="513"/>
      <c r="E187" s="513"/>
      <c r="F187" s="513"/>
      <c r="G187" s="513"/>
      <c r="H187" s="513"/>
      <c r="I187" s="513"/>
      <c r="J187" s="513"/>
      <c r="K187" s="513"/>
      <c r="L187" s="513"/>
      <c r="M187" s="513"/>
      <c r="N187" s="513"/>
      <c r="O187" s="513"/>
      <c r="P187" s="513"/>
      <c r="Q187" s="513"/>
      <c r="R187" s="513"/>
      <c r="S187" s="513"/>
      <c r="T187" s="514"/>
    </row>
    <row r="188" spans="1:20" ht="13.95" customHeight="1">
      <c r="A188" s="512"/>
      <c r="B188" s="513"/>
      <c r="C188" s="513"/>
      <c r="D188" s="513"/>
      <c r="E188" s="513"/>
      <c r="F188" s="513"/>
      <c r="G188" s="513"/>
      <c r="H188" s="513"/>
      <c r="I188" s="513"/>
      <c r="J188" s="513"/>
      <c r="K188" s="513"/>
      <c r="L188" s="513"/>
      <c r="M188" s="513"/>
      <c r="N188" s="513"/>
      <c r="O188" s="513"/>
      <c r="P188" s="513"/>
      <c r="Q188" s="513"/>
      <c r="R188" s="513"/>
      <c r="S188" s="513"/>
      <c r="T188" s="514"/>
    </row>
    <row r="189" spans="1:20" ht="13.95" customHeight="1">
      <c r="A189" s="512"/>
      <c r="B189" s="513"/>
      <c r="C189" s="513"/>
      <c r="D189" s="513"/>
      <c r="E189" s="513"/>
      <c r="F189" s="513"/>
      <c r="G189" s="513"/>
      <c r="H189" s="513"/>
      <c r="I189" s="513"/>
      <c r="J189" s="513"/>
      <c r="K189" s="513"/>
      <c r="L189" s="513"/>
      <c r="M189" s="513"/>
      <c r="N189" s="513"/>
      <c r="O189" s="513"/>
      <c r="P189" s="513"/>
      <c r="Q189" s="513"/>
      <c r="R189" s="513"/>
      <c r="S189" s="513"/>
      <c r="T189" s="514"/>
    </row>
    <row r="190" spans="1:20" ht="14.1" customHeight="1">
      <c r="A190" s="512"/>
      <c r="B190" s="513"/>
      <c r="C190" s="513"/>
      <c r="D190" s="513"/>
      <c r="E190" s="513"/>
      <c r="F190" s="513"/>
      <c r="G190" s="513"/>
      <c r="H190" s="513"/>
      <c r="I190" s="513"/>
      <c r="J190" s="513"/>
      <c r="K190" s="513"/>
      <c r="L190" s="547"/>
      <c r="M190" s="513"/>
      <c r="N190" s="513"/>
      <c r="O190" s="547"/>
      <c r="P190" s="513"/>
      <c r="Q190" s="513"/>
      <c r="R190" s="547"/>
      <c r="S190" s="513"/>
      <c r="T190" s="514"/>
    </row>
    <row r="191" spans="1:20" ht="14.1" customHeight="1">
      <c r="A191" s="512"/>
      <c r="B191" s="513"/>
      <c r="C191" s="513"/>
      <c r="D191" s="513"/>
      <c r="E191" s="513"/>
      <c r="F191" s="513"/>
      <c r="G191" s="513"/>
      <c r="H191" s="513"/>
      <c r="I191" s="513"/>
      <c r="J191" s="513"/>
      <c r="K191" s="513"/>
      <c r="L191" s="547"/>
      <c r="M191" s="513"/>
      <c r="N191" s="513"/>
      <c r="O191" s="547"/>
      <c r="P191" s="513"/>
      <c r="Q191" s="513"/>
      <c r="R191" s="547"/>
      <c r="S191" s="513"/>
      <c r="T191" s="514"/>
    </row>
    <row r="192" spans="1:20" ht="14.1" customHeight="1">
      <c r="A192" s="512"/>
      <c r="B192" s="513"/>
      <c r="C192" s="513"/>
      <c r="D192" s="513"/>
      <c r="E192" s="513"/>
      <c r="F192" s="513"/>
      <c r="G192" s="513"/>
      <c r="H192" s="513"/>
      <c r="I192" s="513"/>
      <c r="J192" s="513"/>
      <c r="K192" s="513"/>
      <c r="L192" s="547"/>
      <c r="M192" s="513"/>
      <c r="N192" s="513"/>
      <c r="O192" s="547"/>
      <c r="P192" s="513"/>
      <c r="Q192" s="513"/>
      <c r="R192" s="547"/>
      <c r="S192" s="513"/>
      <c r="T192" s="514"/>
    </row>
    <row r="193" spans="1:20" ht="14.1" customHeight="1">
      <c r="A193" s="512"/>
      <c r="B193" s="513"/>
      <c r="C193" s="513"/>
      <c r="D193" s="513"/>
      <c r="E193" s="513"/>
      <c r="F193" s="513"/>
      <c r="G193" s="513"/>
      <c r="H193" s="513"/>
      <c r="I193" s="513"/>
      <c r="J193" s="513"/>
      <c r="K193" s="513"/>
      <c r="L193" s="547"/>
      <c r="M193" s="513"/>
      <c r="N193" s="513"/>
      <c r="O193" s="547"/>
      <c r="P193" s="513"/>
      <c r="Q193" s="513"/>
      <c r="R193" s="547"/>
      <c r="S193" s="513"/>
      <c r="T193" s="514"/>
    </row>
    <row r="194" spans="1:20" ht="14.1" customHeight="1">
      <c r="A194" s="512"/>
      <c r="B194" s="513"/>
      <c r="C194" s="513"/>
      <c r="D194" s="513"/>
      <c r="E194" s="513"/>
      <c r="F194" s="513"/>
      <c r="G194" s="513"/>
      <c r="H194" s="513"/>
      <c r="I194" s="513"/>
      <c r="J194" s="513"/>
      <c r="K194" s="513"/>
      <c r="L194" s="547"/>
      <c r="M194" s="513"/>
      <c r="N194" s="513"/>
      <c r="O194" s="547"/>
      <c r="P194" s="513"/>
      <c r="Q194" s="513"/>
      <c r="R194" s="547"/>
      <c r="S194" s="513"/>
      <c r="T194" s="514"/>
    </row>
    <row r="195" spans="1:20" ht="14.1" customHeight="1">
      <c r="A195" s="512"/>
      <c r="B195" s="513"/>
      <c r="C195" s="513"/>
      <c r="D195" s="513"/>
      <c r="E195" s="513"/>
      <c r="F195" s="513"/>
      <c r="G195" s="513"/>
      <c r="H195" s="513"/>
      <c r="I195" s="513"/>
      <c r="J195" s="513"/>
      <c r="K195" s="513"/>
      <c r="L195" s="547"/>
      <c r="M195" s="513"/>
      <c r="N195" s="513"/>
      <c r="O195" s="547"/>
      <c r="P195" s="513"/>
      <c r="Q195" s="513"/>
      <c r="R195" s="547"/>
      <c r="S195" s="513"/>
      <c r="T195" s="514"/>
    </row>
    <row r="196" spans="1:20" ht="14.1" customHeight="1">
      <c r="A196" s="512"/>
      <c r="B196" s="513"/>
      <c r="C196" s="513"/>
      <c r="D196" s="513"/>
      <c r="E196" s="513"/>
      <c r="F196" s="513"/>
      <c r="G196" s="513"/>
      <c r="H196" s="513"/>
      <c r="I196" s="513"/>
      <c r="J196" s="513"/>
      <c r="K196" s="513"/>
      <c r="L196" s="547"/>
      <c r="M196" s="513"/>
      <c r="N196" s="513"/>
      <c r="O196" s="547"/>
      <c r="P196" s="513"/>
      <c r="Q196" s="513"/>
      <c r="R196" s="547"/>
      <c r="S196" s="513"/>
      <c r="T196" s="514"/>
    </row>
    <row r="197" spans="1:20" ht="14.1" customHeight="1">
      <c r="A197" s="512"/>
      <c r="B197" s="513"/>
      <c r="C197" s="513"/>
      <c r="D197" s="513"/>
      <c r="E197" s="513"/>
      <c r="F197" s="513"/>
      <c r="G197" s="513"/>
      <c r="H197" s="513"/>
      <c r="I197" s="513"/>
      <c r="J197" s="513"/>
      <c r="K197" s="513"/>
      <c r="L197" s="547"/>
      <c r="M197" s="513"/>
      <c r="N197" s="513"/>
      <c r="O197" s="547"/>
      <c r="P197" s="513"/>
      <c r="Q197" s="513"/>
      <c r="R197" s="547"/>
      <c r="S197" s="513"/>
      <c r="T197" s="514"/>
    </row>
    <row r="198" spans="1:20" ht="14.1" customHeight="1">
      <c r="A198" s="512"/>
      <c r="B198" s="513"/>
      <c r="C198" s="513"/>
      <c r="D198" s="513"/>
      <c r="E198" s="513"/>
      <c r="F198" s="513"/>
      <c r="G198" s="513"/>
      <c r="H198" s="513"/>
      <c r="I198" s="513"/>
      <c r="J198" s="513"/>
      <c r="K198" s="513"/>
      <c r="L198" s="547"/>
      <c r="M198" s="513"/>
      <c r="N198" s="513"/>
      <c r="O198" s="547"/>
      <c r="P198" s="513"/>
      <c r="Q198" s="513"/>
      <c r="R198" s="547"/>
      <c r="S198" s="513"/>
      <c r="T198" s="514"/>
    </row>
    <row r="199" spans="1:20" ht="14.1" customHeight="1">
      <c r="A199" s="512"/>
      <c r="B199" s="513"/>
      <c r="C199" s="513"/>
      <c r="D199" s="513"/>
      <c r="E199" s="513"/>
      <c r="F199" s="513"/>
      <c r="G199" s="513"/>
      <c r="H199" s="513"/>
      <c r="I199" s="513"/>
      <c r="J199" s="513"/>
      <c r="K199" s="513"/>
      <c r="L199" s="547"/>
      <c r="M199" s="513"/>
      <c r="N199" s="513"/>
      <c r="O199" s="547"/>
      <c r="P199" s="513"/>
      <c r="Q199" s="513"/>
      <c r="R199" s="547"/>
      <c r="S199" s="513"/>
      <c r="T199" s="514"/>
    </row>
    <row r="200" spans="1:20" ht="13.95" customHeight="1">
      <c r="A200" s="512"/>
      <c r="B200" s="513"/>
      <c r="C200" s="513"/>
      <c r="D200" s="513"/>
      <c r="E200" s="513"/>
      <c r="F200" s="513"/>
      <c r="G200" s="513"/>
      <c r="H200" s="513"/>
      <c r="I200" s="513"/>
      <c r="J200" s="513"/>
      <c r="K200" s="513"/>
      <c r="L200" s="513"/>
      <c r="M200" s="513"/>
      <c r="N200" s="513"/>
      <c r="O200" s="513"/>
      <c r="P200" s="513"/>
      <c r="Q200" s="513"/>
      <c r="R200" s="513"/>
      <c r="S200" s="513"/>
      <c r="T200" s="514"/>
    </row>
    <row r="201" spans="1:20" ht="13.95" customHeight="1">
      <c r="A201" s="512"/>
      <c r="B201" s="513"/>
      <c r="C201" s="513"/>
      <c r="D201" s="513"/>
      <c r="E201" s="513"/>
      <c r="F201" s="513"/>
      <c r="G201" s="513"/>
      <c r="H201" s="513"/>
      <c r="I201" s="513"/>
      <c r="J201" s="513"/>
      <c r="K201" s="513"/>
      <c r="L201" s="513"/>
      <c r="M201" s="513"/>
      <c r="N201" s="513"/>
      <c r="O201" s="513"/>
      <c r="P201" s="513"/>
      <c r="Q201" s="513"/>
      <c r="R201" s="513"/>
      <c r="S201" s="513"/>
      <c r="T201" s="514"/>
    </row>
    <row r="202" spans="1:20" ht="13.95" customHeight="1">
      <c r="A202" s="512"/>
      <c r="B202" s="513"/>
      <c r="C202" s="513"/>
      <c r="D202" s="513"/>
      <c r="E202" s="513"/>
      <c r="F202" s="513"/>
      <c r="G202" s="513"/>
      <c r="H202" s="513"/>
      <c r="I202" s="513"/>
      <c r="J202" s="513"/>
      <c r="K202" s="513"/>
      <c r="L202" s="513"/>
      <c r="M202" s="513"/>
      <c r="N202" s="513"/>
      <c r="O202" s="513"/>
      <c r="P202" s="513"/>
      <c r="Q202" s="513"/>
      <c r="R202" s="513"/>
      <c r="S202" s="513"/>
      <c r="T202" s="514"/>
    </row>
    <row r="203" spans="1:20" ht="14.1" customHeight="1">
      <c r="A203" s="512"/>
      <c r="B203" s="513"/>
      <c r="C203" s="513"/>
      <c r="D203" s="513"/>
      <c r="E203" s="513"/>
      <c r="F203" s="513"/>
      <c r="G203" s="513"/>
      <c r="H203" s="513"/>
      <c r="I203" s="513"/>
      <c r="J203" s="513"/>
      <c r="K203" s="513"/>
      <c r="L203" s="547"/>
      <c r="M203" s="513"/>
      <c r="N203" s="513"/>
      <c r="O203" s="547"/>
      <c r="P203" s="513"/>
      <c r="Q203" s="513"/>
      <c r="R203" s="547"/>
      <c r="S203" s="513"/>
      <c r="T203" s="514"/>
    </row>
    <row r="204" spans="1:20" ht="14.1" customHeight="1">
      <c r="A204" s="512"/>
      <c r="B204" s="513"/>
      <c r="C204" s="513"/>
      <c r="D204" s="513"/>
      <c r="E204" s="513"/>
      <c r="F204" s="513"/>
      <c r="G204" s="513"/>
      <c r="H204" s="513"/>
      <c r="I204" s="513"/>
      <c r="J204" s="513"/>
      <c r="K204" s="513"/>
      <c r="L204" s="547"/>
      <c r="M204" s="513"/>
      <c r="N204" s="513"/>
      <c r="O204" s="547"/>
      <c r="P204" s="513"/>
      <c r="Q204" s="513"/>
      <c r="R204" s="547"/>
      <c r="S204" s="513"/>
      <c r="T204" s="514"/>
    </row>
    <row r="205" spans="1:20" ht="14.1" customHeight="1">
      <c r="A205" s="512"/>
      <c r="B205" s="513"/>
      <c r="C205" s="513"/>
      <c r="D205" s="513"/>
      <c r="E205" s="513"/>
      <c r="F205" s="513"/>
      <c r="G205" s="513"/>
      <c r="H205" s="513"/>
      <c r="I205" s="513"/>
      <c r="J205" s="513"/>
      <c r="K205" s="513"/>
      <c r="L205" s="547"/>
      <c r="M205" s="513"/>
      <c r="N205" s="513"/>
      <c r="O205" s="547"/>
      <c r="P205" s="513"/>
      <c r="Q205" s="513"/>
      <c r="R205" s="547"/>
      <c r="S205" s="513"/>
      <c r="T205" s="514"/>
    </row>
    <row r="206" spans="1:20" ht="14.1" customHeight="1">
      <c r="A206" s="512"/>
      <c r="B206" s="513"/>
      <c r="C206" s="513"/>
      <c r="D206" s="513"/>
      <c r="E206" s="513"/>
      <c r="F206" s="513"/>
      <c r="G206" s="513"/>
      <c r="H206" s="513"/>
      <c r="I206" s="513"/>
      <c r="J206" s="513"/>
      <c r="K206" s="513"/>
      <c r="L206" s="547"/>
      <c r="M206" s="513"/>
      <c r="N206" s="513"/>
      <c r="O206" s="547"/>
      <c r="P206" s="513"/>
      <c r="Q206" s="513"/>
      <c r="R206" s="547"/>
      <c r="S206" s="513"/>
      <c r="T206" s="514"/>
    </row>
    <row r="207" spans="1:20" ht="14.1" customHeight="1">
      <c r="A207" s="512"/>
      <c r="B207" s="513"/>
      <c r="C207" s="513"/>
      <c r="D207" s="513"/>
      <c r="E207" s="513"/>
      <c r="F207" s="513"/>
      <c r="G207" s="513"/>
      <c r="H207" s="513"/>
      <c r="I207" s="513"/>
      <c r="J207" s="513"/>
      <c r="K207" s="513"/>
      <c r="L207" s="547"/>
      <c r="M207" s="513"/>
      <c r="N207" s="513"/>
      <c r="O207" s="547"/>
      <c r="P207" s="513"/>
      <c r="Q207" s="513"/>
      <c r="R207" s="547"/>
      <c r="S207" s="513"/>
      <c r="T207" s="514"/>
    </row>
    <row r="208" spans="1:20" ht="14.1" customHeight="1">
      <c r="A208" s="512"/>
      <c r="B208" s="513"/>
      <c r="C208" s="513"/>
      <c r="D208" s="513"/>
      <c r="E208" s="513"/>
      <c r="F208" s="513"/>
      <c r="G208" s="513"/>
      <c r="H208" s="513"/>
      <c r="I208" s="513"/>
      <c r="J208" s="513"/>
      <c r="K208" s="513"/>
      <c r="L208" s="547"/>
      <c r="M208" s="513"/>
      <c r="N208" s="513"/>
      <c r="O208" s="547"/>
      <c r="P208" s="513"/>
      <c r="Q208" s="513"/>
      <c r="R208" s="547"/>
      <c r="S208" s="513"/>
      <c r="T208" s="514"/>
    </row>
    <row r="209" spans="1:20" ht="14.1" customHeight="1">
      <c r="A209" s="512"/>
      <c r="B209" s="513"/>
      <c r="C209" s="513"/>
      <c r="D209" s="513"/>
      <c r="E209" s="513"/>
      <c r="F209" s="513"/>
      <c r="G209" s="513"/>
      <c r="H209" s="513"/>
      <c r="I209" s="513"/>
      <c r="J209" s="513"/>
      <c r="K209" s="513"/>
      <c r="L209" s="547"/>
      <c r="M209" s="513"/>
      <c r="N209" s="513"/>
      <c r="O209" s="547"/>
      <c r="P209" s="513"/>
      <c r="Q209" s="513"/>
      <c r="R209" s="547"/>
      <c r="S209" s="513"/>
      <c r="T209" s="514"/>
    </row>
    <row r="210" spans="1:20" ht="14.1" customHeight="1">
      <c r="A210" s="512"/>
      <c r="B210" s="513"/>
      <c r="C210" s="513"/>
      <c r="D210" s="513"/>
      <c r="E210" s="513"/>
      <c r="F210" s="513"/>
      <c r="G210" s="513"/>
      <c r="H210" s="513"/>
      <c r="I210" s="513"/>
      <c r="J210" s="513"/>
      <c r="K210" s="513"/>
      <c r="L210" s="547"/>
      <c r="M210" s="513"/>
      <c r="N210" s="513"/>
      <c r="O210" s="547"/>
      <c r="P210" s="513"/>
      <c r="Q210" s="513"/>
      <c r="R210" s="547"/>
      <c r="S210" s="513"/>
      <c r="T210" s="514"/>
    </row>
    <row r="211" spans="1:20" ht="14.1" customHeight="1">
      <c r="A211" s="512"/>
      <c r="B211" s="513"/>
      <c r="C211" s="513"/>
      <c r="D211" s="513"/>
      <c r="E211" s="513"/>
      <c r="F211" s="513"/>
      <c r="G211" s="513"/>
      <c r="H211" s="513"/>
      <c r="I211" s="513"/>
      <c r="J211" s="513"/>
      <c r="K211" s="513"/>
      <c r="L211" s="547"/>
      <c r="M211" s="513"/>
      <c r="N211" s="513"/>
      <c r="O211" s="547"/>
      <c r="P211" s="513"/>
      <c r="Q211" s="513"/>
      <c r="R211" s="547"/>
      <c r="S211" s="513"/>
      <c r="T211" s="514"/>
    </row>
    <row r="212" spans="1:20" ht="14.1" customHeight="1">
      <c r="A212" s="512"/>
      <c r="B212" s="513"/>
      <c r="C212" s="513"/>
      <c r="D212" s="513"/>
      <c r="E212" s="513"/>
      <c r="F212" s="513"/>
      <c r="G212" s="513"/>
      <c r="H212" s="513"/>
      <c r="I212" s="513"/>
      <c r="J212" s="513"/>
      <c r="K212" s="513"/>
      <c r="L212" s="547"/>
      <c r="M212" s="513"/>
      <c r="N212" s="513"/>
      <c r="O212" s="547"/>
      <c r="P212" s="513"/>
      <c r="Q212" s="513"/>
      <c r="R212" s="547"/>
      <c r="S212" s="513"/>
      <c r="T212" s="514"/>
    </row>
    <row r="213" spans="1:20" ht="13.95" customHeight="1">
      <c r="A213" s="512"/>
      <c r="B213" s="513"/>
      <c r="C213" s="513"/>
      <c r="D213" s="513"/>
      <c r="E213" s="513"/>
      <c r="F213" s="513"/>
      <c r="G213" s="513"/>
      <c r="H213" s="513"/>
      <c r="I213" s="513"/>
      <c r="J213" s="513"/>
      <c r="K213" s="513"/>
      <c r="L213" s="513"/>
      <c r="M213" s="513"/>
      <c r="N213" s="513"/>
      <c r="O213" s="513"/>
      <c r="P213" s="513"/>
      <c r="Q213" s="513"/>
      <c r="R213" s="513"/>
      <c r="S213" s="513"/>
      <c r="T213" s="514"/>
    </row>
    <row r="214" spans="1:20" ht="13.95" customHeight="1">
      <c r="A214" s="512"/>
      <c r="B214" s="513"/>
      <c r="C214" s="513"/>
      <c r="D214" s="513"/>
      <c r="E214" s="513"/>
      <c r="F214" s="513"/>
      <c r="G214" s="513"/>
      <c r="H214" s="513"/>
      <c r="I214" s="513"/>
      <c r="J214" s="513"/>
      <c r="K214" s="513"/>
      <c r="L214" s="513"/>
      <c r="M214" s="513"/>
      <c r="N214" s="513"/>
      <c r="O214" s="513"/>
      <c r="P214" s="513"/>
      <c r="Q214" s="513"/>
      <c r="R214" s="513"/>
      <c r="S214" s="513"/>
      <c r="T214" s="514"/>
    </row>
    <row r="215" spans="1:20" ht="13.95" customHeight="1">
      <c r="A215" s="512"/>
      <c r="B215" s="513"/>
      <c r="C215" s="513"/>
      <c r="D215" s="513"/>
      <c r="E215" s="513"/>
      <c r="F215" s="513"/>
      <c r="G215" s="513"/>
      <c r="H215" s="513"/>
      <c r="I215" s="513"/>
      <c r="J215" s="513"/>
      <c r="K215" s="513"/>
      <c r="L215" s="513"/>
      <c r="M215" s="513"/>
      <c r="N215" s="513"/>
      <c r="O215" s="513"/>
      <c r="P215" s="513"/>
      <c r="Q215" s="513"/>
      <c r="R215" s="513"/>
      <c r="S215" s="513"/>
      <c r="T215" s="514"/>
    </row>
    <row r="216" spans="1:20" ht="13.95" customHeight="1">
      <c r="A216" s="512"/>
      <c r="B216" s="513"/>
      <c r="C216" s="513"/>
      <c r="D216" s="513"/>
      <c r="E216" s="513"/>
      <c r="F216" s="513"/>
      <c r="G216" s="513"/>
      <c r="H216" s="513"/>
      <c r="I216" s="513"/>
      <c r="J216" s="513"/>
      <c r="K216" s="513"/>
      <c r="L216" s="513"/>
      <c r="M216" s="513"/>
      <c r="N216" s="513"/>
      <c r="O216" s="513"/>
      <c r="P216" s="513"/>
      <c r="Q216" s="513"/>
      <c r="R216" s="513"/>
      <c r="S216" s="513"/>
      <c r="T216" s="514"/>
    </row>
    <row r="217" spans="1:20" ht="13.95" customHeight="1">
      <c r="A217" s="512"/>
      <c r="B217" s="513"/>
      <c r="C217" s="513"/>
      <c r="D217" s="513"/>
      <c r="E217" s="513"/>
      <c r="F217" s="513"/>
      <c r="G217" s="513"/>
      <c r="H217" s="513"/>
      <c r="I217" s="513"/>
      <c r="J217" s="513"/>
      <c r="K217" s="513"/>
      <c r="L217" s="513"/>
      <c r="M217" s="513"/>
      <c r="N217" s="513"/>
      <c r="O217" s="513"/>
      <c r="P217" s="513"/>
      <c r="Q217" s="513"/>
      <c r="R217" s="513"/>
      <c r="S217" s="513"/>
      <c r="T217" s="514"/>
    </row>
    <row r="218" spans="1:20" ht="13.95" customHeight="1">
      <c r="A218" s="512"/>
      <c r="B218" s="513"/>
      <c r="C218" s="513"/>
      <c r="D218" s="513"/>
      <c r="E218" s="513"/>
      <c r="F218" s="513"/>
      <c r="G218" s="513"/>
      <c r="H218" s="513"/>
      <c r="I218" s="513"/>
      <c r="J218" s="513"/>
      <c r="K218" s="513"/>
      <c r="L218" s="513"/>
      <c r="M218" s="513"/>
      <c r="N218" s="513"/>
      <c r="O218" s="513"/>
      <c r="P218" s="513"/>
      <c r="Q218" s="513"/>
      <c r="R218" s="513"/>
      <c r="S218" s="513"/>
      <c r="T218" s="514"/>
    </row>
    <row r="219" spans="1:20" ht="13.95" customHeight="1">
      <c r="A219" s="512"/>
      <c r="B219" s="513"/>
      <c r="C219" s="513"/>
      <c r="D219" s="513"/>
      <c r="E219" s="513"/>
      <c r="F219" s="513"/>
      <c r="G219" s="513"/>
      <c r="H219" s="513"/>
      <c r="I219" s="513"/>
      <c r="J219" s="513"/>
      <c r="K219" s="513"/>
      <c r="L219" s="513"/>
      <c r="M219" s="513"/>
      <c r="N219" s="513"/>
      <c r="O219" s="513"/>
      <c r="P219" s="513"/>
      <c r="Q219" s="513"/>
      <c r="R219" s="513"/>
      <c r="S219" s="513"/>
      <c r="T219" s="514"/>
    </row>
    <row r="220" spans="1:20" ht="14.1" customHeight="1">
      <c r="A220" s="512"/>
      <c r="B220" s="513"/>
      <c r="C220" s="513"/>
      <c r="D220" s="513"/>
      <c r="E220" s="513"/>
      <c r="F220" s="513"/>
      <c r="G220" s="513"/>
      <c r="H220" s="513"/>
      <c r="I220" s="513"/>
      <c r="J220" s="513"/>
      <c r="K220" s="513"/>
      <c r="L220" s="547"/>
      <c r="M220" s="513"/>
      <c r="N220" s="513"/>
      <c r="O220" s="547"/>
      <c r="P220" s="513"/>
      <c r="Q220" s="513"/>
      <c r="R220" s="547"/>
      <c r="S220" s="513"/>
      <c r="T220" s="514"/>
    </row>
    <row r="221" spans="1:20" ht="14.1" customHeight="1">
      <c r="A221" s="512"/>
      <c r="B221" s="513"/>
      <c r="C221" s="513"/>
      <c r="D221" s="513"/>
      <c r="E221" s="513"/>
      <c r="F221" s="513"/>
      <c r="G221" s="513"/>
      <c r="H221" s="513"/>
      <c r="I221" s="513"/>
      <c r="J221" s="513"/>
      <c r="K221" s="513"/>
      <c r="L221" s="547"/>
      <c r="M221" s="513"/>
      <c r="N221" s="513"/>
      <c r="O221" s="547"/>
      <c r="P221" s="513"/>
      <c r="Q221" s="513"/>
      <c r="R221" s="547"/>
      <c r="S221" s="513"/>
      <c r="T221" s="514"/>
    </row>
    <row r="222" spans="1:20" ht="14.1" customHeight="1">
      <c r="A222" s="512"/>
      <c r="B222" s="513"/>
      <c r="C222" s="513"/>
      <c r="D222" s="513"/>
      <c r="E222" s="513"/>
      <c r="F222" s="513"/>
      <c r="G222" s="513"/>
      <c r="H222" s="513"/>
      <c r="I222" s="513"/>
      <c r="J222" s="513"/>
      <c r="K222" s="513"/>
      <c r="L222" s="547"/>
      <c r="M222" s="513"/>
      <c r="N222" s="513"/>
      <c r="O222" s="547"/>
      <c r="P222" s="513"/>
      <c r="Q222" s="513"/>
      <c r="R222" s="547"/>
      <c r="S222" s="513"/>
      <c r="T222" s="514"/>
    </row>
    <row r="223" spans="1:20" ht="14.1" customHeight="1">
      <c r="A223" s="512"/>
      <c r="B223" s="513"/>
      <c r="C223" s="513"/>
      <c r="D223" s="513"/>
      <c r="E223" s="513"/>
      <c r="F223" s="513"/>
      <c r="G223" s="513"/>
      <c r="H223" s="513"/>
      <c r="I223" s="513"/>
      <c r="J223" s="513"/>
      <c r="K223" s="513"/>
      <c r="L223" s="547"/>
      <c r="M223" s="513"/>
      <c r="N223" s="513"/>
      <c r="O223" s="547"/>
      <c r="P223" s="513"/>
      <c r="Q223" s="513"/>
      <c r="R223" s="547"/>
      <c r="S223" s="513"/>
      <c r="T223" s="514"/>
    </row>
    <row r="224" spans="1:20" ht="14.1" customHeight="1">
      <c r="A224" s="512"/>
      <c r="B224" s="513"/>
      <c r="C224" s="513"/>
      <c r="D224" s="513"/>
      <c r="E224" s="513"/>
      <c r="F224" s="513"/>
      <c r="G224" s="513"/>
      <c r="H224" s="513"/>
      <c r="I224" s="513"/>
      <c r="J224" s="513"/>
      <c r="K224" s="513"/>
      <c r="L224" s="547"/>
      <c r="M224" s="513"/>
      <c r="N224" s="513"/>
      <c r="O224" s="547"/>
      <c r="P224" s="513"/>
      <c r="Q224" s="513"/>
      <c r="R224" s="547"/>
      <c r="S224" s="513"/>
      <c r="T224" s="514"/>
    </row>
    <row r="225" spans="1:20" ht="14.1" customHeight="1">
      <c r="A225" s="512"/>
      <c r="B225" s="513"/>
      <c r="C225" s="513"/>
      <c r="D225" s="513"/>
      <c r="E225" s="513"/>
      <c r="F225" s="513"/>
      <c r="G225" s="513"/>
      <c r="H225" s="513"/>
      <c r="I225" s="513"/>
      <c r="J225" s="513"/>
      <c r="K225" s="513"/>
      <c r="L225" s="547"/>
      <c r="M225" s="513"/>
      <c r="N225" s="513"/>
      <c r="O225" s="547"/>
      <c r="P225" s="513"/>
      <c r="Q225" s="513"/>
      <c r="R225" s="547"/>
      <c r="S225" s="513"/>
      <c r="T225" s="514"/>
    </row>
    <row r="226" spans="1:20" ht="14.1" customHeight="1">
      <c r="A226" s="512"/>
      <c r="B226" s="513"/>
      <c r="C226" s="513"/>
      <c r="D226" s="513"/>
      <c r="E226" s="513"/>
      <c r="F226" s="513"/>
      <c r="G226" s="513"/>
      <c r="H226" s="513"/>
      <c r="I226" s="513"/>
      <c r="J226" s="513"/>
      <c r="K226" s="513"/>
      <c r="L226" s="547"/>
      <c r="M226" s="513"/>
      <c r="N226" s="513"/>
      <c r="O226" s="547"/>
      <c r="P226" s="513"/>
      <c r="Q226" s="513"/>
      <c r="R226" s="547"/>
      <c r="S226" s="513"/>
      <c r="T226" s="514"/>
    </row>
    <row r="227" spans="1:20" ht="14.1" customHeight="1">
      <c r="A227" s="512"/>
      <c r="B227" s="513"/>
      <c r="C227" s="513"/>
      <c r="D227" s="513"/>
      <c r="E227" s="513"/>
      <c r="F227" s="513"/>
      <c r="G227" s="513"/>
      <c r="H227" s="513"/>
      <c r="I227" s="513"/>
      <c r="J227" s="513"/>
      <c r="K227" s="513"/>
      <c r="L227" s="547"/>
      <c r="M227" s="513"/>
      <c r="N227" s="513"/>
      <c r="O227" s="547"/>
      <c r="P227" s="513"/>
      <c r="Q227" s="513"/>
      <c r="R227" s="547"/>
      <c r="S227" s="513"/>
      <c r="T227" s="514"/>
    </row>
    <row r="228" spans="1:20" ht="14.1" customHeight="1">
      <c r="A228" s="512"/>
      <c r="B228" s="513"/>
      <c r="C228" s="513"/>
      <c r="D228" s="513"/>
      <c r="E228" s="513"/>
      <c r="F228" s="513"/>
      <c r="G228" s="513"/>
      <c r="H228" s="513"/>
      <c r="I228" s="513"/>
      <c r="J228" s="513"/>
      <c r="K228" s="513"/>
      <c r="L228" s="547"/>
      <c r="M228" s="513"/>
      <c r="N228" s="513"/>
      <c r="O228" s="547"/>
      <c r="P228" s="513"/>
      <c r="Q228" s="513"/>
      <c r="R228" s="547"/>
      <c r="S228" s="513"/>
      <c r="T228" s="514"/>
    </row>
    <row r="229" spans="1:20" ht="14.1" customHeight="1">
      <c r="A229" s="512"/>
      <c r="B229" s="513"/>
      <c r="C229" s="513"/>
      <c r="D229" s="513"/>
      <c r="E229" s="513"/>
      <c r="F229" s="513"/>
      <c r="G229" s="513"/>
      <c r="H229" s="513"/>
      <c r="I229" s="513"/>
      <c r="J229" s="513"/>
      <c r="K229" s="513"/>
      <c r="L229" s="547"/>
      <c r="M229" s="513"/>
      <c r="N229" s="513"/>
      <c r="O229" s="547"/>
      <c r="P229" s="513"/>
      <c r="Q229" s="513"/>
      <c r="R229" s="547"/>
      <c r="S229" s="513"/>
      <c r="T229" s="514"/>
    </row>
    <row r="230" spans="1:20" ht="13.95" customHeight="1">
      <c r="A230" s="512"/>
      <c r="B230" s="513"/>
      <c r="C230" s="513"/>
      <c r="D230" s="513"/>
      <c r="E230" s="513"/>
      <c r="F230" s="513"/>
      <c r="G230" s="513"/>
      <c r="H230" s="513"/>
      <c r="I230" s="513"/>
      <c r="J230" s="513"/>
      <c r="K230" s="513"/>
      <c r="L230" s="513"/>
      <c r="M230" s="513"/>
      <c r="N230" s="513"/>
      <c r="O230" s="513"/>
      <c r="P230" s="513"/>
      <c r="Q230" s="513"/>
      <c r="R230" s="513"/>
      <c r="S230" s="513"/>
      <c r="T230" s="514"/>
    </row>
    <row r="231" spans="1:20" ht="13.95" customHeight="1">
      <c r="A231" s="512"/>
      <c r="B231" s="513"/>
      <c r="C231" s="513"/>
      <c r="D231" s="513"/>
      <c r="E231" s="513"/>
      <c r="F231" s="513"/>
      <c r="G231" s="513"/>
      <c r="H231" s="513"/>
      <c r="I231" s="513"/>
      <c r="J231" s="513"/>
      <c r="K231" s="513"/>
      <c r="L231" s="513"/>
      <c r="M231" s="513"/>
      <c r="N231" s="513"/>
      <c r="O231" s="513"/>
      <c r="P231" s="513"/>
      <c r="Q231" s="513"/>
      <c r="R231" s="513"/>
      <c r="S231" s="513"/>
      <c r="T231" s="514"/>
    </row>
    <row r="232" spans="1:20" ht="13.95" customHeight="1">
      <c r="A232" s="512"/>
      <c r="B232" s="513"/>
      <c r="C232" s="513"/>
      <c r="D232" s="513"/>
      <c r="E232" s="513"/>
      <c r="F232" s="513"/>
      <c r="G232" s="513"/>
      <c r="H232" s="513"/>
      <c r="I232" s="513"/>
      <c r="J232" s="513"/>
      <c r="K232" s="513"/>
      <c r="L232" s="513"/>
      <c r="M232" s="513"/>
      <c r="N232" s="513"/>
      <c r="O232" s="513"/>
      <c r="P232" s="513"/>
      <c r="Q232" s="513"/>
      <c r="R232" s="513"/>
      <c r="S232" s="513"/>
      <c r="T232" s="514"/>
    </row>
    <row r="233" spans="1:20" ht="14.1" customHeight="1">
      <c r="A233" s="512"/>
      <c r="B233" s="513"/>
      <c r="C233" s="513"/>
      <c r="D233" s="513"/>
      <c r="E233" s="513"/>
      <c r="F233" s="513"/>
      <c r="G233" s="513"/>
      <c r="H233" s="513"/>
      <c r="I233" s="513"/>
      <c r="J233" s="513"/>
      <c r="K233" s="513"/>
      <c r="L233" s="547"/>
      <c r="M233" s="513"/>
      <c r="N233" s="513"/>
      <c r="O233" s="547"/>
      <c r="P233" s="513"/>
      <c r="Q233" s="513"/>
      <c r="R233" s="547"/>
      <c r="S233" s="513"/>
      <c r="T233" s="514"/>
    </row>
    <row r="234" spans="1:20" ht="14.1" customHeight="1">
      <c r="A234" s="512"/>
      <c r="B234" s="513"/>
      <c r="C234" s="513"/>
      <c r="D234" s="513"/>
      <c r="E234" s="513"/>
      <c r="F234" s="513"/>
      <c r="G234" s="513"/>
      <c r="H234" s="513"/>
      <c r="I234" s="513"/>
      <c r="J234" s="513"/>
      <c r="K234" s="513"/>
      <c r="L234" s="547"/>
      <c r="M234" s="513"/>
      <c r="N234" s="513"/>
      <c r="O234" s="547"/>
      <c r="P234" s="513"/>
      <c r="Q234" s="513"/>
      <c r="R234" s="547"/>
      <c r="S234" s="513"/>
      <c r="T234" s="514"/>
    </row>
    <row r="235" spans="1:20" ht="14.1" customHeight="1">
      <c r="A235" s="512"/>
      <c r="B235" s="513"/>
      <c r="C235" s="513"/>
      <c r="D235" s="513"/>
      <c r="E235" s="513"/>
      <c r="F235" s="513"/>
      <c r="G235" s="513"/>
      <c r="H235" s="513"/>
      <c r="I235" s="513"/>
      <c r="J235" s="513"/>
      <c r="K235" s="513"/>
      <c r="L235" s="547"/>
      <c r="M235" s="513"/>
      <c r="N235" s="513"/>
      <c r="O235" s="547"/>
      <c r="P235" s="513"/>
      <c r="Q235" s="513"/>
      <c r="R235" s="547"/>
      <c r="S235" s="513"/>
      <c r="T235" s="514"/>
    </row>
    <row r="236" spans="1:20" ht="14.1" customHeight="1">
      <c r="A236" s="512"/>
      <c r="B236" s="513"/>
      <c r="C236" s="513"/>
      <c r="D236" s="513"/>
      <c r="E236" s="513"/>
      <c r="F236" s="513"/>
      <c r="G236" s="513"/>
      <c r="H236" s="513"/>
      <c r="I236" s="513"/>
      <c r="J236" s="513"/>
      <c r="K236" s="513"/>
      <c r="L236" s="547"/>
      <c r="M236" s="513"/>
      <c r="N236" s="513"/>
      <c r="O236" s="547"/>
      <c r="P236" s="513"/>
      <c r="Q236" s="513"/>
      <c r="R236" s="547"/>
      <c r="S236" s="513"/>
      <c r="T236" s="514"/>
    </row>
    <row r="237" spans="1:20" ht="14.1" customHeight="1">
      <c r="A237" s="512"/>
      <c r="B237" s="513"/>
      <c r="C237" s="513"/>
      <c r="D237" s="513"/>
      <c r="E237" s="513"/>
      <c r="F237" s="513"/>
      <c r="G237" s="513"/>
      <c r="H237" s="513"/>
      <c r="I237" s="513"/>
      <c r="J237" s="513"/>
      <c r="K237" s="513"/>
      <c r="L237" s="547"/>
      <c r="M237" s="513"/>
      <c r="N237" s="513"/>
      <c r="O237" s="547"/>
      <c r="P237" s="513"/>
      <c r="Q237" s="513"/>
      <c r="R237" s="547"/>
      <c r="S237" s="513"/>
      <c r="T237" s="514"/>
    </row>
    <row r="238" spans="1:20" ht="14.1" customHeight="1">
      <c r="A238" s="512"/>
      <c r="B238" s="513"/>
      <c r="C238" s="513"/>
      <c r="D238" s="513"/>
      <c r="E238" s="513"/>
      <c r="F238" s="513"/>
      <c r="G238" s="513"/>
      <c r="H238" s="513"/>
      <c r="I238" s="513"/>
      <c r="J238" s="513"/>
      <c r="K238" s="513"/>
      <c r="L238" s="547"/>
      <c r="M238" s="513"/>
      <c r="N238" s="513"/>
      <c r="O238" s="547"/>
      <c r="P238" s="513"/>
      <c r="Q238" s="513"/>
      <c r="R238" s="547"/>
      <c r="S238" s="513"/>
      <c r="T238" s="514"/>
    </row>
    <row r="239" spans="1:20" ht="14.1" customHeight="1">
      <c r="A239" s="512"/>
      <c r="B239" s="513"/>
      <c r="C239" s="513"/>
      <c r="D239" s="513"/>
      <c r="E239" s="513"/>
      <c r="F239" s="513"/>
      <c r="G239" s="513"/>
      <c r="H239" s="513"/>
      <c r="I239" s="513"/>
      <c r="J239" s="513"/>
      <c r="K239" s="513"/>
      <c r="L239" s="547"/>
      <c r="M239" s="513"/>
      <c r="N239" s="513"/>
      <c r="O239" s="547"/>
      <c r="P239" s="513"/>
      <c r="Q239" s="513"/>
      <c r="R239" s="547"/>
      <c r="S239" s="513"/>
      <c r="T239" s="514"/>
    </row>
    <row r="240" spans="1:20" ht="14.1" customHeight="1">
      <c r="A240" s="512"/>
      <c r="B240" s="513"/>
      <c r="C240" s="513"/>
      <c r="D240" s="513"/>
      <c r="E240" s="513"/>
      <c r="F240" s="513"/>
      <c r="G240" s="513"/>
      <c r="H240" s="513"/>
      <c r="I240" s="513"/>
      <c r="J240" s="513"/>
      <c r="K240" s="513"/>
      <c r="L240" s="547"/>
      <c r="M240" s="513"/>
      <c r="N240" s="513"/>
      <c r="O240" s="547"/>
      <c r="P240" s="513"/>
      <c r="Q240" s="513"/>
      <c r="R240" s="547"/>
      <c r="S240" s="513"/>
      <c r="T240" s="514"/>
    </row>
    <row r="241" spans="1:20" ht="14.1" customHeight="1">
      <c r="A241" s="512"/>
      <c r="B241" s="513"/>
      <c r="C241" s="513"/>
      <c r="D241" s="513"/>
      <c r="E241" s="513"/>
      <c r="F241" s="513"/>
      <c r="G241" s="513"/>
      <c r="H241" s="513"/>
      <c r="I241" s="513"/>
      <c r="J241" s="513"/>
      <c r="K241" s="513"/>
      <c r="L241" s="547"/>
      <c r="M241" s="513"/>
      <c r="N241" s="513"/>
      <c r="O241" s="547"/>
      <c r="P241" s="513"/>
      <c r="Q241" s="513"/>
      <c r="R241" s="547"/>
      <c r="S241" s="513"/>
      <c r="T241" s="514"/>
    </row>
    <row r="242" spans="1:20" ht="14.1" customHeight="1">
      <c r="A242" s="512"/>
      <c r="B242" s="513"/>
      <c r="C242" s="513"/>
      <c r="D242" s="513"/>
      <c r="E242" s="513"/>
      <c r="F242" s="513"/>
      <c r="G242" s="513"/>
      <c r="H242" s="513"/>
      <c r="I242" s="513"/>
      <c r="J242" s="513"/>
      <c r="K242" s="513"/>
      <c r="L242" s="547"/>
      <c r="M242" s="513"/>
      <c r="N242" s="513"/>
      <c r="O242" s="547"/>
      <c r="P242" s="513"/>
      <c r="Q242" s="513"/>
      <c r="R242" s="547"/>
      <c r="S242" s="513"/>
      <c r="T242" s="514"/>
    </row>
    <row r="243" spans="1:20" ht="13.95" customHeight="1">
      <c r="A243" s="512"/>
      <c r="B243" s="513"/>
      <c r="C243" s="513"/>
      <c r="D243" s="513"/>
      <c r="E243" s="513"/>
      <c r="F243" s="513"/>
      <c r="G243" s="513"/>
      <c r="H243" s="513"/>
      <c r="I243" s="513"/>
      <c r="J243" s="513"/>
      <c r="K243" s="513"/>
      <c r="L243" s="513"/>
      <c r="M243" s="513"/>
      <c r="N243" s="513"/>
      <c r="O243" s="513"/>
      <c r="P243" s="513"/>
      <c r="Q243" s="513"/>
      <c r="R243" s="513"/>
      <c r="S243" s="513"/>
      <c r="T243" s="514"/>
    </row>
    <row r="244" spans="1:20" ht="13.95" customHeight="1">
      <c r="A244" s="512"/>
      <c r="B244" s="513"/>
      <c r="C244" s="513"/>
      <c r="D244" s="513"/>
      <c r="E244" s="513"/>
      <c r="F244" s="513"/>
      <c r="G244" s="513"/>
      <c r="H244" s="513"/>
      <c r="I244" s="513"/>
      <c r="J244" s="513"/>
      <c r="K244" s="513"/>
      <c r="L244" s="513"/>
      <c r="M244" s="513"/>
      <c r="N244" s="513"/>
      <c r="O244" s="513"/>
      <c r="P244" s="513"/>
      <c r="Q244" s="513"/>
      <c r="R244" s="513"/>
      <c r="S244" s="513"/>
      <c r="T244" s="514"/>
    </row>
    <row r="245" spans="1:20" ht="13.95" customHeight="1">
      <c r="A245" s="512"/>
      <c r="B245" s="513"/>
      <c r="C245" s="513"/>
      <c r="D245" s="513"/>
      <c r="E245" s="513"/>
      <c r="F245" s="513"/>
      <c r="G245" s="513"/>
      <c r="H245" s="513"/>
      <c r="I245" s="513"/>
      <c r="J245" s="513"/>
      <c r="K245" s="513"/>
      <c r="L245" s="513"/>
      <c r="M245" s="513"/>
      <c r="N245" s="513"/>
      <c r="O245" s="513"/>
      <c r="P245" s="513"/>
      <c r="Q245" s="513"/>
      <c r="R245" s="513"/>
      <c r="S245" s="513"/>
      <c r="T245" s="514"/>
    </row>
    <row r="246" spans="1:20" ht="14.1" customHeight="1">
      <c r="A246" s="512"/>
      <c r="B246" s="513"/>
      <c r="C246" s="513"/>
      <c r="D246" s="513"/>
      <c r="E246" s="513"/>
      <c r="F246" s="513"/>
      <c r="G246" s="513"/>
      <c r="H246" s="513"/>
      <c r="I246" s="513"/>
      <c r="J246" s="513"/>
      <c r="K246" s="513"/>
      <c r="L246" s="547"/>
      <c r="M246" s="513"/>
      <c r="N246" s="513"/>
      <c r="O246" s="547"/>
      <c r="P246" s="513"/>
      <c r="Q246" s="513"/>
      <c r="R246" s="547"/>
      <c r="S246" s="513"/>
      <c r="T246" s="514"/>
    </row>
    <row r="247" spans="1:20" ht="14.1" customHeight="1">
      <c r="A247" s="512"/>
      <c r="B247" s="513"/>
      <c r="C247" s="513"/>
      <c r="D247" s="513"/>
      <c r="E247" s="513"/>
      <c r="F247" s="513"/>
      <c r="G247" s="513"/>
      <c r="H247" s="513"/>
      <c r="I247" s="513"/>
      <c r="J247" s="513"/>
      <c r="K247" s="513"/>
      <c r="L247" s="547"/>
      <c r="M247" s="513"/>
      <c r="N247" s="513"/>
      <c r="O247" s="547"/>
      <c r="P247" s="513"/>
      <c r="Q247" s="513"/>
      <c r="R247" s="547"/>
      <c r="S247" s="513"/>
      <c r="T247" s="514"/>
    </row>
    <row r="248" spans="1:20" ht="14.1" customHeight="1">
      <c r="A248" s="512"/>
      <c r="B248" s="513"/>
      <c r="C248" s="513"/>
      <c r="D248" s="513"/>
      <c r="E248" s="513"/>
      <c r="F248" s="513"/>
      <c r="G248" s="513"/>
      <c r="H248" s="513"/>
      <c r="I248" s="513"/>
      <c r="J248" s="513"/>
      <c r="K248" s="513"/>
      <c r="L248" s="547"/>
      <c r="M248" s="513"/>
      <c r="N248" s="513"/>
      <c r="O248" s="547"/>
      <c r="P248" s="513"/>
      <c r="Q248" s="513"/>
      <c r="R248" s="547"/>
      <c r="S248" s="513"/>
      <c r="T248" s="514"/>
    </row>
    <row r="249" spans="1:20" ht="14.1" customHeight="1">
      <c r="A249" s="512"/>
      <c r="B249" s="513"/>
      <c r="C249" s="513"/>
      <c r="D249" s="513"/>
      <c r="E249" s="513"/>
      <c r="F249" s="513"/>
      <c r="G249" s="513"/>
      <c r="H249" s="513"/>
      <c r="I249" s="513"/>
      <c r="J249" s="513"/>
      <c r="K249" s="513"/>
      <c r="L249" s="547"/>
      <c r="M249" s="513"/>
      <c r="N249" s="513"/>
      <c r="O249" s="547"/>
      <c r="P249" s="513"/>
      <c r="Q249" s="513"/>
      <c r="R249" s="547"/>
      <c r="S249" s="513"/>
      <c r="T249" s="514"/>
    </row>
    <row r="250" spans="1:20" ht="14.1" customHeight="1">
      <c r="A250" s="512"/>
      <c r="B250" s="513"/>
      <c r="C250" s="513"/>
      <c r="D250" s="513"/>
      <c r="E250" s="513"/>
      <c r="F250" s="513"/>
      <c r="G250" s="513"/>
      <c r="H250" s="513"/>
      <c r="I250" s="513"/>
      <c r="J250" s="513"/>
      <c r="K250" s="513"/>
      <c r="L250" s="547"/>
      <c r="M250" s="513"/>
      <c r="N250" s="513"/>
      <c r="O250" s="547"/>
      <c r="P250" s="513"/>
      <c r="Q250" s="513"/>
      <c r="R250" s="547"/>
      <c r="S250" s="513"/>
      <c r="T250" s="514"/>
    </row>
    <row r="251" spans="1:20" ht="14.1" customHeight="1">
      <c r="A251" s="512"/>
      <c r="B251" s="513"/>
      <c r="C251" s="513"/>
      <c r="D251" s="513"/>
      <c r="E251" s="513"/>
      <c r="F251" s="513"/>
      <c r="G251" s="513"/>
      <c r="H251" s="513"/>
      <c r="I251" s="513"/>
      <c r="J251" s="513"/>
      <c r="K251" s="513"/>
      <c r="L251" s="547"/>
      <c r="M251" s="513"/>
      <c r="N251" s="513"/>
      <c r="O251" s="547"/>
      <c r="P251" s="513"/>
      <c r="Q251" s="513"/>
      <c r="R251" s="547"/>
      <c r="S251" s="513"/>
      <c r="T251" s="514"/>
    </row>
    <row r="252" spans="1:20" ht="14.1" customHeight="1">
      <c r="A252" s="512"/>
      <c r="B252" s="513"/>
      <c r="C252" s="513"/>
      <c r="D252" s="513"/>
      <c r="E252" s="513"/>
      <c r="F252" s="513"/>
      <c r="G252" s="513"/>
      <c r="H252" s="513"/>
      <c r="I252" s="513"/>
      <c r="J252" s="513"/>
      <c r="K252" s="513"/>
      <c r="L252" s="547"/>
      <c r="M252" s="513"/>
      <c r="N252" s="513"/>
      <c r="O252" s="547"/>
      <c r="P252" s="513"/>
      <c r="Q252" s="513"/>
      <c r="R252" s="547"/>
      <c r="S252" s="513"/>
      <c r="T252" s="514"/>
    </row>
    <row r="253" spans="1:20" ht="14.1" customHeight="1">
      <c r="A253" s="512"/>
      <c r="B253" s="513"/>
      <c r="C253" s="513"/>
      <c r="D253" s="513"/>
      <c r="E253" s="513"/>
      <c r="F253" s="513"/>
      <c r="G253" s="513"/>
      <c r="H253" s="513"/>
      <c r="I253" s="513"/>
      <c r="J253" s="513"/>
      <c r="K253" s="513"/>
      <c r="L253" s="547"/>
      <c r="M253" s="513"/>
      <c r="N253" s="513"/>
      <c r="O253" s="547"/>
      <c r="P253" s="513"/>
      <c r="Q253" s="513"/>
      <c r="R253" s="547"/>
      <c r="S253" s="513"/>
      <c r="T253" s="514"/>
    </row>
    <row r="254" spans="1:20" ht="14.1" customHeight="1">
      <c r="A254" s="512"/>
      <c r="B254" s="513"/>
      <c r="C254" s="513"/>
      <c r="D254" s="513"/>
      <c r="E254" s="513"/>
      <c r="F254" s="513"/>
      <c r="G254" s="513"/>
      <c r="H254" s="513"/>
      <c r="I254" s="513"/>
      <c r="J254" s="513"/>
      <c r="K254" s="513"/>
      <c r="L254" s="547"/>
      <c r="M254" s="513"/>
      <c r="N254" s="513"/>
      <c r="O254" s="547"/>
      <c r="P254" s="513"/>
      <c r="Q254" s="513"/>
      <c r="R254" s="547"/>
      <c r="S254" s="513"/>
      <c r="T254" s="514"/>
    </row>
    <row r="255" spans="1:20" ht="14.1" customHeight="1">
      <c r="A255" s="512"/>
      <c r="B255" s="513"/>
      <c r="C255" s="513"/>
      <c r="D255" s="513"/>
      <c r="E255" s="513"/>
      <c r="F255" s="513"/>
      <c r="G255" s="513"/>
      <c r="H255" s="513"/>
      <c r="I255" s="513"/>
      <c r="J255" s="513"/>
      <c r="K255" s="513"/>
      <c r="L255" s="547"/>
      <c r="M255" s="513"/>
      <c r="N255" s="513"/>
      <c r="O255" s="547"/>
      <c r="P255" s="513"/>
      <c r="Q255" s="513"/>
      <c r="R255" s="547"/>
      <c r="S255" s="513"/>
      <c r="T255" s="514"/>
    </row>
    <row r="256" spans="1:20" ht="13.95" customHeight="1">
      <c r="A256" s="512"/>
      <c r="B256" s="513"/>
      <c r="C256" s="513"/>
      <c r="D256" s="513"/>
      <c r="E256" s="513"/>
      <c r="F256" s="513"/>
      <c r="G256" s="513"/>
      <c r="H256" s="513"/>
      <c r="I256" s="513"/>
      <c r="J256" s="513"/>
      <c r="K256" s="513"/>
      <c r="L256" s="513"/>
      <c r="M256" s="513"/>
      <c r="N256" s="513"/>
      <c r="O256" s="513"/>
      <c r="P256" s="513"/>
      <c r="Q256" s="513"/>
      <c r="R256" s="513"/>
      <c r="S256" s="513"/>
      <c r="T256" s="514"/>
    </row>
    <row r="257" spans="1:20" ht="13.95" customHeight="1">
      <c r="A257" s="512"/>
      <c r="B257" s="513"/>
      <c r="C257" s="513"/>
      <c r="D257" s="513"/>
      <c r="E257" s="513"/>
      <c r="F257" s="513"/>
      <c r="G257" s="513"/>
      <c r="H257" s="513"/>
      <c r="I257" s="513"/>
      <c r="J257" s="513"/>
      <c r="K257" s="513"/>
      <c r="L257" s="513"/>
      <c r="M257" s="513"/>
      <c r="N257" s="513"/>
      <c r="O257" s="513"/>
      <c r="P257" s="513"/>
      <c r="Q257" s="513"/>
      <c r="R257" s="513"/>
      <c r="S257" s="513"/>
      <c r="T257" s="514"/>
    </row>
    <row r="258" spans="1:20" ht="13.95" customHeight="1">
      <c r="A258" s="512"/>
      <c r="B258" s="513"/>
      <c r="C258" s="513"/>
      <c r="D258" s="513"/>
      <c r="E258" s="513"/>
      <c r="F258" s="513"/>
      <c r="G258" s="513"/>
      <c r="H258" s="513"/>
      <c r="I258" s="513"/>
      <c r="J258" s="513"/>
      <c r="K258" s="513"/>
      <c r="L258" s="513"/>
      <c r="M258" s="513"/>
      <c r="N258" s="513"/>
      <c r="O258" s="513"/>
      <c r="P258" s="513"/>
      <c r="Q258" s="513"/>
      <c r="R258" s="513"/>
      <c r="S258" s="513"/>
      <c r="T258" s="514"/>
    </row>
    <row r="259" spans="1:20" ht="14.1" customHeight="1">
      <c r="A259" s="512"/>
      <c r="B259" s="513"/>
      <c r="C259" s="513"/>
      <c r="D259" s="513"/>
      <c r="E259" s="513"/>
      <c r="F259" s="513"/>
      <c r="G259" s="513"/>
      <c r="H259" s="513"/>
      <c r="I259" s="513"/>
      <c r="J259" s="513"/>
      <c r="K259" s="513"/>
      <c r="L259" s="547"/>
      <c r="M259" s="513"/>
      <c r="N259" s="513"/>
      <c r="O259" s="547"/>
      <c r="P259" s="513"/>
      <c r="Q259" s="513"/>
      <c r="R259" s="547"/>
      <c r="S259" s="513"/>
      <c r="T259" s="514"/>
    </row>
    <row r="260" spans="1:20" ht="14.1" customHeight="1">
      <c r="A260" s="512"/>
      <c r="B260" s="513"/>
      <c r="C260" s="513"/>
      <c r="D260" s="513"/>
      <c r="E260" s="513"/>
      <c r="F260" s="513"/>
      <c r="G260" s="513"/>
      <c r="H260" s="513"/>
      <c r="I260" s="513"/>
      <c r="J260" s="513"/>
      <c r="K260" s="513"/>
      <c r="L260" s="547"/>
      <c r="M260" s="513"/>
      <c r="N260" s="513"/>
      <c r="O260" s="547"/>
      <c r="P260" s="513"/>
      <c r="Q260" s="513"/>
      <c r="R260" s="547"/>
      <c r="S260" s="513"/>
      <c r="T260" s="514"/>
    </row>
    <row r="261" spans="1:20" ht="14.1" customHeight="1">
      <c r="A261" s="512"/>
      <c r="B261" s="513"/>
      <c r="C261" s="513"/>
      <c r="D261" s="513"/>
      <c r="E261" s="513"/>
      <c r="F261" s="513"/>
      <c r="G261" s="513"/>
      <c r="H261" s="513"/>
      <c r="I261" s="513"/>
      <c r="J261" s="513"/>
      <c r="K261" s="513"/>
      <c r="L261" s="547"/>
      <c r="M261" s="513"/>
      <c r="N261" s="513"/>
      <c r="O261" s="547"/>
      <c r="P261" s="513"/>
      <c r="Q261" s="513"/>
      <c r="R261" s="547"/>
      <c r="S261" s="513"/>
      <c r="T261" s="514"/>
    </row>
    <row r="262" spans="1:20" ht="14.1" customHeight="1">
      <c r="A262" s="512"/>
      <c r="B262" s="513"/>
      <c r="C262" s="513"/>
      <c r="D262" s="513"/>
      <c r="E262" s="513"/>
      <c r="F262" s="513"/>
      <c r="G262" s="513"/>
      <c r="H262" s="513"/>
      <c r="I262" s="513"/>
      <c r="J262" s="513"/>
      <c r="K262" s="513"/>
      <c r="L262" s="547"/>
      <c r="M262" s="513"/>
      <c r="N262" s="513"/>
      <c r="O262" s="547"/>
      <c r="P262" s="513"/>
      <c r="Q262" s="513"/>
      <c r="R262" s="547"/>
      <c r="S262" s="513"/>
      <c r="T262" s="514"/>
    </row>
    <row r="263" spans="1:20" ht="14.1" customHeight="1">
      <c r="A263" s="512"/>
      <c r="B263" s="513"/>
      <c r="C263" s="513"/>
      <c r="D263" s="513"/>
      <c r="E263" s="513"/>
      <c r="F263" s="513"/>
      <c r="G263" s="513"/>
      <c r="H263" s="513"/>
      <c r="I263" s="513"/>
      <c r="J263" s="513"/>
      <c r="K263" s="513"/>
      <c r="L263" s="547"/>
      <c r="M263" s="513"/>
      <c r="N263" s="513"/>
      <c r="O263" s="547"/>
      <c r="P263" s="513"/>
      <c r="Q263" s="513"/>
      <c r="R263" s="547"/>
      <c r="S263" s="513"/>
      <c r="T263" s="514"/>
    </row>
    <row r="264" spans="1:20" ht="14.1" customHeight="1">
      <c r="A264" s="512"/>
      <c r="B264" s="513"/>
      <c r="C264" s="513"/>
      <c r="D264" s="513"/>
      <c r="E264" s="513"/>
      <c r="F264" s="513"/>
      <c r="G264" s="513"/>
      <c r="H264" s="513"/>
      <c r="I264" s="513"/>
      <c r="J264" s="513"/>
      <c r="K264" s="513"/>
      <c r="L264" s="547"/>
      <c r="M264" s="513"/>
      <c r="N264" s="513"/>
      <c r="O264" s="547"/>
      <c r="P264" s="513"/>
      <c r="Q264" s="513"/>
      <c r="R264" s="547"/>
      <c r="S264" s="513"/>
      <c r="T264" s="514"/>
    </row>
    <row r="265" spans="1:20" ht="14.1" customHeight="1">
      <c r="A265" s="512"/>
      <c r="B265" s="513"/>
      <c r="C265" s="513"/>
      <c r="D265" s="513"/>
      <c r="E265" s="513"/>
      <c r="F265" s="513"/>
      <c r="G265" s="513"/>
      <c r="H265" s="513"/>
      <c r="I265" s="513"/>
      <c r="J265" s="513"/>
      <c r="K265" s="513"/>
      <c r="L265" s="547"/>
      <c r="M265" s="513"/>
      <c r="N265" s="513"/>
      <c r="O265" s="547"/>
      <c r="P265" s="513"/>
      <c r="Q265" s="513"/>
      <c r="R265" s="547"/>
      <c r="S265" s="513"/>
      <c r="T265" s="514"/>
    </row>
    <row r="266" spans="1:20" ht="14.1" customHeight="1">
      <c r="A266" s="512"/>
      <c r="B266" s="513"/>
      <c r="C266" s="513"/>
      <c r="D266" s="513"/>
      <c r="E266" s="513"/>
      <c r="F266" s="513"/>
      <c r="G266" s="513"/>
      <c r="H266" s="513"/>
      <c r="I266" s="513"/>
      <c r="J266" s="513"/>
      <c r="K266" s="513"/>
      <c r="L266" s="547"/>
      <c r="M266" s="513"/>
      <c r="N266" s="513"/>
      <c r="O266" s="547"/>
      <c r="P266" s="513"/>
      <c r="Q266" s="513"/>
      <c r="R266" s="547"/>
      <c r="S266" s="513"/>
      <c r="T266" s="514"/>
    </row>
    <row r="267" spans="1:20" ht="14.1" customHeight="1">
      <c r="A267" s="512"/>
      <c r="B267" s="513"/>
      <c r="C267" s="513"/>
      <c r="D267" s="513"/>
      <c r="E267" s="513"/>
      <c r="F267" s="513"/>
      <c r="G267" s="513"/>
      <c r="H267" s="513"/>
      <c r="I267" s="513"/>
      <c r="J267" s="513"/>
      <c r="K267" s="513"/>
      <c r="L267" s="547"/>
      <c r="M267" s="513"/>
      <c r="N267" s="513"/>
      <c r="O267" s="547"/>
      <c r="P267" s="513"/>
      <c r="Q267" s="513"/>
      <c r="R267" s="547"/>
      <c r="S267" s="513"/>
      <c r="T267" s="514"/>
    </row>
    <row r="268" spans="1:20" ht="14.1" customHeight="1">
      <c r="A268" s="512"/>
      <c r="B268" s="513"/>
      <c r="C268" s="513"/>
      <c r="D268" s="513"/>
      <c r="E268" s="513"/>
      <c r="F268" s="513"/>
      <c r="G268" s="513"/>
      <c r="H268" s="513"/>
      <c r="I268" s="513"/>
      <c r="J268" s="513"/>
      <c r="K268" s="513"/>
      <c r="L268" s="547"/>
      <c r="M268" s="513"/>
      <c r="N268" s="513"/>
      <c r="O268" s="547"/>
      <c r="P268" s="513"/>
      <c r="Q268" s="513"/>
      <c r="R268" s="547"/>
      <c r="S268" s="513"/>
      <c r="T268" s="514"/>
    </row>
    <row r="269" spans="1:20" ht="13.95" customHeight="1">
      <c r="A269" s="512"/>
      <c r="B269" s="513"/>
      <c r="C269" s="513"/>
      <c r="D269" s="513"/>
      <c r="E269" s="513"/>
      <c r="F269" s="513"/>
      <c r="G269" s="513"/>
      <c r="H269" s="513"/>
      <c r="I269" s="513"/>
      <c r="J269" s="513"/>
      <c r="K269" s="513"/>
      <c r="L269" s="513"/>
      <c r="M269" s="513"/>
      <c r="N269" s="513"/>
      <c r="O269" s="513"/>
      <c r="P269" s="513"/>
      <c r="Q269" s="513"/>
      <c r="R269" s="513"/>
      <c r="S269" s="513"/>
      <c r="T269" s="514"/>
    </row>
    <row r="270" spans="1:20" ht="13.95" customHeight="1">
      <c r="A270" s="512"/>
      <c r="B270" s="513"/>
      <c r="C270" s="513"/>
      <c r="D270" s="513"/>
      <c r="E270" s="513"/>
      <c r="F270" s="513"/>
      <c r="G270" s="513"/>
      <c r="H270" s="513"/>
      <c r="I270" s="513"/>
      <c r="J270" s="513"/>
      <c r="K270" s="513"/>
      <c r="L270" s="513"/>
      <c r="M270" s="513"/>
      <c r="N270" s="513"/>
      <c r="O270" s="513"/>
      <c r="P270" s="513"/>
      <c r="Q270" s="513"/>
      <c r="R270" s="513"/>
      <c r="S270" s="513"/>
      <c r="T270" s="514"/>
    </row>
    <row r="271" spans="1:20" ht="13.95" customHeight="1">
      <c r="A271" s="512"/>
      <c r="B271" s="513"/>
      <c r="C271" s="513"/>
      <c r="D271" s="513"/>
      <c r="E271" s="513"/>
      <c r="F271" s="513"/>
      <c r="G271" s="513"/>
      <c r="H271" s="513"/>
      <c r="I271" s="513"/>
      <c r="J271" s="513"/>
      <c r="K271" s="513"/>
      <c r="L271" s="513"/>
      <c r="M271" s="513"/>
      <c r="N271" s="513"/>
      <c r="O271" s="513"/>
      <c r="P271" s="513"/>
      <c r="Q271" s="513"/>
      <c r="R271" s="513"/>
      <c r="S271" s="513"/>
      <c r="T271" s="514"/>
    </row>
    <row r="272" spans="1:20" ht="14.1" customHeight="1">
      <c r="A272" s="512"/>
      <c r="B272" s="513"/>
      <c r="C272" s="513"/>
      <c r="D272" s="513"/>
      <c r="E272" s="513"/>
      <c r="F272" s="513"/>
      <c r="G272" s="513"/>
      <c r="H272" s="513"/>
      <c r="I272" s="513"/>
      <c r="J272" s="513"/>
      <c r="K272" s="513"/>
      <c r="L272" s="547"/>
      <c r="M272" s="513"/>
      <c r="N272" s="513"/>
      <c r="O272" s="547"/>
      <c r="P272" s="513"/>
      <c r="Q272" s="513"/>
      <c r="R272" s="547"/>
      <c r="S272" s="513"/>
      <c r="T272" s="514"/>
    </row>
    <row r="273" spans="1:20" ht="14.1" customHeight="1">
      <c r="A273" s="512"/>
      <c r="B273" s="513"/>
      <c r="C273" s="513"/>
      <c r="D273" s="513"/>
      <c r="E273" s="513"/>
      <c r="F273" s="513"/>
      <c r="G273" s="513"/>
      <c r="H273" s="513"/>
      <c r="I273" s="513"/>
      <c r="J273" s="513"/>
      <c r="K273" s="513"/>
      <c r="L273" s="547"/>
      <c r="M273" s="513"/>
      <c r="N273" s="513"/>
      <c r="O273" s="547"/>
      <c r="P273" s="513"/>
      <c r="Q273" s="513"/>
      <c r="R273" s="547"/>
      <c r="S273" s="513"/>
      <c r="T273" s="514"/>
    </row>
    <row r="274" spans="1:20" ht="14.1" customHeight="1">
      <c r="A274" s="512"/>
      <c r="B274" s="513"/>
      <c r="C274" s="513"/>
      <c r="D274" s="513"/>
      <c r="E274" s="513"/>
      <c r="F274" s="513"/>
      <c r="G274" s="513"/>
      <c r="H274" s="513"/>
      <c r="I274" s="513"/>
      <c r="J274" s="513"/>
      <c r="K274" s="513"/>
      <c r="L274" s="547"/>
      <c r="M274" s="513"/>
      <c r="N274" s="513"/>
      <c r="O274" s="547"/>
      <c r="P274" s="513"/>
      <c r="Q274" s="513"/>
      <c r="R274" s="547"/>
      <c r="S274" s="513"/>
      <c r="T274" s="514"/>
    </row>
    <row r="275" spans="1:20" ht="14.1" customHeight="1">
      <c r="A275" s="512"/>
      <c r="B275" s="513"/>
      <c r="C275" s="513"/>
      <c r="D275" s="513"/>
      <c r="E275" s="513"/>
      <c r="F275" s="513"/>
      <c r="G275" s="513"/>
      <c r="H275" s="513"/>
      <c r="I275" s="513"/>
      <c r="J275" s="513"/>
      <c r="K275" s="513"/>
      <c r="L275" s="547"/>
      <c r="M275" s="513"/>
      <c r="N275" s="513"/>
      <c r="O275" s="547"/>
      <c r="P275" s="513"/>
      <c r="Q275" s="513"/>
      <c r="R275" s="547"/>
      <c r="S275" s="513"/>
      <c r="T275" s="514"/>
    </row>
    <row r="276" spans="1:20" ht="14.1" customHeight="1">
      <c r="A276" s="512"/>
      <c r="B276" s="513"/>
      <c r="C276" s="513"/>
      <c r="D276" s="513"/>
      <c r="E276" s="513"/>
      <c r="F276" s="513"/>
      <c r="G276" s="513"/>
      <c r="H276" s="513"/>
      <c r="I276" s="513"/>
      <c r="J276" s="513"/>
      <c r="K276" s="513"/>
      <c r="L276" s="547"/>
      <c r="M276" s="513"/>
      <c r="N276" s="513"/>
      <c r="O276" s="547"/>
      <c r="P276" s="513"/>
      <c r="Q276" s="513"/>
      <c r="R276" s="547"/>
      <c r="S276" s="513"/>
      <c r="T276" s="514"/>
    </row>
    <row r="277" spans="1:20" ht="14.1" customHeight="1">
      <c r="A277" s="512"/>
      <c r="B277" s="513"/>
      <c r="C277" s="513"/>
      <c r="D277" s="513"/>
      <c r="E277" s="513"/>
      <c r="F277" s="513"/>
      <c r="G277" s="513"/>
      <c r="H277" s="513"/>
      <c r="I277" s="513"/>
      <c r="J277" s="513"/>
      <c r="K277" s="513"/>
      <c r="L277" s="547"/>
      <c r="M277" s="513"/>
      <c r="N277" s="513"/>
      <c r="O277" s="547"/>
      <c r="P277" s="513"/>
      <c r="Q277" s="513"/>
      <c r="R277" s="547"/>
      <c r="S277" s="513"/>
      <c r="T277" s="514"/>
    </row>
    <row r="278" spans="1:20" ht="14.1" customHeight="1">
      <c r="A278" s="512"/>
      <c r="B278" s="513"/>
      <c r="C278" s="513"/>
      <c r="D278" s="513"/>
      <c r="E278" s="513"/>
      <c r="F278" s="513"/>
      <c r="G278" s="513"/>
      <c r="H278" s="513"/>
      <c r="I278" s="513"/>
      <c r="J278" s="513"/>
      <c r="K278" s="513"/>
      <c r="L278" s="547"/>
      <c r="M278" s="513"/>
      <c r="N278" s="513"/>
      <c r="O278" s="547"/>
      <c r="P278" s="513"/>
      <c r="Q278" s="513"/>
      <c r="R278" s="547"/>
      <c r="S278" s="513"/>
      <c r="T278" s="514"/>
    </row>
    <row r="279" spans="1:20" ht="14.1" customHeight="1">
      <c r="A279" s="512"/>
      <c r="B279" s="513"/>
      <c r="C279" s="513"/>
      <c r="D279" s="513"/>
      <c r="E279" s="513"/>
      <c r="F279" s="513"/>
      <c r="G279" s="513"/>
      <c r="H279" s="513"/>
      <c r="I279" s="513"/>
      <c r="J279" s="513"/>
      <c r="K279" s="513"/>
      <c r="L279" s="547"/>
      <c r="M279" s="513"/>
      <c r="N279" s="513"/>
      <c r="O279" s="547"/>
      <c r="P279" s="513"/>
      <c r="Q279" s="513"/>
      <c r="R279" s="547"/>
      <c r="S279" s="513"/>
      <c r="T279" s="514"/>
    </row>
    <row r="280" spans="1:20" ht="14.1" customHeight="1">
      <c r="A280" s="512"/>
      <c r="B280" s="513"/>
      <c r="C280" s="513"/>
      <c r="D280" s="513"/>
      <c r="E280" s="513"/>
      <c r="F280" s="513"/>
      <c r="G280" s="513"/>
      <c r="H280" s="513"/>
      <c r="I280" s="513"/>
      <c r="J280" s="513"/>
      <c r="K280" s="513"/>
      <c r="L280" s="547"/>
      <c r="M280" s="513"/>
      <c r="N280" s="513"/>
      <c r="O280" s="547"/>
      <c r="P280" s="513"/>
      <c r="Q280" s="513"/>
      <c r="R280" s="547"/>
      <c r="S280" s="513"/>
      <c r="T280" s="514"/>
    </row>
    <row r="281" spans="1:20" ht="14.1" customHeight="1">
      <c r="A281" s="512"/>
      <c r="B281" s="513"/>
      <c r="C281" s="513"/>
      <c r="D281" s="513"/>
      <c r="E281" s="513"/>
      <c r="F281" s="513"/>
      <c r="G281" s="513"/>
      <c r="H281" s="513"/>
      <c r="I281" s="513"/>
      <c r="J281" s="513"/>
      <c r="K281" s="513"/>
      <c r="L281" s="547"/>
      <c r="M281" s="513"/>
      <c r="N281" s="513"/>
      <c r="O281" s="547"/>
      <c r="P281" s="513"/>
      <c r="Q281" s="513"/>
      <c r="R281" s="547"/>
      <c r="S281" s="513"/>
      <c r="T281" s="514"/>
    </row>
    <row r="282" spans="1:20" ht="13.95" customHeight="1">
      <c r="A282" s="512"/>
      <c r="B282" s="513"/>
      <c r="C282" s="513"/>
      <c r="D282" s="513"/>
      <c r="E282" s="513"/>
      <c r="F282" s="513"/>
      <c r="G282" s="513"/>
      <c r="H282" s="513"/>
      <c r="I282" s="513"/>
      <c r="J282" s="513"/>
      <c r="K282" s="513"/>
      <c r="L282" s="513"/>
      <c r="M282" s="513"/>
      <c r="N282" s="513"/>
      <c r="O282" s="513"/>
      <c r="P282" s="513"/>
      <c r="Q282" s="513"/>
      <c r="R282" s="513"/>
      <c r="S282" s="513"/>
      <c r="T282" s="514"/>
    </row>
    <row r="283" spans="1:20" ht="13.95" customHeight="1">
      <c r="A283" s="512"/>
      <c r="B283" s="513"/>
      <c r="C283" s="513"/>
      <c r="D283" s="513"/>
      <c r="E283" s="513"/>
      <c r="F283" s="513"/>
      <c r="G283" s="513"/>
      <c r="H283" s="513"/>
      <c r="I283" s="513"/>
      <c r="J283" s="513"/>
      <c r="K283" s="513"/>
      <c r="L283" s="513"/>
      <c r="M283" s="513"/>
      <c r="N283" s="513"/>
      <c r="O283" s="513"/>
      <c r="P283" s="513"/>
      <c r="Q283" s="513"/>
      <c r="R283" s="513"/>
      <c r="S283" s="513"/>
      <c r="T283" s="514"/>
    </row>
    <row r="284" spans="1:20" ht="13.95" customHeight="1">
      <c r="A284" s="512"/>
      <c r="B284" s="513"/>
      <c r="C284" s="513"/>
      <c r="D284" s="513"/>
      <c r="E284" s="513"/>
      <c r="F284" s="513"/>
      <c r="G284" s="513"/>
      <c r="H284" s="513"/>
      <c r="I284" s="513"/>
      <c r="J284" s="513"/>
      <c r="K284" s="513"/>
      <c r="L284" s="513"/>
      <c r="M284" s="513"/>
      <c r="N284" s="513"/>
      <c r="O284" s="513"/>
      <c r="P284" s="513"/>
      <c r="Q284" s="513"/>
      <c r="R284" s="513"/>
      <c r="S284" s="513"/>
      <c r="T284" s="514"/>
    </row>
    <row r="285" spans="1:20" ht="13.95" customHeight="1">
      <c r="A285" s="512"/>
      <c r="B285" s="513"/>
      <c r="C285" s="513"/>
      <c r="D285" s="513"/>
      <c r="E285" s="513"/>
      <c r="F285" s="513"/>
      <c r="G285" s="513"/>
      <c r="H285" s="513"/>
      <c r="I285" s="513"/>
      <c r="J285" s="513"/>
      <c r="K285" s="513"/>
      <c r="L285" s="513"/>
      <c r="M285" s="513"/>
      <c r="N285" s="513"/>
      <c r="O285" s="513"/>
      <c r="P285" s="513"/>
      <c r="Q285" s="513"/>
      <c r="R285" s="513"/>
      <c r="S285" s="513"/>
      <c r="T285" s="514"/>
    </row>
    <row r="286" spans="1:20" ht="13.95" customHeight="1">
      <c r="A286" s="512"/>
      <c r="B286" s="513"/>
      <c r="C286" s="513"/>
      <c r="D286" s="513"/>
      <c r="E286" s="513"/>
      <c r="F286" s="513"/>
      <c r="G286" s="513"/>
      <c r="H286" s="513"/>
      <c r="I286" s="513"/>
      <c r="J286" s="513"/>
      <c r="K286" s="513"/>
      <c r="L286" s="513"/>
      <c r="M286" s="513"/>
      <c r="N286" s="513"/>
      <c r="O286" s="513"/>
      <c r="P286" s="513"/>
      <c r="Q286" s="513"/>
      <c r="R286" s="513"/>
      <c r="S286" s="513"/>
      <c r="T286" s="514"/>
    </row>
    <row r="287" spans="1:20" ht="13.95" customHeight="1">
      <c r="A287" s="548"/>
      <c r="B287" s="549"/>
      <c r="C287" s="549"/>
      <c r="D287" s="549"/>
      <c r="E287" s="549"/>
      <c r="F287" s="549"/>
      <c r="G287" s="549"/>
      <c r="H287" s="549"/>
      <c r="I287" s="549"/>
      <c r="J287" s="549"/>
      <c r="K287" s="549"/>
      <c r="L287" s="549"/>
      <c r="M287" s="549"/>
      <c r="N287" s="549"/>
      <c r="O287" s="549"/>
      <c r="P287" s="549"/>
      <c r="Q287" s="549"/>
      <c r="R287" s="549"/>
      <c r="S287" s="549"/>
      <c r="T287" s="550"/>
    </row>
  </sheetData>
  <mergeCells count="14">
    <mergeCell ref="D17:G17"/>
    <mergeCell ref="B2:Q2"/>
    <mergeCell ref="M6:N6"/>
    <mergeCell ref="P6:Q6"/>
    <mergeCell ref="S6:T6"/>
    <mergeCell ref="B7:D7"/>
    <mergeCell ref="B8:K8"/>
    <mergeCell ref="P8:Q8"/>
    <mergeCell ref="M8:N8"/>
    <mergeCell ref="C9:K9"/>
    <mergeCell ref="M9:N9"/>
    <mergeCell ref="P9:Q9"/>
    <mergeCell ref="S9:T9"/>
    <mergeCell ref="D16:G16"/>
  </mergeCells>
  <pageMargins left="0.25" right="0.25" top="0.75" bottom="0.75" header="0.3" footer="0.3"/>
  <pageSetup scale="50" orientation="landscape" r:id="rId1"/>
  <headerFooter>
    <oddHeader>&amp;L&amp;"Calibri (Body),Italic"&amp;K000000VA-210517-NTT: Messaging Services - MOD. &amp;KFF000022&amp;R&amp;"Calibri (Body),Italic"&amp;K000000Exhibit 4.1: Pricing and Volumes Matrix</oddHeader>
    <oddFooter>&amp;L&amp;"Calibri (Body),Regular"&amp;10&amp;K0000004 - Pass-Through&amp;R&amp;"Calibri (Body),Regular"&amp;10&amp;K000000Page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f27c4185-6cf7-4b95-8ff9-8dbfa1b5e360" xsi:nil="true"/>
    <lcf76f155ced4ddcb4097134ff3c332f xmlns="611e6fd0-7613-4b6f-b74d-47c148bc1a15">
      <Terms xmlns="http://schemas.microsoft.com/office/infopath/2007/PartnerControls"/>
    </lcf76f155ced4ddcb4097134ff3c332f>
  </documentManagement>
</p:properties>
</file>

<file path=customXml/item2.xml><?xml version="1.0" encoding="utf-8"?>
<?mso-contentType ?>
<FormTemplates xmlns="http://schemas.microsoft.com/sharepoint/v3/contenttype/forms"/>
</file>

<file path=customXml/item3.xml><?xml version="1.0" encoding="utf-8"?>
<ct:contentTypeSchema xmlns:ct="http://schemas.microsoft.com/office/2006/metadata/contentType" xmlns:ma="http://schemas.microsoft.com/office/2006/metadata/properties/metaAttributes" ct:_="" ma:_="" ma:contentTypeName="Document" ma:contentTypeID="0x010100F7127284DB54974FBE31249B0EAD2D39" ma:contentTypeVersion="15" ma:contentTypeDescription="Create a new document." ma:contentTypeScope="" ma:versionID="e7e34769c01c43f5e8f9eb23d964f471">
  <xsd:schema xmlns:xsd="http://www.w3.org/2001/XMLSchema" xmlns:xs="http://www.w3.org/2001/XMLSchema" xmlns:p="http://schemas.microsoft.com/office/2006/metadata/properties" xmlns:ns2="f27c4185-6cf7-4b95-8ff9-8dbfa1b5e360" xmlns:ns3="611e6fd0-7613-4b6f-b74d-47c148bc1a15" targetNamespace="http://schemas.microsoft.com/office/2006/metadata/properties" ma:root="true" ma:fieldsID="b8825d07153c013a689f9efaa9238c56" ns2:_="" ns3:_="">
    <xsd:import namespace="f27c4185-6cf7-4b95-8ff9-8dbfa1b5e360"/>
    <xsd:import namespace="611e6fd0-7613-4b6f-b74d-47c148bc1a15"/>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lcf76f155ced4ddcb4097134ff3c332f" minOccurs="0"/>
                <xsd:element ref="ns2:TaxCatchAll" minOccurs="0"/>
                <xsd:element ref="ns3:MediaServiceGenerationTime" minOccurs="0"/>
                <xsd:element ref="ns3:MediaServiceEventHashCode" minOccurs="0"/>
                <xsd:element ref="ns3:MediaServiceOCR" minOccurs="0"/>
                <xsd:element ref="ns3:MediaServiceObjectDetectorVersions" minOccurs="0"/>
                <xsd:element ref="ns3:MediaServiceDateTaken"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27c4185-6cf7-4b95-8ff9-8dbfa1b5e360"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14" nillable="true" ma:displayName="Taxonomy Catch All Column" ma:hidden="true" ma:list="{956bd714-4a73-4341-96fe-5f5b6049958d}" ma:internalName="TaxCatchAll" ma:showField="CatchAllData" ma:web="f27c4185-6cf7-4b95-8ff9-8dbfa1b5e360">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11e6fd0-7613-4b6f-b74d-47c148bc1a15"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0920e099-540f-4e49-b54d-0e500676ccfd"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4" ma:displayName="Content Typ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40C9FB4-E942-48E4-9AF0-C24CB6CD0A79}">
  <ds:schemaRefs>
    <ds:schemaRef ds:uri="http://schemas.microsoft.com/office/2006/metadata/properties"/>
    <ds:schemaRef ds:uri="http://schemas.microsoft.com/office/infopath/2007/PartnerControls"/>
    <ds:schemaRef ds:uri="f27c4185-6cf7-4b95-8ff9-8dbfa1b5e360"/>
    <ds:schemaRef ds:uri="611e6fd0-7613-4b6f-b74d-47c148bc1a15"/>
  </ds:schemaRefs>
</ds:datastoreItem>
</file>

<file path=customXml/itemProps2.xml><?xml version="1.0" encoding="utf-8"?>
<ds:datastoreItem xmlns:ds="http://schemas.openxmlformats.org/officeDocument/2006/customXml" ds:itemID="{4FE16DD6-3866-4E56-A2B1-F60AEA8ECA94}">
  <ds:schemaRefs>
    <ds:schemaRef ds:uri="http://schemas.microsoft.com/sharepoint/v3/contenttype/forms"/>
  </ds:schemaRefs>
</ds:datastoreItem>
</file>

<file path=customXml/itemProps3.xml><?xml version="1.0" encoding="utf-8"?>
<ds:datastoreItem xmlns:ds="http://schemas.openxmlformats.org/officeDocument/2006/customXml" ds:itemID="{27681A63-A62A-4564-AB08-14DD5490D59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27c4185-6cf7-4b95-8ff9-8dbfa1b5e360"/>
    <ds:schemaRef ds:uri="611e6fd0-7613-4b6f-b74d-47c148bc1a1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Title Page</vt:lpstr>
      <vt:lpstr>1 - Total Estimated Charges</vt:lpstr>
      <vt:lpstr>2 - Monthly Unit Rates</vt:lpstr>
      <vt:lpstr>3 - Estimated Volumes</vt:lpstr>
      <vt:lpstr>4 - Pass-Through</vt:lpstr>
      <vt:lpstr>5 - Milestone Charges</vt:lpstr>
      <vt:lpstr>6 - Migration &amp; OneTime Pricing</vt:lpstr>
      <vt:lpstr>7 - Termination</vt:lpstr>
      <vt:lpstr>8 - Inflation Sensitivity</vt:lpstr>
      <vt:lpstr>9 - Rate Card</vt:lpstr>
      <vt:lpstr>10 - Managed Service Expenses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Sudduth, Jessica (VITA)</dc:creator>
  <cp:keywords/>
  <dc:description/>
  <cp:lastModifiedBy>Vrtiak, George (VITA)</cp:lastModifiedBy>
  <cp:revision/>
  <dcterms:created xsi:type="dcterms:W3CDTF">2021-07-28T18:56:18Z</dcterms:created>
  <dcterms:modified xsi:type="dcterms:W3CDTF">2024-07-12T17:29:31Z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0x010100F7127284DB54974FBE31249B0EAD2D39</vt:lpwstr>
  </property>
  <property fmtid="{D5CDD505-2E9C-101B-9397-08002B2CF9AE}" pid="3" name="MediaServiceImageTags">
    <vt:lpwstr/>
  </property>
</Properties>
</file>