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4"/>
  <workbookPr filterPrivacy="1" codeName="ThisWorkbook"/>
  <xr:revisionPtr revIDLastSave="4" documentId="13_ncr:1_{ED4E591C-DFD3-476A-9C91-67E5F042AD34}" xr6:coauthVersionLast="47" xr6:coauthVersionMax="47" xr10:uidLastSave="{E0F94046-E6DD-4941-908A-4C8D851CC88B}"/>
  <bookViews>
    <workbookView xWindow="-110" yWindow="-110" windowWidth="19420" windowHeight="10300" tabRatio="897" firstSheet="9" xr2:uid="{00000000-000D-0000-FFFF-FFFF00000000}"/>
  </bookViews>
  <sheets>
    <sheet name="Title Page" sheetId="88" r:id="rId1"/>
    <sheet name="Total Estimated Charges" sheetId="107" r:id="rId2"/>
    <sheet name="Monthly Unit Rates" sheetId="105" r:id="rId3"/>
    <sheet name="Estimated Volumes" sheetId="108" r:id="rId4"/>
    <sheet name="Milestone Charges" sheetId="63" r:id="rId5"/>
    <sheet name="Pass-Through" sheetId="83" r:id="rId6"/>
    <sheet name="Rate Card" sheetId="79" r:id="rId7"/>
    <sheet name="PPM - Total" sheetId="117" r:id="rId8"/>
    <sheet name="PPM - Run" sheetId="112" r:id="rId9"/>
    <sheet name="PPM - Transition" sheetId="115" r:id="rId10"/>
  </sheets>
  <definedNames>
    <definedName name="_xlnm._FilterDatabase" localSheetId="6" hidden="1">'Rate Card'!$A$33:$K$46</definedName>
    <definedName name="_xlnm.Print_Area" localSheetId="8">'PPM - Run'!$A$1:$AJ$24</definedName>
    <definedName name="_xlnm.Print_Area" localSheetId="7">'PPM - Total'!$A$1:$AJ$24</definedName>
    <definedName name="_xlnm.Print_Area" localSheetId="9">'PPM - Transition'!$A$1:$AJ$24</definedName>
    <definedName name="wrn.Long._.Report." localSheetId="8" hidden="1">{#N/A,#N/A,TRUE,"Cover";#N/A,#N/A,TRUE,"Header (ld)";#N/A,#N/A,TRUE,"T&amp;O By Region";#N/A,#N/A,TRUE,"Region Charts ";#N/A,#N/A,TRUE,"T&amp;O London";#N/A,#N/A,TRUE,"AD Report";#N/A,#N/A,TRUE,"Var by OU"}</definedName>
    <definedName name="wrn.Long._.Report." localSheetId="7" hidden="1">{#N/A,#N/A,TRUE,"Cover";#N/A,#N/A,TRUE,"Header (ld)";#N/A,#N/A,TRUE,"T&amp;O By Region";#N/A,#N/A,TRUE,"Region Charts ";#N/A,#N/A,TRUE,"T&amp;O London";#N/A,#N/A,TRUE,"AD Report";#N/A,#N/A,TRUE,"Var by OU"}</definedName>
    <definedName name="wrn.Long._.Report." localSheetId="9"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8" hidden="1">{#N/A,#N/A,TRUE,"Cover";#N/A,#N/A,TRUE,"Header (ld)";#N/A,#N/A,TRUE,"T&amp;O By Region";#N/A,#N/A,TRUE,"Region Charts ";#N/A,#N/A,TRUE,"T&amp;O London";#N/A,#N/A,TRUE,"AD Report";#N/A,#N/A,TRUE,"Var by OU"}</definedName>
    <definedName name="wrn.Long._.Report.a" localSheetId="7" hidden="1">{#N/A,#N/A,TRUE,"Cover";#N/A,#N/A,TRUE,"Header (ld)";#N/A,#N/A,TRUE,"T&amp;O By Region";#N/A,#N/A,TRUE,"Region Charts ";#N/A,#N/A,TRUE,"T&amp;O London";#N/A,#N/A,TRUE,"AD Report";#N/A,#N/A,TRUE,"Var by OU"}</definedName>
    <definedName name="wrn.Long._.Report.a" localSheetId="9"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8" hidden="1">{#N/A,#N/A,TRUE,"Cover";#N/A,#N/A,TRUE,"Header (eu)";#N/A,#N/A,TRUE,"Region Charts";#N/A,#N/A,TRUE,"T&amp;O By Region";#N/A,#N/A,TRUE,"AD Report"}</definedName>
    <definedName name="wrn.Short._.Report." localSheetId="7" hidden="1">{#N/A,#N/A,TRUE,"Cover";#N/A,#N/A,TRUE,"Header (eu)";#N/A,#N/A,TRUE,"Region Charts";#N/A,#N/A,TRUE,"T&amp;O By Region";#N/A,#N/A,TRUE,"AD Report"}</definedName>
    <definedName name="wrn.Short._.Report." localSheetId="9"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22" i="115" l="1"/>
  <c r="AI22" i="115"/>
  <c r="AH22" i="115"/>
  <c r="AG22" i="115"/>
  <c r="AF22" i="115"/>
  <c r="AE22" i="115"/>
  <c r="AD22" i="115"/>
  <c r="AD9" i="115" s="1"/>
  <c r="AC22" i="115"/>
  <c r="AC9" i="115" s="1"/>
  <c r="AC11" i="115" s="1"/>
  <c r="AB22" i="115"/>
  <c r="AB9" i="115" s="1"/>
  <c r="AB11" i="115" s="1"/>
  <c r="AA22" i="115"/>
  <c r="AA9" i="115" s="1"/>
  <c r="AA11" i="115" s="1"/>
  <c r="Z22" i="115"/>
  <c r="Z9" i="115" s="1"/>
  <c r="Y22" i="115"/>
  <c r="Y9" i="115" s="1"/>
  <c r="X22" i="115"/>
  <c r="W22" i="115"/>
  <c r="V22" i="115"/>
  <c r="U22" i="115"/>
  <c r="T22" i="115"/>
  <c r="S22" i="115"/>
  <c r="S9" i="115" s="1"/>
  <c r="S11" i="115" s="1"/>
  <c r="R22" i="115"/>
  <c r="R9" i="115" s="1"/>
  <c r="P22" i="115"/>
  <c r="P9" i="115" s="1"/>
  <c r="O22" i="115"/>
  <c r="O9" i="115" s="1"/>
  <c r="O11" i="115" s="1"/>
  <c r="N22" i="115"/>
  <c r="N9" i="115" s="1"/>
  <c r="M22" i="115"/>
  <c r="L22" i="115"/>
  <c r="K22" i="115"/>
  <c r="J22" i="115"/>
  <c r="I22" i="115"/>
  <c r="H22" i="115"/>
  <c r="G22" i="115"/>
  <c r="G9" i="115" s="1"/>
  <c r="F22" i="115"/>
  <c r="F9" i="115" s="1"/>
  <c r="AJ9" i="115"/>
  <c r="AJ11" i="115" s="1"/>
  <c r="AI9" i="115"/>
  <c r="AI11" i="115" s="1"/>
  <c r="AH9" i="115"/>
  <c r="AH11" i="115" s="1"/>
  <c r="AG9" i="115"/>
  <c r="AG11" i="115" s="1"/>
  <c r="AF9" i="115"/>
  <c r="AF11" i="115" s="1"/>
  <c r="AE9" i="115"/>
  <c r="AE11" i="115" s="1"/>
  <c r="X9" i="115"/>
  <c r="W9" i="115"/>
  <c r="W11" i="115" s="1"/>
  <c r="V9" i="115"/>
  <c r="U9" i="115"/>
  <c r="T9" i="115"/>
  <c r="M9" i="115"/>
  <c r="M11" i="115" s="1"/>
  <c r="L9" i="115"/>
  <c r="K9" i="115"/>
  <c r="J9" i="115"/>
  <c r="I9" i="115"/>
  <c r="H9" i="115"/>
  <c r="E9" i="115"/>
  <c r="E11" i="115" s="1"/>
  <c r="U11" i="115"/>
  <c r="T11" i="115"/>
  <c r="L11" i="115"/>
  <c r="K11" i="115"/>
  <c r="J11" i="115"/>
  <c r="I11" i="115"/>
  <c r="H11" i="115"/>
  <c r="P22" i="112"/>
  <c r="P9" i="112" s="1"/>
  <c r="P11" i="112" s="1"/>
  <c r="O22" i="112"/>
  <c r="O9" i="112" s="1"/>
  <c r="N22" i="112"/>
  <c r="M22" i="112"/>
  <c r="L22" i="112"/>
  <c r="K22" i="112"/>
  <c r="J22" i="112"/>
  <c r="I22" i="112"/>
  <c r="H22" i="112"/>
  <c r="G22" i="112"/>
  <c r="F22" i="112"/>
  <c r="E22" i="112"/>
  <c r="N9" i="112"/>
  <c r="N11" i="112" s="1"/>
  <c r="Z9" i="112"/>
  <c r="Z11" i="112" s="1"/>
  <c r="AJ22" i="112"/>
  <c r="AJ9" i="112" s="1"/>
  <c r="AJ11" i="112" s="1"/>
  <c r="AI22" i="112"/>
  <c r="AI9" i="112" s="1"/>
  <c r="AI11" i="112" s="1"/>
  <c r="AH22" i="112"/>
  <c r="AH9" i="112" s="1"/>
  <c r="AH11" i="112" s="1"/>
  <c r="AG22" i="112"/>
  <c r="AG9" i="112" s="1"/>
  <c r="AF22" i="112"/>
  <c r="AF9" i="112" s="1"/>
  <c r="AE22" i="112"/>
  <c r="AE9" i="112" s="1"/>
  <c r="AE11" i="112" s="1"/>
  <c r="AD22" i="112"/>
  <c r="AD9" i="112" s="1"/>
  <c r="AD11" i="112" s="1"/>
  <c r="AC22" i="112"/>
  <c r="AC9" i="112" s="1"/>
  <c r="AC11" i="112" s="1"/>
  <c r="AB22" i="112"/>
  <c r="AB9" i="112" s="1"/>
  <c r="AB11" i="112" s="1"/>
  <c r="AA22" i="112"/>
  <c r="AA9" i="112" s="1"/>
  <c r="AA11" i="112" s="1"/>
  <c r="Z22" i="112"/>
  <c r="Y22" i="112"/>
  <c r="Y9" i="112" s="1"/>
  <c r="Y11" i="112" s="1"/>
  <c r="X22" i="112"/>
  <c r="X9" i="112" s="1"/>
  <c r="X11" i="112" s="1"/>
  <c r="W22" i="112"/>
  <c r="W9" i="112" s="1"/>
  <c r="W11" i="112" s="1"/>
  <c r="V22" i="112"/>
  <c r="V9" i="112" s="1"/>
  <c r="V11" i="112" s="1"/>
  <c r="U22" i="112"/>
  <c r="U9" i="112" s="1"/>
  <c r="T22" i="112"/>
  <c r="T9" i="112" s="1"/>
  <c r="S22" i="112"/>
  <c r="S9" i="112" s="1"/>
  <c r="S11" i="112" s="1"/>
  <c r="R22" i="112"/>
  <c r="R9" i="112" s="1"/>
  <c r="R11" i="112" s="1"/>
  <c r="N34" i="107"/>
  <c r="K34" i="107"/>
  <c r="F34" i="107"/>
  <c r="G34" i="107"/>
  <c r="H34" i="107"/>
  <c r="N17" i="107"/>
  <c r="N18" i="107"/>
  <c r="N19" i="107"/>
  <c r="N20" i="107"/>
  <c r="N21" i="107"/>
  <c r="N22" i="107"/>
  <c r="N23" i="107"/>
  <c r="N24" i="107"/>
  <c r="N25" i="107"/>
  <c r="N26" i="107"/>
  <c r="N16" i="107"/>
  <c r="N10" i="107"/>
  <c r="N11" i="107"/>
  <c r="N12" i="107"/>
  <c r="N9" i="107"/>
  <c r="K17" i="107"/>
  <c r="K18" i="107"/>
  <c r="K19" i="107"/>
  <c r="K20" i="107"/>
  <c r="K21" i="107"/>
  <c r="K22" i="107"/>
  <c r="K23" i="107"/>
  <c r="K24" i="107"/>
  <c r="K25" i="107"/>
  <c r="K26" i="107"/>
  <c r="K16" i="107"/>
  <c r="K10" i="107"/>
  <c r="K11" i="107"/>
  <c r="K12" i="107"/>
  <c r="K9" i="107"/>
  <c r="F17" i="107"/>
  <c r="G17" i="107"/>
  <c r="H17" i="107"/>
  <c r="F18" i="107"/>
  <c r="G18" i="107"/>
  <c r="H18" i="107"/>
  <c r="F19" i="107"/>
  <c r="G19" i="107"/>
  <c r="H19" i="107"/>
  <c r="F20" i="107"/>
  <c r="G20" i="107"/>
  <c r="H20" i="107"/>
  <c r="F21" i="107"/>
  <c r="G21" i="107"/>
  <c r="H21" i="107"/>
  <c r="F22" i="107"/>
  <c r="G22" i="107"/>
  <c r="H22" i="107"/>
  <c r="F23" i="107"/>
  <c r="G23" i="107"/>
  <c r="H23" i="107"/>
  <c r="F24" i="107"/>
  <c r="G24" i="107"/>
  <c r="H24" i="107"/>
  <c r="F25" i="107"/>
  <c r="G25" i="107"/>
  <c r="H25" i="107"/>
  <c r="F26" i="107"/>
  <c r="G26" i="107"/>
  <c r="H26" i="107"/>
  <c r="G16" i="107"/>
  <c r="H16" i="107"/>
  <c r="F16" i="107"/>
  <c r="G9" i="107"/>
  <c r="H9" i="107"/>
  <c r="G10" i="107"/>
  <c r="H10" i="107"/>
  <c r="G11" i="107"/>
  <c r="H11" i="107"/>
  <c r="G12" i="107"/>
  <c r="H12" i="107"/>
  <c r="F12" i="107"/>
  <c r="F10" i="107"/>
  <c r="F11" i="107"/>
  <c r="F9" i="107"/>
  <c r="N34" i="108"/>
  <c r="K34" i="108"/>
  <c r="M22" i="117"/>
  <c r="AJ21" i="117"/>
  <c r="AI21" i="117"/>
  <c r="AH21" i="117"/>
  <c r="AG21" i="117"/>
  <c r="AF21" i="117"/>
  <c r="AE21" i="117"/>
  <c r="AD21" i="117"/>
  <c r="AC21" i="117"/>
  <c r="AB21" i="117"/>
  <c r="AA21" i="117"/>
  <c r="Z21" i="117"/>
  <c r="Y21" i="117"/>
  <c r="X21" i="117"/>
  <c r="W21" i="117"/>
  <c r="V21" i="117"/>
  <c r="U21" i="117"/>
  <c r="T21" i="117"/>
  <c r="S21" i="117"/>
  <c r="R21" i="117"/>
  <c r="Q21" i="117"/>
  <c r="P21" i="117"/>
  <c r="O21" i="117"/>
  <c r="N21" i="117"/>
  <c r="M21" i="117"/>
  <c r="L21" i="117"/>
  <c r="L22" i="117" s="1"/>
  <c r="K21" i="117"/>
  <c r="J21" i="117"/>
  <c r="I21" i="117"/>
  <c r="H21" i="117"/>
  <c r="G21" i="117"/>
  <c r="F21" i="117"/>
  <c r="E21" i="117"/>
  <c r="AJ20" i="117"/>
  <c r="AI20" i="117"/>
  <c r="AH20" i="117"/>
  <c r="AG20" i="117"/>
  <c r="AF20" i="117"/>
  <c r="AE20" i="117"/>
  <c r="AD20" i="117"/>
  <c r="AC20" i="117"/>
  <c r="AB20" i="117"/>
  <c r="AA20" i="117"/>
  <c r="Z20" i="117"/>
  <c r="Y20" i="117"/>
  <c r="X20" i="117"/>
  <c r="W20" i="117"/>
  <c r="V20" i="117"/>
  <c r="U20" i="117"/>
  <c r="T20" i="117"/>
  <c r="S20" i="117"/>
  <c r="R20" i="117"/>
  <c r="Q20" i="117"/>
  <c r="P20" i="117"/>
  <c r="O20" i="117"/>
  <c r="N20" i="117"/>
  <c r="M20" i="117"/>
  <c r="L20" i="117"/>
  <c r="K20" i="117"/>
  <c r="J20" i="117"/>
  <c r="I20" i="117"/>
  <c r="H20" i="117"/>
  <c r="G20" i="117"/>
  <c r="G22" i="117" s="1"/>
  <c r="F20" i="117"/>
  <c r="E20" i="117"/>
  <c r="E22" i="117" s="1"/>
  <c r="AJ18" i="117"/>
  <c r="AI18" i="117"/>
  <c r="AH18" i="117"/>
  <c r="AG18" i="117"/>
  <c r="AF18" i="117"/>
  <c r="AE18" i="117"/>
  <c r="AD18" i="117"/>
  <c r="AC18" i="117"/>
  <c r="AB18" i="117"/>
  <c r="AA18" i="117"/>
  <c r="Z18" i="117"/>
  <c r="Y18" i="117"/>
  <c r="X18" i="117"/>
  <c r="W18" i="117"/>
  <c r="V18" i="117"/>
  <c r="U18" i="117"/>
  <c r="T18" i="117"/>
  <c r="S18" i="117"/>
  <c r="R18" i="117"/>
  <c r="Q18" i="117"/>
  <c r="P18" i="117"/>
  <c r="O18" i="117"/>
  <c r="N18" i="117"/>
  <c r="M18" i="117"/>
  <c r="L18" i="117"/>
  <c r="K18" i="117"/>
  <c r="J18" i="117"/>
  <c r="I18" i="117"/>
  <c r="H18" i="117"/>
  <c r="G18" i="117"/>
  <c r="F18" i="117"/>
  <c r="E18" i="117"/>
  <c r="AJ17" i="117"/>
  <c r="AI17" i="117"/>
  <c r="AH17" i="117"/>
  <c r="AG17" i="117"/>
  <c r="AF17" i="117"/>
  <c r="AE17" i="117"/>
  <c r="AD17" i="117"/>
  <c r="AC17" i="117"/>
  <c r="AB17" i="117"/>
  <c r="AA17" i="117"/>
  <c r="Z17" i="117"/>
  <c r="Y17" i="117"/>
  <c r="X17" i="117"/>
  <c r="W17" i="117"/>
  <c r="V17" i="117"/>
  <c r="U17" i="117"/>
  <c r="T17" i="117"/>
  <c r="S17" i="117"/>
  <c r="R17" i="117"/>
  <c r="Q17" i="117"/>
  <c r="P17" i="117"/>
  <c r="O17" i="117"/>
  <c r="N17" i="117"/>
  <c r="M17" i="117"/>
  <c r="L17" i="117"/>
  <c r="K17" i="117"/>
  <c r="K22" i="117" s="1"/>
  <c r="J17" i="117"/>
  <c r="I17" i="117"/>
  <c r="H17" i="117"/>
  <c r="G17" i="117"/>
  <c r="F17" i="117"/>
  <c r="E17" i="117"/>
  <c r="AJ14" i="117"/>
  <c r="AJ15" i="117" s="1"/>
  <c r="AI14" i="117"/>
  <c r="AI15" i="117" s="1"/>
  <c r="AH14" i="117"/>
  <c r="AG14" i="117"/>
  <c r="AF14" i="117"/>
  <c r="AE14" i="117"/>
  <c r="AD14" i="117"/>
  <c r="AC14" i="117"/>
  <c r="AB14" i="117"/>
  <c r="AA14" i="117"/>
  <c r="Z14" i="117"/>
  <c r="Y14" i="117"/>
  <c r="Y15" i="117" s="1"/>
  <c r="X14" i="117"/>
  <c r="X15" i="117" s="1"/>
  <c r="W14" i="117"/>
  <c r="V14" i="117"/>
  <c r="U14" i="117"/>
  <c r="T14" i="117"/>
  <c r="S14" i="117"/>
  <c r="R14" i="117"/>
  <c r="Q14" i="117"/>
  <c r="P14" i="117"/>
  <c r="O14" i="117"/>
  <c r="N14" i="117"/>
  <c r="M14" i="117"/>
  <c r="L14" i="117"/>
  <c r="L15" i="117" s="1"/>
  <c r="K14" i="117"/>
  <c r="K15" i="117" s="1"/>
  <c r="J14" i="117"/>
  <c r="I14" i="117"/>
  <c r="I15" i="117" s="1"/>
  <c r="H14" i="117"/>
  <c r="G14" i="117"/>
  <c r="F14" i="117"/>
  <c r="E14" i="117"/>
  <c r="AJ13" i="117"/>
  <c r="AI13" i="117"/>
  <c r="AH13" i="117"/>
  <c r="AG13" i="117"/>
  <c r="AF13" i="117"/>
  <c r="AE13" i="117"/>
  <c r="AD13" i="117"/>
  <c r="AC13" i="117"/>
  <c r="AB13" i="117"/>
  <c r="AA13" i="117"/>
  <c r="Z13" i="117"/>
  <c r="Y13" i="117"/>
  <c r="X13" i="117"/>
  <c r="W13" i="117"/>
  <c r="V13" i="117"/>
  <c r="U13" i="117"/>
  <c r="T13" i="117"/>
  <c r="S13" i="117"/>
  <c r="R13" i="117"/>
  <c r="Q13" i="117"/>
  <c r="P13" i="117"/>
  <c r="O13" i="117"/>
  <c r="N13" i="117"/>
  <c r="M13" i="117"/>
  <c r="L13" i="117"/>
  <c r="K13" i="117"/>
  <c r="J13" i="117"/>
  <c r="J15" i="117" s="1"/>
  <c r="I13" i="117"/>
  <c r="H13" i="117"/>
  <c r="H15" i="117" s="1"/>
  <c r="G13" i="117"/>
  <c r="G15" i="117" s="1"/>
  <c r="F13" i="117"/>
  <c r="F15" i="117" s="1"/>
  <c r="E13" i="117"/>
  <c r="E15" i="117" s="1"/>
  <c r="AJ10" i="117"/>
  <c r="AI10" i="117"/>
  <c r="AH10" i="117"/>
  <c r="AG10" i="117"/>
  <c r="AF10" i="117"/>
  <c r="AE10" i="117"/>
  <c r="AD10" i="117"/>
  <c r="AC10" i="117"/>
  <c r="AB10" i="117"/>
  <c r="AA10" i="117"/>
  <c r="Z10" i="117"/>
  <c r="Y10" i="117"/>
  <c r="X10" i="117"/>
  <c r="W10" i="117"/>
  <c r="V10" i="117"/>
  <c r="U10" i="117"/>
  <c r="T10" i="117"/>
  <c r="S10" i="117"/>
  <c r="R10" i="117"/>
  <c r="Q10" i="117"/>
  <c r="Q11" i="117" s="1"/>
  <c r="P10" i="117"/>
  <c r="O10" i="117"/>
  <c r="N10" i="117"/>
  <c r="M10" i="117"/>
  <c r="M11" i="117" s="1"/>
  <c r="L10" i="117"/>
  <c r="K10" i="117"/>
  <c r="J10" i="117"/>
  <c r="I10" i="117"/>
  <c r="H10" i="117"/>
  <c r="G10" i="117"/>
  <c r="F10" i="117"/>
  <c r="E10" i="117"/>
  <c r="Q9" i="117"/>
  <c r="M9" i="117"/>
  <c r="L9" i="117"/>
  <c r="K9" i="117"/>
  <c r="J9" i="117"/>
  <c r="I9" i="117"/>
  <c r="H9" i="117"/>
  <c r="H11" i="117" s="1"/>
  <c r="E9" i="117"/>
  <c r="E11" i="117" s="1"/>
  <c r="I22" i="117"/>
  <c r="H22" i="117"/>
  <c r="F22" i="117"/>
  <c r="M15" i="117"/>
  <c r="P11" i="115" l="1"/>
  <c r="P9" i="117"/>
  <c r="P11" i="117" s="1"/>
  <c r="O9" i="117"/>
  <c r="U11" i="112"/>
  <c r="U9" i="117"/>
  <c r="AG11" i="112"/>
  <c r="AG9" i="117"/>
  <c r="T9" i="117"/>
  <c r="T11" i="112"/>
  <c r="AF9" i="117"/>
  <c r="AF11" i="117" s="1"/>
  <c r="AF11" i="112"/>
  <c r="Y9" i="117"/>
  <c r="Y11" i="117" s="1"/>
  <c r="Z9" i="117"/>
  <c r="Z11" i="117" s="1"/>
  <c r="V9" i="117"/>
  <c r="V11" i="117" s="1"/>
  <c r="X9" i="117"/>
  <c r="X11" i="117" s="1"/>
  <c r="G27" i="107"/>
  <c r="AD11" i="115"/>
  <c r="AD9" i="117"/>
  <c r="AD11" i="117" s="1"/>
  <c r="R9" i="117"/>
  <c r="R11" i="117" s="1"/>
  <c r="R11" i="115"/>
  <c r="AI9" i="117"/>
  <c r="AI11" i="117" s="1"/>
  <c r="AC9" i="117"/>
  <c r="AC11" i="117" s="1"/>
  <c r="AJ9" i="117"/>
  <c r="AJ11" i="117" s="1"/>
  <c r="S9" i="117"/>
  <c r="S11" i="117" s="1"/>
  <c r="AE9" i="117"/>
  <c r="AE11" i="117" s="1"/>
  <c r="W9" i="117"/>
  <c r="W11" i="117" s="1"/>
  <c r="X11" i="115"/>
  <c r="V11" i="115"/>
  <c r="AH9" i="117"/>
  <c r="AH11" i="117" s="1"/>
  <c r="G11" i="115"/>
  <c r="G9" i="117"/>
  <c r="G11" i="117" s="1"/>
  <c r="F11" i="115"/>
  <c r="F9" i="117"/>
  <c r="F11" i="117" s="1"/>
  <c r="N11" i="115"/>
  <c r="N9" i="117"/>
  <c r="N11" i="117" s="1"/>
  <c r="J11" i="117"/>
  <c r="AA9" i="117"/>
  <c r="AA11" i="117" s="1"/>
  <c r="Y11" i="115"/>
  <c r="Z11" i="115"/>
  <c r="AB9" i="117"/>
  <c r="I11" i="117"/>
  <c r="K11" i="117"/>
  <c r="L11" i="117"/>
  <c r="O11" i="112"/>
  <c r="AB11" i="117"/>
  <c r="Z22" i="117"/>
  <c r="P15" i="117"/>
  <c r="AF15" i="117"/>
  <c r="X22" i="117"/>
  <c r="Y22" i="117"/>
  <c r="V15" i="117"/>
  <c r="AH15" i="117"/>
  <c r="T15" i="117"/>
  <c r="AB15" i="117"/>
  <c r="AE15" i="117"/>
  <c r="U11" i="117"/>
  <c r="AG11" i="117"/>
  <c r="S15" i="117"/>
  <c r="P22" i="117"/>
  <c r="O15" i="117"/>
  <c r="N15" i="117"/>
  <c r="O11" i="117"/>
  <c r="W15" i="117"/>
  <c r="AB22" i="117"/>
  <c r="AD22" i="117"/>
  <c r="AA15" i="117"/>
  <c r="AA22" i="117"/>
  <c r="Z15" i="117"/>
  <c r="T11" i="117"/>
  <c r="R22" i="117"/>
  <c r="Q22" i="117"/>
  <c r="AI22" i="117"/>
  <c r="AE22" i="117"/>
  <c r="T22" i="117"/>
  <c r="AF22" i="117"/>
  <c r="AJ22" i="117"/>
  <c r="W22" i="117"/>
  <c r="Q15" i="117"/>
  <c r="AC15" i="117"/>
  <c r="U15" i="117"/>
  <c r="AG15" i="117"/>
  <c r="U22" i="117"/>
  <c r="O22" i="117"/>
  <c r="AC22" i="117"/>
  <c r="S22" i="117"/>
  <c r="R15" i="117"/>
  <c r="AD15" i="117"/>
  <c r="N22" i="117"/>
  <c r="AG22" i="117"/>
  <c r="J22" i="117"/>
  <c r="V22" i="117"/>
  <c r="AH22" i="117"/>
  <c r="I24" i="107"/>
  <c r="L24" i="107" s="1"/>
  <c r="I26" i="107"/>
  <c r="L26" i="107" s="1"/>
  <c r="O26" i="107" s="1"/>
  <c r="I25" i="107"/>
  <c r="L25" i="107" s="1"/>
  <c r="O25" i="107" s="1"/>
  <c r="E22" i="115"/>
  <c r="AJ15" i="115"/>
  <c r="AI15" i="115"/>
  <c r="AH15" i="115"/>
  <c r="AG15" i="115"/>
  <c r="AF15" i="115"/>
  <c r="AE15" i="115"/>
  <c r="AD15" i="115"/>
  <c r="AC15" i="115"/>
  <c r="AB15" i="115"/>
  <c r="AA15" i="115"/>
  <c r="Z15" i="115"/>
  <c r="Y15" i="115"/>
  <c r="X15" i="115"/>
  <c r="M15" i="115"/>
  <c r="L15" i="115"/>
  <c r="K15" i="115"/>
  <c r="J15" i="115"/>
  <c r="I15" i="115"/>
  <c r="H15" i="115"/>
  <c r="G15" i="115"/>
  <c r="F15" i="115"/>
  <c r="E15" i="115"/>
  <c r="M15" i="112"/>
  <c r="L15" i="112"/>
  <c r="K15" i="112"/>
  <c r="J15" i="112"/>
  <c r="I15" i="112"/>
  <c r="H15" i="112"/>
  <c r="G15" i="112"/>
  <c r="F15" i="112"/>
  <c r="E15" i="112"/>
  <c r="M11" i="112"/>
  <c r="L11" i="112"/>
  <c r="K11" i="112"/>
  <c r="J11" i="112"/>
  <c r="I11" i="112"/>
  <c r="H11" i="112"/>
  <c r="G11" i="112"/>
  <c r="F11" i="112"/>
  <c r="E11" i="112"/>
  <c r="O24" i="107" l="1"/>
  <c r="I19" i="107"/>
  <c r="L19" i="107" s="1"/>
  <c r="O19" i="107" s="1"/>
  <c r="I21" i="107"/>
  <c r="L21" i="107" s="1"/>
  <c r="O21" i="107" s="1"/>
  <c r="I17" i="107"/>
  <c r="L17" i="107" s="1"/>
  <c r="O17" i="107" s="1"/>
  <c r="I18" i="107"/>
  <c r="I20" i="107"/>
  <c r="L20" i="107" s="1"/>
  <c r="O20" i="107" s="1"/>
  <c r="I22" i="107"/>
  <c r="L22" i="107" s="1"/>
  <c r="O22" i="107" s="1"/>
  <c r="I23" i="107"/>
  <c r="L23" i="107" s="1"/>
  <c r="O23" i="107" s="1"/>
  <c r="R28" i="63"/>
  <c r="L18" i="107" l="1"/>
  <c r="O18" i="107" s="1"/>
  <c r="K27" i="107" l="1"/>
  <c r="I16" i="107"/>
  <c r="G13" i="107" l="1"/>
  <c r="H27" i="107"/>
  <c r="K13" i="107"/>
  <c r="K29" i="107" s="1"/>
  <c r="F13" i="107"/>
  <c r="L16" i="107"/>
  <c r="O16" i="107" s="1"/>
  <c r="H13" i="107"/>
  <c r="I10" i="107"/>
  <c r="L10" i="107" s="1"/>
  <c r="O10" i="107" s="1"/>
  <c r="I12" i="107"/>
  <c r="L12" i="107" s="1"/>
  <c r="O12" i="107" s="1"/>
  <c r="I9" i="107"/>
  <c r="I11" i="107"/>
  <c r="L11" i="107" s="1"/>
  <c r="O11" i="107" s="1"/>
  <c r="N27" i="107"/>
  <c r="F27" i="107"/>
  <c r="N13" i="107"/>
  <c r="F29" i="107" l="1"/>
  <c r="N29" i="107"/>
  <c r="L9" i="107"/>
  <c r="G29" i="107"/>
  <c r="H29" i="107"/>
  <c r="L27" i="107"/>
  <c r="I13" i="107"/>
  <c r="I27" i="107"/>
  <c r="O27" i="107"/>
  <c r="O9" i="107" l="1"/>
  <c r="L13" i="107"/>
  <c r="L29" i="107" s="1"/>
  <c r="I29" i="107"/>
  <c r="K20" i="63"/>
  <c r="M20" i="63" s="1"/>
  <c r="K19" i="63"/>
  <c r="M19" i="63" s="1"/>
  <c r="K18" i="63"/>
  <c r="M18" i="63" s="1"/>
  <c r="K17" i="63"/>
  <c r="M17" i="63" s="1"/>
  <c r="K16" i="63"/>
  <c r="M16" i="63" s="1"/>
  <c r="K15" i="63"/>
  <c r="M15" i="63" s="1"/>
  <c r="K14" i="63"/>
  <c r="M14" i="63" s="1"/>
  <c r="K13" i="63"/>
  <c r="M13" i="63" s="1"/>
  <c r="O13" i="107" l="1"/>
  <c r="O29" i="107" s="1"/>
  <c r="Q20" i="63"/>
  <c r="P20" i="63"/>
  <c r="O20" i="63"/>
  <c r="O19" i="63"/>
  <c r="P19" i="63"/>
  <c r="Q19" i="63"/>
  <c r="Q17" i="63"/>
  <c r="O17" i="63"/>
  <c r="P17" i="63"/>
  <c r="Q18" i="63"/>
  <c r="P18" i="63"/>
  <c r="O18" i="63"/>
  <c r="O13" i="63"/>
  <c r="P13" i="63"/>
  <c r="Q13" i="63"/>
  <c r="P14" i="63"/>
  <c r="Q14" i="63"/>
  <c r="O14" i="63"/>
  <c r="O15" i="63"/>
  <c r="Q15" i="63"/>
  <c r="P15" i="63"/>
  <c r="O16" i="63"/>
  <c r="P16" i="63"/>
  <c r="Q16" i="63"/>
  <c r="K10" i="63"/>
  <c r="M10" i="63" s="1"/>
  <c r="J26" i="63"/>
  <c r="J31" i="63" s="1"/>
  <c r="I26" i="63"/>
  <c r="I31" i="63" s="1"/>
  <c r="H26" i="63"/>
  <c r="H31" i="63" s="1"/>
  <c r="K11" i="63"/>
  <c r="M11" i="63" s="1"/>
  <c r="K12" i="63"/>
  <c r="M12" i="63" s="1"/>
  <c r="K21" i="63"/>
  <c r="M21" i="63" s="1"/>
  <c r="K22" i="63"/>
  <c r="M22" i="63" s="1"/>
  <c r="K23" i="63"/>
  <c r="M23" i="63" s="1"/>
  <c r="K24" i="63"/>
  <c r="M24" i="63" s="1"/>
  <c r="K25" i="63"/>
  <c r="M25" i="63" s="1"/>
  <c r="M18" i="83"/>
  <c r="J18" i="83"/>
  <c r="G18" i="83"/>
  <c r="F18" i="83"/>
  <c r="E18" i="83"/>
  <c r="H17" i="83"/>
  <c r="K17" i="83" s="1"/>
  <c r="N17" i="83" s="1"/>
  <c r="H16" i="83"/>
  <c r="K16" i="83" s="1"/>
  <c r="N16" i="83" s="1"/>
  <c r="H15" i="83"/>
  <c r="K15" i="83" s="1"/>
  <c r="N15" i="83" s="1"/>
  <c r="H14" i="83"/>
  <c r="K14" i="83" s="1"/>
  <c r="N14" i="83" s="1"/>
  <c r="H13" i="83"/>
  <c r="K13" i="83" s="1"/>
  <c r="N13" i="83" s="1"/>
  <c r="H12" i="83"/>
  <c r="K12" i="83" s="1"/>
  <c r="N12" i="83" s="1"/>
  <c r="H11" i="83"/>
  <c r="K11" i="83" s="1"/>
  <c r="N11" i="83" s="1"/>
  <c r="H10" i="83"/>
  <c r="K10" i="83" s="1"/>
  <c r="N10" i="83" s="1"/>
  <c r="H9" i="83"/>
  <c r="K9" i="83" s="1"/>
  <c r="N9" i="83" s="1"/>
  <c r="R13" i="63" l="1"/>
  <c r="R17" i="63"/>
  <c r="O24" i="63"/>
  <c r="Q24" i="63"/>
  <c r="P24" i="63"/>
  <c r="Q21" i="63"/>
  <c r="O21" i="63"/>
  <c r="P21" i="63"/>
  <c r="O23" i="63"/>
  <c r="Q23" i="63"/>
  <c r="P23" i="63"/>
  <c r="R20" i="63"/>
  <c r="P25" i="63"/>
  <c r="Q25" i="63"/>
  <c r="O25" i="63"/>
  <c r="O22" i="63"/>
  <c r="Q22" i="63"/>
  <c r="P22" i="63"/>
  <c r="R19" i="63"/>
  <c r="R18" i="63"/>
  <c r="P12" i="63"/>
  <c r="O12" i="63"/>
  <c r="Q12" i="63"/>
  <c r="R15" i="63"/>
  <c r="R16" i="63"/>
  <c r="R14" i="63"/>
  <c r="O11" i="63"/>
  <c r="P11" i="63"/>
  <c r="Q11" i="63"/>
  <c r="M26" i="63"/>
  <c r="M31" i="63" s="1"/>
  <c r="O10" i="63"/>
  <c r="Q10" i="63"/>
  <c r="P10" i="63"/>
  <c r="N18" i="83"/>
  <c r="H18" i="83"/>
  <c r="K18" i="83"/>
  <c r="K26" i="63"/>
  <c r="K31" i="63" s="1"/>
  <c r="R21" i="63" l="1"/>
  <c r="R12" i="63"/>
  <c r="R25" i="63"/>
  <c r="R11" i="63"/>
  <c r="R22" i="63"/>
  <c r="R24" i="63"/>
  <c r="R23" i="63"/>
  <c r="P26" i="63"/>
  <c r="P31" i="63" s="1"/>
  <c r="Q26" i="63"/>
  <c r="Q31" i="63" s="1"/>
  <c r="O26" i="63"/>
  <c r="O31" i="63" s="1"/>
  <c r="R10" i="63"/>
  <c r="R26" i="63" l="1"/>
  <c r="R31" i="63" s="1"/>
  <c r="I34" i="107"/>
  <c r="L34" i="107" s="1"/>
  <c r="O34" i="107" s="1"/>
</calcChain>
</file>

<file path=xl/sharedStrings.xml><?xml version="1.0" encoding="utf-8"?>
<sst xmlns="http://schemas.openxmlformats.org/spreadsheetml/2006/main" count="525" uniqueCount="192">
  <si>
    <t>VA-240322-PSLI - Mainframe Services - MOD. 1</t>
  </si>
  <si>
    <t>Exhibit 4.1: Pricing and Volumes Matrix</t>
  </si>
  <si>
    <t xml:space="preserve">Exhibit 4.1 - MOD. 1
Pricing and Volumes Matrix 											</t>
  </si>
  <si>
    <t>Effective April 24, 2024</t>
  </si>
  <si>
    <t>VA-240322-PSLI - Mainframe Services</t>
  </si>
  <si>
    <t>COMMONWEALTH OF VIRGINIA</t>
  </si>
  <si>
    <t>VIRGINIA IT AGENCY (VITA)</t>
  </si>
  <si>
    <t>SUPPLIER STRATEGY AND PERFORMANCE DIVISION</t>
  </si>
  <si>
    <t>7325 BEAUFONT SPRINGS DR.</t>
  </si>
  <si>
    <t>RICHMOND, VA, 23225</t>
  </si>
  <si>
    <t>Total Estimated Charges (Annual Amounts in $)</t>
  </si>
  <si>
    <t>Renewal
Option 1</t>
  </si>
  <si>
    <t>Renewal
Option 2</t>
  </si>
  <si>
    <t>Resource Description</t>
  </si>
  <si>
    <t>Metric</t>
  </si>
  <si>
    <t>Contract Year 1</t>
  </si>
  <si>
    <t>Contract Year 2</t>
  </si>
  <si>
    <t>Contract Year 3</t>
  </si>
  <si>
    <t>3 Year
Total</t>
  </si>
  <si>
    <t>Contract Year 4</t>
  </si>
  <si>
    <t>4 Year
Total</t>
  </si>
  <si>
    <t>Contract Year 5</t>
  </si>
  <si>
    <t>5 Year
Total</t>
  </si>
  <si>
    <t>Mainframe Services</t>
  </si>
  <si>
    <t>IBM Mainframe Services</t>
  </si>
  <si>
    <t>IBM Mainframe CPU Hour - General Purpose</t>
  </si>
  <si>
    <t>CPU Hour</t>
  </si>
  <si>
    <t>IBM Mainframe CPU Hour - Specialty Engine</t>
  </si>
  <si>
    <t>IBM Mainframe Storage - Tier 1 (Frequent Access)</t>
  </si>
  <si>
    <t>GB</t>
  </si>
  <si>
    <t>IBM Mainframe Storage - Tier 2 (Infrequent Access)</t>
  </si>
  <si>
    <t>Subtotal</t>
  </si>
  <si>
    <t>IBM Mainframe Software</t>
  </si>
  <si>
    <t>Adaptigent</t>
  </si>
  <si>
    <t>Fixed Monthly</t>
  </si>
  <si>
    <t>BMC</t>
  </si>
  <si>
    <t>Broadcom</t>
  </si>
  <si>
    <t>Data 21 - Zip/390</t>
  </si>
  <si>
    <t>IBM Base</t>
  </si>
  <si>
    <t>SPC Systems - Cobol Report Writer</t>
  </si>
  <si>
    <t>Tone Software - OMC Print</t>
  </si>
  <si>
    <t>Precisely - Syncsort MFX</t>
  </si>
  <si>
    <t>IBM z/OS UTILIZED</t>
  </si>
  <si>
    <t>Utilized MIPS</t>
  </si>
  <si>
    <t xml:space="preserve">IBM DB2 UTILIZED </t>
  </si>
  <si>
    <t>IBM CICS UTILIZED</t>
  </si>
  <si>
    <t>GRAND TOTAL CHARGES</t>
  </si>
  <si>
    <t>Mainframe Optional Services</t>
  </si>
  <si>
    <t>Option 1 - SMF Log Conversion for MSS SIEM</t>
  </si>
  <si>
    <t xml:space="preserve"> Included in CPU Hour </t>
  </si>
  <si>
    <t>Option 2 - Supplier Log Management and SOC</t>
  </si>
  <si>
    <t>Monthly Unit Rates ($)</t>
  </si>
  <si>
    <t>In CPU Hour</t>
  </si>
  <si>
    <t>Estimated Volumes</t>
  </si>
  <si>
    <t>Transition Milestone Charges ($)</t>
  </si>
  <si>
    <t>Scenario 1: Milestone Charges - Paid at Commencement/Acceptance</t>
  </si>
  <si>
    <t>Scenario 2: Paid over initial Term</t>
  </si>
  <si>
    <t>Critical Milestone</t>
  </si>
  <si>
    <t>Exhibit  3.1 Reference ID</t>
  </si>
  <si>
    <t>Beginning Date</t>
  </si>
  <si>
    <t>Completion Date</t>
  </si>
  <si>
    <t>Total</t>
  </si>
  <si>
    <t>Monthly Payment</t>
  </si>
  <si>
    <t>M-06 Commencement Date</t>
  </si>
  <si>
    <t>N/A</t>
  </si>
  <si>
    <t xml:space="preserve"> 6/1/2024</t>
  </si>
  <si>
    <t>Mainframe and Storage Refresh Cutover</t>
  </si>
  <si>
    <t>Sub-Total</t>
  </si>
  <si>
    <t>Payments:</t>
  </si>
  <si>
    <t>Interest Rate:</t>
  </si>
  <si>
    <t>Grand Total</t>
  </si>
  <si>
    <t>Pass-Through Expenses ($)</t>
  </si>
  <si>
    <t>Renewal Option 1</t>
  </si>
  <si>
    <t>Renewal Option 2</t>
  </si>
  <si>
    <t>Description</t>
  </si>
  <si>
    <t>3 Year 
Total</t>
  </si>
  <si>
    <t>Pass-Through Expenses</t>
  </si>
  <si>
    <t>Other (insert description)</t>
  </si>
  <si>
    <t>Rate Card ($)</t>
  </si>
  <si>
    <t>Resource Type</t>
  </si>
  <si>
    <t>Units</t>
  </si>
  <si>
    <t>Annual Productive Hours</t>
  </si>
  <si>
    <t>Rate Card (Productive Hour Rates)
without Travel</t>
  </si>
  <si>
    <t>Communications Engineer - Senior</t>
  </si>
  <si>
    <t>Hours</t>
  </si>
  <si>
    <t>Communications Engineer - Intermediate</t>
  </si>
  <si>
    <t>Systems Administrator - Senior</t>
  </si>
  <si>
    <t>Systems Administrator - Intermediate</t>
  </si>
  <si>
    <t>Database Administrator</t>
  </si>
  <si>
    <t>Information Specialist - Senior</t>
  </si>
  <si>
    <t>Customer Proj/Prgm Mgr</t>
  </si>
  <si>
    <t>Information Systems Engineer</t>
  </si>
  <si>
    <t>Project Manager</t>
  </si>
  <si>
    <t>Security Systems Engineer</t>
  </si>
  <si>
    <t>Software Engineer</t>
  </si>
  <si>
    <t>Storage Operations Specialist</t>
  </si>
  <si>
    <t>Systems Engineer</t>
  </si>
  <si>
    <t>Travel Rates</t>
  </si>
  <si>
    <t>Daily</t>
  </si>
  <si>
    <t>Per Day</t>
  </si>
  <si>
    <t>Weekly</t>
  </si>
  <si>
    <t>Per Week</t>
  </si>
  <si>
    <t>Monthly</t>
  </si>
  <si>
    <t>Per Month</t>
  </si>
  <si>
    <t>Minimum Yrs Exp in Role</t>
  </si>
  <si>
    <t>Total Experience</t>
  </si>
  <si>
    <t>Role Description</t>
  </si>
  <si>
    <t>Qualification</t>
  </si>
  <si>
    <t>5-10 Years</t>
  </si>
  <si>
    <t>Under broad direction, provides technical leadership in the planning, investigation, design, and implementation of physical and logical communication solutions having network-wide impact. Provides solutions that incorporate integration of digital encoding formats, line codes, and timing concepts across engineering disciplines and environments. Influences Supplier team members, the end customer, and vendors to define, analyze, and provide solutions for the customer's voice, data, and image communications requirements. Prepares complex work prints and schematics to define and illustrate entire network structures and solutions. Identifies and recommends new design tools for use in communications projects. Evaluates projected corporate network usage and provides and implements media solutions. Participates in and influences studies by providing costing models, reports, and technical solutions for network-wide projects. Identifies product modifications and influences vendors to incorporate these changes into their products. Plans, designs, and implements network management systems to monitor, diagnose, control, and measure performance of multiple communication networks. Identifies, analyzes, and recommends new network administrative systems for entire networks to ensure accurate network inventory and timely implementation.</t>
  </si>
  <si>
    <t xml:space="preserve">Bachelor’s Degree or related field or work experience. </t>
  </si>
  <si>
    <t>2-5 Years</t>
  </si>
  <si>
    <t>Under minimal direction, responsible for planning, investigating, designing, and implementing physical and logical communication networks impacting multiple sites.  Works with the Supplier team, end customer, and vendors to define, analyze, and provide solutions for the customer's voice, data, and image communications requirements.  Provides research and recommendations for the incorporation of current regulatory climates, trends, and issues in communications projects.  Prepares work-prints and schematics to define and illustrate multiple-site network designs and solutions.  Applies digital encoding formats, line codes, and timing techniques to design circuit paths and transmission logic for the transmission of voice data and images within a multiple network environment.  Uses design tools to evaluate projected network usage and produce media, technical, and cost solutions for multiple-site networks. Participates in marketing proposals and studies by providing costing models, reports, and technical solutions for multiple-site network projects.  Selects and configures hardware and software for multiple-site networks. Plans, designs, and implements network management systems to monitor, diagnose, control, and measure performance of communications networks that impact multiple sites. Uses and recommends changes to network administrative systems to ensure accurate network inventory and timely implementation</t>
  </si>
  <si>
    <t>Bachelor’s Degree with 2 years of experience or equivalent work experience</t>
  </si>
  <si>
    <t>Under broad direction, leads and coordinates the operational support and implementation activities for local area network (LAN), campus area network (CAN), and wide area network (WAN) service offerings encompassing heterogeneous platforms. Assists leadership in determining tactical and strategic direction of the organization as it relates to emerging operational support technologies. Researches, analyzes, and recommends new operational support technologies, tools, and techniques. Coaches others on the application of new operational support technologies. Reviews distributed computing and network designs to select appropriate operational support strategies and ensure efficient use of resources. Conducts system support design and performance evaluation reviews. Identifies, develops, and updates operational support standards and procedures. Participates with corporate strategic planning teams. Keeps abreast of emerging operational support technologies and industry trends. Recommends price/performance improvement opportunities.</t>
  </si>
  <si>
    <t xml:space="preserve">Bachelor’s Degree </t>
  </si>
  <si>
    <t>Under minimal direction, coordinates operational designs, develops support plans, coordinates implementations, and provides second level support for local area network (LAN), campus area network (CAN), and wide area network (WAN) solutions encompassing heterogeneous platforms. Develops system support requirements by reviewing and analyzing customer business processes and evaluating available Supplier and/or supplier capabilities. Leads project teams in implementing new or upgraded designs and coordinates project efforts with support groups. Creates plans that support implementation of changes. Participates in system support design and performance evaluation reviews. Advises on distributed network computing issues. Establishes and maintains security and integrity standards and controls. Ensures support plans and services meet customer needs and expectations. Assists in the evaluation, testing and recommendation of hardware, software, and network configurations based on customer need. Coaches others in the application of new operational support technologies. Analyzes user requirements and statistics to identify trends and resolve performance issues. Coordinates and approves updates of the site administration documentation. Keeps abreast of emerging operational support technologies and industry trends. Recommends appropriate price/performance improvement opportunities.</t>
  </si>
  <si>
    <t>Under minimal direction, responsible for the design and integrity of data base structures in a multi-user environment. Develops and enforces data base standards and procedures. Analyzes data and process requirements. Leads or participates in logical and physical data base design. Reviews system and programming designs to ensure efficient use of data base resources. Maintains control programs required for accessing a data base. Interfaces with operations data base support group on production problems and data base management issues. Monitors data base performance statistics and recommends improvements. Advises systems engineers and updates management on data base concepts and techniques. Researches new data base technologies.</t>
  </si>
  <si>
    <t>8-12 year</t>
  </si>
  <si>
    <t>Under minimal direction, functions in advanced specialty disciplines such as but not limited to information security, privacy, and information assurance, assembly/integration, cross-discipline functions, data engineering, industry expertise, knowledge engineering, legacy evolution, or system infrastructure. Leads and coordinates the design, development, implementation and support of business and/or technical information technology solutions encompassing multiple specializations, platforms and technologies. Defines project scope, plans and deliverables including cost projections and proposed implementation dates. Assists leadership in determining technical direction of the organization. Researches, analyzes, recommends and implements new technologies, standard processes, tools and techniques. Creates portions of information technology plans based on an understanding of the customer's organizational strategic direction, technology context and business needs. Coaches and provides technical leadership to others on the application of new technologies, appropriate project management and system development methodologies. Provides technical support for marketing initiatives through participation in proposals and marketing studies. Reviews other system and programming designs to ensure selection of appropriate technology, efficient use of resources and integration of multiple systems and technologies. Identifies, develops, updates and enforces standards and procedures. Monitors and ensures resolutions of performance issues. Interfaces with support groups and production problems, technical concerns and financial issues. Researches, evaluates and stays current on emerging tools, techniques and technologies.</t>
  </si>
  <si>
    <t>10-15 Years</t>
  </si>
  <si>
    <t>Plans, directs, and co-ordinates a cross-functional team’s activities to manage and implement project and/or interrelated programs from contract/proposal initiation to final operational stage. Proposes and develops add-on program opportunities. Leads teams to develop plans that model program commitments and timing. Leads the project/program team(s) in determining client requirements and translating requirements into operational plans. Determines, monitors, and reviews all project/program economics to include costs, operational budgets, staffing requirements, resources and risk. Identifies and assembles the appropriate blend of resources to meet program needs and requirements; monitors and reports on activities related to the project/program.  Meets with customers to review program scope/progress and resolve program issues. Controls project/program requirements, scope, and change management issues. Works with senior management on program proposals, bids, contracts, estimates, and schedules.  Formulates contingency plans to address schedule revisions, risk, fund allocations, and work requirements. Ensures adherence to legally binding requirements and client’s long-term strategic goals. Coaches and counsels members of cross-functional teams to accomplish project/program goals, to meet established schedules, and resolve technical/operational issues.  Establishes appropriate metrics for measuring key program criteria. Maintains awareness of emerging technologies and project/program management techniques.</t>
  </si>
  <si>
    <t>Responsible for the planning and engineering of an organization's systems infrastructure. Includes the implementation and design of hardware and software. Monitors the performance of systems. Typically requires a bachelor's degree in area of specialty and 2-4 years of experience in the field or in a related area. Familiar with standard concepts, practices, and procedures within a particular field. Relies on limited experience and judgment to plan and accomplish goals. Works under general supervision.</t>
  </si>
  <si>
    <t>7-10 Years</t>
  </si>
  <si>
    <t>Plans, directs, and co-ordinates the team’s activities to manage and implement project and/or interrelated projects from contract/proposal initiation to final operational stage. Determines, monitors, and reviews all project economics to include costs, operational budgets, staffing requirements, resources and risk. Leads the project team in determining client requirements and translating requirements into operational plans. Identifies and assembles the appropriate blend of resources to meet project needs and requirements; manages sub-contractors. Plans, schedules, monitors, and reports on activities related to the project. Develops project control and reporting procedures and manages changes in operational plan. Undertakes status review meetings among project team members and clients. Works with management on project proposals, bids, contracts, estimates, and schedules. Coaches and advises team members to accomplish project goals, to meet established schedules, and resolve technical/operational issues. Proactively influences customers to apply project planning methodologies. Ensures adherence to legally binding requirements. Controls project requirements, scope, and change management issues. Establishes appropriate metrics for measuring key project criteria. Installs appropriate automated systems for management of projects. Develops, proposes, and negotiates project proposals, quotations, and add-ons to leadership and the client. Analyzes needs and recommends appropriate planning concepts and tools to be used for all facets of planning, scheduling, and tracking projects. Analyzes project progress/costs and facilitates the development of recommended alternatives. Integrates and uses project management methodologies. Creates communication plans, ensuring that appropriate information is exchanged among key stakeholders. Advises senior management on project management capability and risk.  Maintains awareness on emerging technologies and project management techniques.</t>
  </si>
  <si>
    <t>4-7 Years</t>
  </si>
  <si>
    <t>Under minimal direction, provides support for security related programs, policies and initiatives.  Develops and applies knowledge of security principles, concepts and industry practices and standards in the analysis of information and projects.  Participates in program and policy development with peers and leadership. Supports activities to identify and minimize client Supplier and external client security risks in compliance with corporate security standards and guidelines. Assists with the development of security presentations to Supplier and client management to address concerns and ensure client requirements are met. May assist in the evaluation of physical security enhancements, product upgrades, and tools across multiple environments to ensure minimal expo</t>
  </si>
  <si>
    <t>Under minimal direction, provides specialized expertise within multiple systems, software disciplines, as well as general knowledge of related disciplines, applications implications, and customer areas. Responsible for performing in-depth analysis and technical support of systems software products, including complex problem resolution, design, development, testing, operational integration, and user support. Assists in the planning and conversion for new hardware/software products. Maintains currency, debugs and configures related software products.  Provides operating systems planning and evaluation for performance analysis, capacity planning and hardware upgrades.  Works from specifications to develop or modify operating systems applications.  Assists with design, coding, benchmark testing, debugging and documentation of programs.  Interfaces with other system support groups to resolve problems, setting standards and improving overall efficiency of the operating system.  Designs, codes, tests and implements tools for operations automation.  Works on most phases of software systems programming applications, and may require instruction and guidance in other phases.</t>
  </si>
  <si>
    <t>2-4 years</t>
  </si>
  <si>
    <t>Assists in designing, planning, and implementation of storage systems and procedures. Maintains efficient and reliable backup and recovery procedures. Troubleshoots and supports the organizations storage systems. Experienced with operating systems and Storage Area Networks (SAN) and backup solutions. Requires a bachelor's degree in area of specialty and at least 2 years of experience in the field or in a related area. Demonstrates expertise in a variety of the field's concepts, practices, and procedures. Relies on experience and judgment to plan and accomplish goals. Performs a variety of complicated tasks. May lead and direct the work of others. A wide degree of creativity and latitude is expected. </t>
  </si>
  <si>
    <t>Bachelor Degree</t>
  </si>
  <si>
    <t>Personnel Projection Matrix</t>
  </si>
  <si>
    <t>Mainframe Services - TOTAL</t>
  </si>
  <si>
    <t xml:space="preserve"> </t>
  </si>
  <si>
    <t>Incumbent</t>
  </si>
  <si>
    <t>Mainframe Services (TOTAL)</t>
  </si>
  <si>
    <t>Supplier</t>
  </si>
  <si>
    <t>Year -1</t>
  </si>
  <si>
    <t>At Commencement Date</t>
  </si>
  <si>
    <t>Year 1</t>
  </si>
  <si>
    <t>Year 2</t>
  </si>
  <si>
    <t>FTEs</t>
  </si>
  <si>
    <t>Mo -12</t>
  </si>
  <si>
    <t>Mo -11</t>
  </si>
  <si>
    <t>Mo -10</t>
  </si>
  <si>
    <t>Mo -9</t>
  </si>
  <si>
    <t>Mo -8</t>
  </si>
  <si>
    <t>Mo -7</t>
  </si>
  <si>
    <t>Mo -6</t>
  </si>
  <si>
    <t>Mo -5</t>
  </si>
  <si>
    <t>Mo -4</t>
  </si>
  <si>
    <t>Mo -3</t>
  </si>
  <si>
    <t>Mo -2</t>
  </si>
  <si>
    <t>Mo -1</t>
  </si>
  <si>
    <t>Mo 1</t>
  </si>
  <si>
    <t>Mo 2</t>
  </si>
  <si>
    <t>Mo 3</t>
  </si>
  <si>
    <t>Mo 4</t>
  </si>
  <si>
    <t>Mo 5</t>
  </si>
  <si>
    <t>Mo 6</t>
  </si>
  <si>
    <t>Mo 7</t>
  </si>
  <si>
    <t>Mo 8</t>
  </si>
  <si>
    <t>Mo 9</t>
  </si>
  <si>
    <t>Mo 10</t>
  </si>
  <si>
    <t>Mo 11</t>
  </si>
  <si>
    <t>Mo 12</t>
  </si>
  <si>
    <t>Qtr. 1</t>
  </si>
  <si>
    <t>Qtr. 2</t>
  </si>
  <si>
    <t>Qtr. 3</t>
  </si>
  <si>
    <t>Qtr. 4</t>
  </si>
  <si>
    <t>Year 3</t>
  </si>
  <si>
    <t>Year 4</t>
  </si>
  <si>
    <t>Year 5</t>
  </si>
  <si>
    <t>Section 1</t>
  </si>
  <si>
    <t>Incumbent Supplier Personnel</t>
  </si>
  <si>
    <t>(a)</t>
  </si>
  <si>
    <t>Supplier FTEs</t>
  </si>
  <si>
    <t>TOTAL</t>
  </si>
  <si>
    <t>Section 2</t>
  </si>
  <si>
    <t>Supplier FTEs - Service Delivery Onsite</t>
  </si>
  <si>
    <t>Supplier FTEs - Service Delivery Offsite</t>
  </si>
  <si>
    <t>Section 3</t>
  </si>
  <si>
    <t>Account Management</t>
  </si>
  <si>
    <t>Cross-Functional</t>
  </si>
  <si>
    <t>Mainframe Support (Compute, Storage, SW, Sec, Monitoring, Batch, etc.)</t>
  </si>
  <si>
    <t>Database Support</t>
  </si>
  <si>
    <t>(a)  Current incumbent FTE data is not available.</t>
  </si>
  <si>
    <t>Note: The PPM is for informational purposes and to set a personnel baseline for reasonability in staffing.</t>
  </si>
  <si>
    <t>Mainframe Services - RUN</t>
  </si>
  <si>
    <t>Mainframe Services (RUN)</t>
  </si>
  <si>
    <t>Mainframe Services - TRANSITION</t>
  </si>
  <si>
    <t>Mainframe Services (TRANSITION)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</si>
</sst>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0.0%"/>
    <numFmt numFmtId="166" formatCode="#,##0.0_);[Red]\(#,##0.0\)"/>
    <numFmt numFmtId="167" formatCode="&quot;$&quot;#,##0.0,_);[Red]\(&quot;$&quot;#,##0.0,\)"/>
    <numFmt numFmtId="168" formatCode="#,##0,_);[Red]\(#,##0,\)"/>
    <numFmt numFmtId="169" formatCode="0.0"/>
    <numFmt numFmtId="170" formatCode="&quot;Rp&quot;\ #,##0_);\(&quot;Rp&quot;\ #,##0\)"/>
    <numFmt numFmtId="171" formatCode="0.000_)"/>
    <numFmt numFmtId="172" formatCode="_-* #,##0_-;\-* #,##0_-;_-* &quot;-&quot;??_-;_-@_-"/>
    <numFmt numFmtId="173" formatCode="m/d/yy;@"/>
    <numFmt numFmtId="174" formatCode="_-* #,##0.00_-;\-* #,##0.00_-;_-* &quot;-&quot;??_-;_-@_-"/>
    <numFmt numFmtId="175" formatCode="_-* #,##0.0_-;\-* #,##0.0_-;_-* &quot;-&quot;??_-;_-@_-"/>
    <numFmt numFmtId="176" formatCode="m/d/yyyy;@"/>
    <numFmt numFmtId="177" formatCode="_(&quot;$&quot;* #,##0.00_);_(&quot;$&quot;* \(#,##0.00\);_(&quot;$&quot;* &quot;-&quot;_);_(@_)"/>
    <numFmt numFmtId="178" formatCode="_(&quot;$&quot;* #,##0.0000_);_(&quot;$&quot;* \(#,##0.0000\);_(&quot;$&quot;* &quot;-&quot;??_);_(@_)"/>
  </numFmts>
  <fonts count="48">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8"/>
      <name val="Times New Roman"/>
      <family val="1"/>
    </font>
    <font>
      <b/>
      <sz val="10"/>
      <name val="Arial"/>
      <family val="2"/>
    </font>
    <font>
      <b/>
      <sz val="14"/>
      <name val="Arial"/>
      <family val="2"/>
    </font>
    <font>
      <b/>
      <sz val="12"/>
      <name val="Arial"/>
      <family val="2"/>
    </font>
    <font>
      <b/>
      <sz val="11"/>
      <name val="Arial"/>
      <family val="2"/>
    </font>
    <font>
      <sz val="10"/>
      <name val="Arial"/>
      <family val="2"/>
    </font>
    <font>
      <sz val="9"/>
      <name val="Arial"/>
      <family val="2"/>
    </font>
    <font>
      <b/>
      <sz val="10"/>
      <color indexed="8"/>
      <name val="Arial"/>
      <family val="2"/>
    </font>
    <font>
      <sz val="10"/>
      <color indexed="8"/>
      <name val="Arial"/>
      <family val="2"/>
    </font>
    <font>
      <sz val="12"/>
      <name val="Arial"/>
      <family val="2"/>
    </font>
    <font>
      <b/>
      <sz val="10"/>
      <color indexed="10"/>
      <name val="Arial"/>
      <family val="2"/>
    </font>
    <font>
      <sz val="10"/>
      <color indexed="10"/>
      <name val="Arial"/>
      <family val="2"/>
    </font>
    <font>
      <sz val="10"/>
      <name val="Times New Roman"/>
      <family val="1"/>
    </font>
    <font>
      <b/>
      <sz val="11"/>
      <color theme="0"/>
      <name val="Arial"/>
      <family val="2"/>
    </font>
    <font>
      <b/>
      <sz val="10"/>
      <color theme="0"/>
      <name val="Arial"/>
      <family val="2"/>
    </font>
    <font>
      <sz val="10"/>
      <name val="Calibri"/>
      <family val="2"/>
      <scheme val="minor"/>
    </font>
    <font>
      <b/>
      <sz val="11"/>
      <name val="Calibri"/>
      <family val="2"/>
      <scheme val="minor"/>
    </font>
    <font>
      <b/>
      <sz val="14"/>
      <name val="Calibri"/>
      <family val="2"/>
      <scheme val="minor"/>
    </font>
    <font>
      <sz val="12"/>
      <name val="Calibri"/>
      <family val="2"/>
      <scheme val="minor"/>
    </font>
    <font>
      <b/>
      <sz val="12"/>
      <name val="Calibri"/>
      <family val="2"/>
      <scheme val="minor"/>
    </font>
    <font>
      <sz val="11"/>
      <color indexed="8"/>
      <name val="Calibri"/>
      <family val="2"/>
      <scheme val="minor"/>
    </font>
    <font>
      <b/>
      <i/>
      <sz val="9"/>
      <name val="Calibri"/>
      <family val="2"/>
      <scheme val="minor"/>
    </font>
    <font>
      <b/>
      <i/>
      <sz val="9"/>
      <name val="Calibri"/>
      <family val="2"/>
    </font>
    <font>
      <sz val="8"/>
      <name val="Arial"/>
      <family val="2"/>
    </font>
    <font>
      <sz val="12"/>
      <color theme="1"/>
      <name val="Calibri"/>
      <family val="2"/>
      <scheme val="minor"/>
    </font>
    <font>
      <sz val="10"/>
      <name val="Verdana"/>
      <family val="2"/>
    </font>
    <font>
      <sz val="10"/>
      <name val="Helv"/>
      <family val="2"/>
    </font>
    <font>
      <b/>
      <sz val="10"/>
      <color rgb="FFFF0000"/>
      <name val="Arial"/>
      <family val="2"/>
    </font>
    <font>
      <sz val="11"/>
      <color rgb="FF000000"/>
      <name val="Calibri"/>
      <family val="2"/>
      <charset val="204"/>
    </font>
    <font>
      <sz val="12"/>
      <name val="Times New Roman"/>
      <family val="1"/>
    </font>
    <font>
      <b/>
      <sz val="10"/>
      <color theme="1"/>
      <name val="Arial"/>
      <family val="2"/>
    </font>
    <font>
      <b/>
      <i/>
      <sz val="9"/>
      <name val="Arial"/>
      <family val="2"/>
    </font>
    <font>
      <i/>
      <sz val="9"/>
      <name val="Arial"/>
      <family val="2"/>
    </font>
    <font>
      <b/>
      <sz val="9"/>
      <name val="Arial"/>
      <family val="2"/>
    </font>
    <font>
      <sz val="8.5"/>
      <name val="Arial"/>
      <family val="2"/>
    </font>
  </fonts>
  <fills count="13">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1"/>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indexed="43"/>
        <bgColor indexed="64"/>
      </patternFill>
    </fill>
  </fills>
  <borders count="75">
    <border>
      <left/>
      <right/>
      <top/>
      <bottom/>
      <diagonal/>
    </border>
    <border>
      <left/>
      <right style="double">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right style="medium">
        <color auto="1"/>
      </right>
      <top/>
      <bottom/>
      <diagonal/>
    </border>
    <border>
      <left/>
      <right/>
      <top style="thin">
        <color auto="1"/>
      </top>
      <bottom/>
      <diagonal/>
    </border>
    <border>
      <left/>
      <right/>
      <top/>
      <bottom style="medium">
        <color auto="1"/>
      </bottom>
      <diagonal/>
    </border>
    <border>
      <left/>
      <right/>
      <top/>
      <bottom style="thin">
        <color auto="1"/>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auto="1"/>
      </top>
      <bottom/>
      <diagonal/>
    </border>
    <border>
      <left/>
      <right style="medium">
        <color rgb="FF000000"/>
      </right>
      <top style="thin">
        <color auto="1"/>
      </top>
      <bottom/>
      <diagonal/>
    </border>
    <border>
      <left style="medium">
        <color rgb="FF000000"/>
      </left>
      <right/>
      <top/>
      <bottom/>
      <diagonal/>
    </border>
    <border>
      <left/>
      <right style="medium">
        <color rgb="FF000000"/>
      </right>
      <top/>
      <bottom style="thin">
        <color auto="1"/>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auto="1"/>
      </left>
      <right/>
      <top style="medium">
        <color auto="1"/>
      </top>
      <bottom style="medium">
        <color auto="1"/>
      </bottom>
      <diagonal/>
    </border>
    <border>
      <left style="medium">
        <color rgb="FF000000"/>
      </left>
      <right style="medium">
        <color rgb="FF000000"/>
      </right>
      <top/>
      <bottom style="medium">
        <color rgb="FF000000"/>
      </bottom>
      <diagonal/>
    </border>
    <border>
      <left/>
      <right style="thin">
        <color indexed="64"/>
      </right>
      <top/>
      <bottom style="medium">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bottom/>
      <diagonal/>
    </border>
    <border>
      <left style="medium">
        <color rgb="FF000000"/>
      </left>
      <right style="medium">
        <color rgb="FF000000"/>
      </right>
      <top/>
      <bottom style="medium">
        <color indexed="64"/>
      </bottom>
      <diagonal/>
    </border>
    <border>
      <left style="thin">
        <color indexed="64"/>
      </left>
      <right/>
      <top style="thin">
        <color indexed="64"/>
      </top>
      <bottom style="medium">
        <color indexed="64"/>
      </bottom>
      <diagonal/>
    </border>
    <border>
      <left style="medium">
        <color rgb="FF000000"/>
      </left>
      <right style="medium">
        <color rgb="FF000000"/>
      </right>
      <top/>
      <bottom style="thin">
        <color indexed="64"/>
      </bottom>
      <diagonal/>
    </border>
    <border>
      <left style="medium">
        <color indexed="64"/>
      </left>
      <right/>
      <top/>
      <bottom style="thin">
        <color indexed="64"/>
      </bottom>
      <diagonal/>
    </border>
    <border>
      <left style="thin">
        <color indexed="64"/>
      </left>
      <right style="thin">
        <color indexed="64"/>
      </right>
      <top/>
      <bottom/>
      <diagonal/>
    </border>
    <border>
      <left style="medium">
        <color rgb="FF000000"/>
      </left>
      <right style="medium">
        <color rgb="FF000000"/>
      </right>
      <top style="thin">
        <color indexed="64"/>
      </top>
      <bottom style="medium">
        <color indexed="64"/>
      </bottom>
      <diagonal/>
    </border>
    <border>
      <left style="medium">
        <color rgb="FF000000"/>
      </left>
      <right style="medium">
        <color rgb="FF000000"/>
      </right>
      <top style="medium">
        <color rgb="FF000000"/>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rgb="FF000000"/>
      </right>
      <top style="thin">
        <color indexed="64"/>
      </top>
      <bottom style="thin">
        <color indexed="64"/>
      </bottom>
      <diagonal/>
    </border>
    <border>
      <left style="medium">
        <color rgb="FF000000"/>
      </left>
      <right style="medium">
        <color rgb="FF000000"/>
      </right>
      <top style="thin">
        <color rgb="FF000000"/>
      </top>
      <bottom style="thin">
        <color indexed="64"/>
      </bottom>
      <diagonal/>
    </border>
    <border>
      <left style="medium">
        <color indexed="64"/>
      </left>
      <right style="medium">
        <color indexed="64"/>
      </right>
      <top/>
      <bottom/>
      <diagonal/>
    </border>
    <border>
      <left style="medium">
        <color indexed="64"/>
      </left>
      <right style="medium">
        <color indexed="64"/>
      </right>
      <top style="thin">
        <color rgb="FF000000"/>
      </top>
      <bottom style="thin">
        <color indexed="64"/>
      </bottom>
      <diagonal/>
    </border>
  </borders>
  <cellStyleXfs count="164">
    <xf numFmtId="0" fontId="0" fillId="0" borderId="0"/>
    <xf numFmtId="167" fontId="6" fillId="0" borderId="0" applyFont="0" applyFill="0" applyBorder="0" applyAlignment="0" applyProtection="0">
      <protection locked="0"/>
    </xf>
    <xf numFmtId="0" fontId="25" fillId="0" borderId="0"/>
    <xf numFmtId="168" fontId="6" fillId="0" borderId="0" applyFont="0" applyFill="0" applyBorder="0" applyAlignment="0" applyProtection="0">
      <protection locked="0"/>
    </xf>
    <xf numFmtId="38" fontId="7" fillId="0" borderId="0" applyNumberFormat="0" applyFill="0" applyBorder="0" applyAlignment="0" applyProtection="0">
      <protection locked="0"/>
    </xf>
    <xf numFmtId="38" fontId="8" fillId="0" borderId="0" applyNumberFormat="0" applyFill="0" applyBorder="0" applyAlignment="0" applyProtection="0">
      <protection locked="0"/>
    </xf>
    <xf numFmtId="38" fontId="9" fillId="0" borderId="0" applyNumberFormat="0" applyFill="0" applyBorder="0" applyAlignment="0" applyProtection="0">
      <protection locked="0"/>
    </xf>
    <xf numFmtId="172" fontId="5" fillId="0" borderId="0" applyFont="0" applyFill="0" applyBorder="0" applyAlignment="0" applyProtection="0"/>
    <xf numFmtId="171" fontId="10" fillId="0" borderId="0"/>
    <xf numFmtId="171" fontId="10" fillId="0" borderId="0"/>
    <xf numFmtId="171" fontId="10" fillId="0" borderId="0"/>
    <xf numFmtId="171" fontId="10" fillId="0" borderId="0"/>
    <xf numFmtId="171" fontId="10" fillId="0" borderId="0"/>
    <xf numFmtId="171" fontId="10" fillId="0" borderId="0"/>
    <xf numFmtId="171" fontId="10" fillId="0" borderId="0"/>
    <xf numFmtId="171" fontId="10" fillId="0" borderId="0"/>
    <xf numFmtId="166" fontId="6" fillId="0" borderId="0" applyFont="0" applyFill="0" applyBorder="0" applyAlignment="0" applyProtection="0">
      <protection locked="0"/>
    </xf>
    <xf numFmtId="40" fontId="6" fillId="0" borderId="0" applyFont="0" applyFill="0" applyBorder="0" applyAlignment="0" applyProtection="0">
      <protection locked="0"/>
    </xf>
    <xf numFmtId="6" fontId="5" fillId="0" borderId="0" applyFont="0" applyFill="0" applyBorder="0" applyAlignment="0" applyProtection="0"/>
    <xf numFmtId="6" fontId="6" fillId="0" borderId="0" applyFont="0" applyFill="0" applyBorder="0" applyAlignment="0" applyProtection="0">
      <protection locked="0"/>
    </xf>
    <xf numFmtId="8" fontId="6" fillId="0" borderId="0" applyFont="0" applyFill="0" applyBorder="0" applyAlignment="0" applyProtection="0">
      <protection locked="0"/>
    </xf>
    <xf numFmtId="170" fontId="6" fillId="0" borderId="0"/>
    <xf numFmtId="169" fontId="11" fillId="0" borderId="1" applyNumberFormat="0" applyBorder="0" applyAlignment="0" applyProtection="0">
      <alignment horizontal="center" vertical="center"/>
    </xf>
    <xf numFmtId="9" fontId="5" fillId="0" borderId="0" applyFont="0" applyFill="0" applyBorder="0" applyAlignment="0" applyProtection="0"/>
    <xf numFmtId="165" fontId="6" fillId="0" borderId="0" applyFont="0" applyFill="0" applyBorder="0" applyAlignment="0" applyProtection="0">
      <protection locked="0"/>
    </xf>
    <xf numFmtId="10" fontId="6" fillId="0" borderId="0" applyFont="0" applyFill="0" applyBorder="0" applyAlignment="0" applyProtection="0">
      <protection locked="0"/>
    </xf>
    <xf numFmtId="10" fontId="12" fillId="2" borderId="0"/>
    <xf numFmtId="0" fontId="4" fillId="0" borderId="0"/>
    <xf numFmtId="0" fontId="6" fillId="0" borderId="0"/>
    <xf numFmtId="43" fontId="3" fillId="0" borderId="0" applyFont="0" applyFill="0" applyBorder="0" applyAlignment="0" applyProtection="0"/>
    <xf numFmtId="0" fontId="6" fillId="0" borderId="0"/>
    <xf numFmtId="0" fontId="6" fillId="0" borderId="0"/>
    <xf numFmtId="172" fontId="5" fillId="0" borderId="0" applyFont="0" applyFill="0" applyBorder="0" applyAlignment="0" applyProtection="0"/>
    <xf numFmtId="6" fontId="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6" fillId="0" borderId="0"/>
    <xf numFmtId="0" fontId="6" fillId="0" borderId="0"/>
    <xf numFmtId="0" fontId="6" fillId="0" borderId="0"/>
    <xf numFmtId="172" fontId="5" fillId="0" borderId="0" applyFont="0" applyFill="0" applyBorder="0" applyAlignment="0" applyProtection="0"/>
    <xf numFmtId="6" fontId="5"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0" fontId="6" fillId="0" borderId="0"/>
    <xf numFmtId="0" fontId="6" fillId="0" borderId="0"/>
    <xf numFmtId="44" fontId="2" fillId="0" borderId="0" applyFont="0" applyFill="0" applyBorder="0" applyAlignment="0" applyProtection="0"/>
    <xf numFmtId="6" fontId="5" fillId="0" borderId="0" applyFont="0" applyFill="0" applyBorder="0" applyAlignment="0" applyProtection="0"/>
    <xf numFmtId="0" fontId="2" fillId="0" borderId="0"/>
    <xf numFmtId="0" fontId="2" fillId="0" borderId="0"/>
    <xf numFmtId="0" fontId="2" fillId="0" borderId="0"/>
    <xf numFmtId="0" fontId="6" fillId="0" borderId="0"/>
    <xf numFmtId="0" fontId="36" fillId="0" borderId="0"/>
    <xf numFmtId="9" fontId="6"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172" fontId="5"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5" fillId="0" borderId="0"/>
    <xf numFmtId="44" fontId="2" fillId="0" borderId="0" applyFont="0" applyFill="0" applyBorder="0" applyAlignment="0" applyProtection="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38" fillId="0" borderId="0"/>
    <xf numFmtId="0" fontId="38" fillId="0" borderId="0"/>
    <xf numFmtId="0" fontId="38" fillId="0" borderId="0"/>
    <xf numFmtId="172" fontId="5" fillId="0" borderId="0" applyFont="0" applyFill="0" applyBorder="0" applyAlignment="0" applyProtection="0"/>
    <xf numFmtId="0" fontId="6" fillId="0" borderId="0"/>
    <xf numFmtId="0" fontId="38" fillId="0" borderId="0"/>
    <xf numFmtId="43" fontId="2" fillId="0" borderId="0" applyFont="0" applyFill="0" applyBorder="0" applyAlignment="0" applyProtection="0"/>
    <xf numFmtId="44" fontId="37" fillId="0" borderId="0" applyFont="0" applyFill="0" applyBorder="0" applyAlignment="0" applyProtection="0"/>
    <xf numFmtId="9" fontId="6" fillId="0" borderId="0" applyFont="0" applyFill="0" applyBorder="0" applyAlignment="0" applyProtection="0"/>
    <xf numFmtId="0" fontId="39" fillId="0" borderId="0"/>
    <xf numFmtId="6" fontId="5" fillId="0" borderId="0" applyFont="0" applyFill="0" applyBorder="0" applyAlignment="0" applyProtection="0"/>
    <xf numFmtId="43" fontId="2" fillId="0" borderId="0" applyFont="0" applyFill="0" applyBorder="0" applyAlignment="0" applyProtection="0"/>
    <xf numFmtId="9" fontId="5" fillId="0" borderId="0" applyFont="0" applyFill="0" applyBorder="0" applyAlignment="0" applyProtection="0"/>
    <xf numFmtId="0" fontId="37" fillId="0" borderId="0"/>
    <xf numFmtId="0" fontId="6" fillId="0" borderId="0"/>
    <xf numFmtId="6" fontId="5" fillId="0" borderId="0" applyFont="0" applyFill="0" applyBorder="0" applyAlignment="0" applyProtection="0"/>
    <xf numFmtId="9" fontId="37"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38" fillId="0" borderId="0"/>
    <xf numFmtId="43" fontId="2" fillId="0" borderId="0" applyFont="0" applyFill="0" applyBorder="0" applyAlignment="0" applyProtection="0"/>
    <xf numFmtId="9" fontId="6" fillId="0" borderId="0" applyFont="0" applyFill="0" applyBorder="0" applyAlignment="0" applyProtection="0"/>
    <xf numFmtId="0" fontId="21" fillId="0" borderId="0">
      <alignment vertical="top"/>
    </xf>
    <xf numFmtId="0" fontId="21" fillId="0" borderId="0">
      <alignment vertical="top"/>
    </xf>
    <xf numFmtId="0" fontId="38" fillId="0" borderId="0"/>
    <xf numFmtId="43" fontId="2" fillId="0" borderId="0" applyFont="0" applyFill="0" applyBorder="0" applyAlignment="0" applyProtection="0"/>
    <xf numFmtId="6" fontId="5" fillId="0" borderId="0" applyFont="0" applyFill="0" applyBorder="0" applyAlignment="0" applyProtection="0"/>
    <xf numFmtId="0" fontId="6" fillId="0" borderId="0"/>
    <xf numFmtId="9" fontId="6" fillId="0" borderId="0" applyFont="0" applyFill="0" applyBorder="0" applyAlignment="0" applyProtection="0"/>
    <xf numFmtId="0" fontId="37" fillId="0" borderId="0"/>
    <xf numFmtId="0" fontId="21" fillId="0" borderId="0">
      <alignment vertical="top"/>
    </xf>
    <xf numFmtId="0" fontId="39" fillId="0" borderId="0"/>
    <xf numFmtId="43" fontId="2" fillId="0" borderId="0" applyFont="0" applyFill="0" applyBorder="0" applyAlignment="0" applyProtection="0"/>
    <xf numFmtId="0" fontId="6" fillId="0" borderId="0"/>
    <xf numFmtId="0" fontId="21" fillId="0" borderId="0">
      <alignment vertical="top"/>
    </xf>
    <xf numFmtId="172" fontId="5" fillId="0" borderId="0" applyFont="0" applyFill="0" applyBorder="0" applyAlignment="0" applyProtection="0"/>
    <xf numFmtId="0" fontId="38" fillId="0" borderId="0"/>
    <xf numFmtId="0" fontId="38" fillId="0" borderId="0"/>
    <xf numFmtId="43" fontId="37" fillId="0" borderId="0" applyFont="0" applyFill="0" applyBorder="0" applyAlignment="0" applyProtection="0"/>
    <xf numFmtId="0" fontId="38" fillId="0" borderId="0"/>
    <xf numFmtId="0" fontId="2" fillId="0" borderId="0"/>
    <xf numFmtId="43" fontId="2" fillId="0" borderId="0" applyFont="0" applyFill="0" applyBorder="0" applyAlignment="0" applyProtection="0"/>
    <xf numFmtId="43" fontId="38" fillId="0" borderId="0" applyFont="0" applyFill="0" applyBorder="0" applyAlignment="0" applyProtection="0"/>
    <xf numFmtId="0" fontId="2" fillId="0" borderId="0"/>
    <xf numFmtId="44" fontId="2" fillId="0" borderId="0" applyFont="0" applyFill="0" applyBorder="0" applyAlignment="0" applyProtection="0"/>
    <xf numFmtId="0" fontId="33" fillId="0" borderId="0"/>
    <xf numFmtId="0" fontId="5" fillId="0" borderId="0"/>
    <xf numFmtId="0" fontId="5" fillId="0" borderId="0"/>
    <xf numFmtId="9" fontId="5" fillId="0" borderId="0" applyFont="0" applyFill="0" applyBorder="0" applyAlignment="0" applyProtection="0"/>
    <xf numFmtId="0" fontId="5" fillId="0" borderId="0"/>
    <xf numFmtId="0" fontId="6" fillId="0" borderId="0"/>
    <xf numFmtId="6" fontId="5" fillId="0" borderId="0" applyFont="0" applyFill="0" applyBorder="0" applyAlignment="0" applyProtection="0"/>
    <xf numFmtId="0" fontId="6" fillId="0" borderId="0"/>
    <xf numFmtId="0" fontId="6" fillId="0" borderId="0"/>
    <xf numFmtId="6" fontId="5"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41" fillId="0" borderId="0" applyFont="0" applyFill="0" applyBorder="0" applyAlignment="0" applyProtection="0"/>
    <xf numFmtId="43" fontId="41" fillId="0" borderId="0" applyFont="0" applyFill="0" applyBorder="0" applyAlignment="0" applyProtection="0"/>
    <xf numFmtId="0" fontId="1" fillId="0" borderId="0"/>
    <xf numFmtId="0" fontId="41" fillId="0" borderId="0"/>
    <xf numFmtId="43" fontId="1" fillId="0" borderId="0" applyFont="0" applyFill="0" applyBorder="0" applyAlignment="0" applyProtection="0"/>
    <xf numFmtId="0" fontId="41" fillId="0" borderId="0"/>
    <xf numFmtId="43" fontId="41" fillId="0" borderId="0" applyFont="0" applyFill="0" applyBorder="0" applyAlignment="0" applyProtection="0"/>
    <xf numFmtId="9" fontId="41" fillId="0" borderId="0" applyFont="0" applyFill="0" applyBorder="0" applyAlignment="0" applyProtection="0"/>
    <xf numFmtId="0" fontId="41" fillId="0" borderId="0"/>
    <xf numFmtId="43" fontId="41" fillId="0" borderId="0" applyFont="0" applyFill="0" applyBorder="0" applyAlignment="0" applyProtection="0"/>
    <xf numFmtId="9" fontId="41" fillId="0" borderId="0" applyFont="0" applyFill="0" applyBorder="0" applyAlignment="0" applyProtection="0"/>
    <xf numFmtId="0" fontId="41" fillId="0" borderId="0"/>
    <xf numFmtId="43" fontId="41" fillId="0" borderId="0" applyFont="0" applyFill="0" applyBorder="0" applyAlignment="0" applyProtection="0"/>
    <xf numFmtId="9" fontId="41" fillId="0" borderId="0" applyFont="0" applyFill="0" applyBorder="0" applyAlignment="0" applyProtection="0"/>
    <xf numFmtId="0" fontId="42" fillId="0" borderId="0"/>
    <xf numFmtId="44" fontId="6" fillId="0" borderId="0" applyFont="0" applyFill="0" applyBorder="0" applyAlignment="0" applyProtection="0"/>
    <xf numFmtId="0" fontId="5" fillId="0" borderId="0"/>
    <xf numFmtId="0" fontId="5" fillId="0" borderId="0"/>
    <xf numFmtId="174" fontId="5" fillId="0" borderId="0" applyFont="0" applyFill="0" applyBorder="0" applyAlignment="0" applyProtection="0"/>
  </cellStyleXfs>
  <cellXfs count="323">
    <xf numFmtId="0" fontId="0" fillId="0" borderId="0" xfId="0"/>
    <xf numFmtId="0" fontId="5" fillId="0" borderId="0" xfId="2" applyFont="1"/>
    <xf numFmtId="0" fontId="15" fillId="0" borderId="0" xfId="2" applyFont="1"/>
    <xf numFmtId="0" fontId="16" fillId="0" borderId="0" xfId="2" applyFont="1"/>
    <xf numFmtId="0" fontId="18" fillId="0" borderId="0" xfId="2" applyFont="1"/>
    <xf numFmtId="1" fontId="22" fillId="0" borderId="0" xfId="2" applyNumberFormat="1" applyFont="1"/>
    <xf numFmtId="1" fontId="18" fillId="0" borderId="0" xfId="2" applyNumberFormat="1" applyFont="1"/>
    <xf numFmtId="0" fontId="23" fillId="0" borderId="0" xfId="2" applyFont="1"/>
    <xf numFmtId="0" fontId="14" fillId="0" borderId="0" xfId="2" applyFont="1"/>
    <xf numFmtId="0" fontId="24" fillId="0" borderId="0" xfId="2" applyFont="1"/>
    <xf numFmtId="173" fontId="18" fillId="0" borderId="0" xfId="2" applyNumberFormat="1" applyFont="1"/>
    <xf numFmtId="1" fontId="5" fillId="0" borderId="0" xfId="2" applyNumberFormat="1" applyFont="1"/>
    <xf numFmtId="42" fontId="5" fillId="0" borderId="0" xfId="2" applyNumberFormat="1" applyFont="1"/>
    <xf numFmtId="0" fontId="5" fillId="0" borderId="0" xfId="2" quotePrefix="1" applyFont="1"/>
    <xf numFmtId="0" fontId="5" fillId="0" borderId="4" xfId="2" applyFont="1" applyBorder="1"/>
    <xf numFmtId="42" fontId="5" fillId="0" borderId="4" xfId="18" applyNumberFormat="1" applyFont="1" applyFill="1" applyBorder="1"/>
    <xf numFmtId="0" fontId="15" fillId="0" borderId="0" xfId="28" applyFont="1"/>
    <xf numFmtId="0" fontId="16" fillId="0" borderId="0" xfId="28" applyFont="1" applyAlignment="1">
      <alignment horizontal="center"/>
    </xf>
    <xf numFmtId="42" fontId="5" fillId="0" borderId="0" xfId="28" applyNumberFormat="1" applyFont="1"/>
    <xf numFmtId="0" fontId="23" fillId="0" borderId="0" xfId="28" applyFont="1"/>
    <xf numFmtId="0" fontId="14" fillId="0" borderId="15" xfId="28" applyFont="1" applyBorder="1" applyAlignment="1">
      <alignment horizontal="center" wrapText="1"/>
    </xf>
    <xf numFmtId="0" fontId="28" fillId="0" borderId="0" xfId="0" applyFont="1"/>
    <xf numFmtId="0" fontId="28" fillId="0" borderId="11" xfId="0" applyFont="1" applyBorder="1"/>
    <xf numFmtId="0" fontId="28" fillId="0" borderId="12" xfId="0" applyFont="1" applyBorder="1"/>
    <xf numFmtId="0" fontId="28" fillId="0" borderId="24" xfId="0" applyFont="1" applyBorder="1"/>
    <xf numFmtId="0" fontId="29" fillId="0" borderId="0" xfId="0" applyFont="1"/>
    <xf numFmtId="0" fontId="29" fillId="0" borderId="19" xfId="0" applyFont="1" applyBorder="1"/>
    <xf numFmtId="0" fontId="28" fillId="0" borderId="7" xfId="0" applyFont="1" applyBorder="1"/>
    <xf numFmtId="0" fontId="28" fillId="0" borderId="19" xfId="0" applyFont="1" applyBorder="1"/>
    <xf numFmtId="0" fontId="28" fillId="0" borderId="13" xfId="0" applyFont="1" applyBorder="1"/>
    <xf numFmtId="0" fontId="28" fillId="0" borderId="21" xfId="0" applyFont="1" applyBorder="1"/>
    <xf numFmtId="0" fontId="28" fillId="0" borderId="23" xfId="0" applyFont="1" applyBorder="1"/>
    <xf numFmtId="172" fontId="5" fillId="0" borderId="4" xfId="7" applyFont="1" applyBorder="1"/>
    <xf numFmtId="42" fontId="5" fillId="6" borderId="3" xfId="18" applyNumberFormat="1" applyFont="1" applyFill="1" applyBorder="1"/>
    <xf numFmtId="0" fontId="14" fillId="0" borderId="16" xfId="28" applyFont="1" applyBorder="1" applyAlignment="1">
      <alignment horizontal="center" vertical="center" wrapText="1"/>
    </xf>
    <xf numFmtId="0" fontId="14" fillId="0" borderId="15" xfId="28" applyFont="1" applyBorder="1" applyAlignment="1">
      <alignment horizontal="center" vertical="center" wrapText="1"/>
    </xf>
    <xf numFmtId="0" fontId="14" fillId="7" borderId="15" xfId="28" applyFont="1" applyFill="1" applyBorder="1" applyAlignment="1">
      <alignment horizontal="center" vertical="center" wrapText="1"/>
    </xf>
    <xf numFmtId="0" fontId="14" fillId="0" borderId="0" xfId="28" applyFont="1" applyAlignment="1">
      <alignment horizontal="center" wrapText="1"/>
    </xf>
    <xf numFmtId="0" fontId="5" fillId="0" borderId="4" xfId="28" applyFont="1" applyBorder="1" applyAlignment="1">
      <alignment horizontal="center"/>
    </xf>
    <xf numFmtId="0" fontId="14" fillId="0" borderId="16" xfId="28" applyFont="1" applyBorder="1" applyAlignment="1">
      <alignment horizontal="center" wrapText="1"/>
    </xf>
    <xf numFmtId="0" fontId="5" fillId="7" borderId="12" xfId="28" applyFont="1" applyFill="1" applyBorder="1"/>
    <xf numFmtId="0" fontId="5" fillId="7" borderId="0" xfId="28" applyFont="1" applyFill="1"/>
    <xf numFmtId="0" fontId="5" fillId="0" borderId="14" xfId="28" applyFont="1" applyBorder="1" applyAlignment="1">
      <alignment horizontal="center"/>
    </xf>
    <xf numFmtId="172" fontId="5" fillId="0" borderId="14" xfId="7" applyFont="1" applyBorder="1"/>
    <xf numFmtId="0" fontId="5" fillId="7" borderId="21" xfId="28" applyFont="1" applyFill="1" applyBorder="1"/>
    <xf numFmtId="42" fontId="5" fillId="6" borderId="28" xfId="18" applyNumberFormat="1" applyFont="1" applyFill="1" applyBorder="1"/>
    <xf numFmtId="42" fontId="5" fillId="3" borderId="4" xfId="18" applyNumberFormat="1" applyFont="1" applyFill="1" applyBorder="1"/>
    <xf numFmtId="173" fontId="5" fillId="6" borderId="4" xfId="2" applyNumberFormat="1" applyFont="1" applyFill="1" applyBorder="1" applyAlignment="1">
      <alignment horizontal="center"/>
    </xf>
    <xf numFmtId="0" fontId="14" fillId="3" borderId="6" xfId="2" applyFont="1" applyFill="1" applyBorder="1" applyAlignment="1">
      <alignment horizontal="center" vertical="center" wrapText="1"/>
    </xf>
    <xf numFmtId="0" fontId="16" fillId="0" borderId="5" xfId="2" applyFont="1" applyBorder="1"/>
    <xf numFmtId="3" fontId="16" fillId="0" borderId="6" xfId="2" applyNumberFormat="1" applyFont="1" applyBorder="1" applyAlignment="1">
      <alignment horizontal="left"/>
    </xf>
    <xf numFmtId="42" fontId="22" fillId="0" borderId="15" xfId="18" applyNumberFormat="1" applyFont="1" applyBorder="1"/>
    <xf numFmtId="0" fontId="20" fillId="0" borderId="4" xfId="2" applyFont="1" applyBorder="1" applyAlignment="1">
      <alignment horizontal="left"/>
    </xf>
    <xf numFmtId="42" fontId="14" fillId="0" borderId="4" xfId="18" applyNumberFormat="1" applyFont="1" applyBorder="1"/>
    <xf numFmtId="0" fontId="26" fillId="7" borderId="4" xfId="2" applyFont="1" applyFill="1" applyBorder="1"/>
    <xf numFmtId="164" fontId="27" fillId="7" borderId="4" xfId="7" applyNumberFormat="1" applyFont="1" applyFill="1" applyBorder="1"/>
    <xf numFmtId="0" fontId="14" fillId="4" borderId="4" xfId="2" applyFont="1" applyFill="1" applyBorder="1" applyAlignment="1">
      <alignment horizontal="center" vertical="center" wrapText="1"/>
    </xf>
    <xf numFmtId="42" fontId="5" fillId="0" borderId="4" xfId="18" applyNumberFormat="1" applyFont="1" applyBorder="1"/>
    <xf numFmtId="42" fontId="14" fillId="0" borderId="4" xfId="18" applyNumberFormat="1" applyFont="1" applyFill="1" applyBorder="1"/>
    <xf numFmtId="42" fontId="14" fillId="3" borderId="4" xfId="18" applyNumberFormat="1" applyFont="1" applyFill="1" applyBorder="1"/>
    <xf numFmtId="0" fontId="14" fillId="0" borderId="15" xfId="28" quotePrefix="1" applyFont="1" applyBorder="1" applyAlignment="1">
      <alignment horizontal="center" vertical="center" wrapText="1"/>
    </xf>
    <xf numFmtId="172" fontId="5" fillId="6" borderId="4" xfId="7" applyFont="1" applyFill="1" applyBorder="1"/>
    <xf numFmtId="42" fontId="5" fillId="0" borderId="0" xfId="18" applyNumberFormat="1" applyFont="1" applyBorder="1"/>
    <xf numFmtId="0" fontId="5" fillId="0" borderId="0" xfId="2" applyFont="1" applyAlignment="1">
      <alignment vertical="center"/>
    </xf>
    <xf numFmtId="42" fontId="5" fillId="0" borderId="3" xfId="18" applyNumberFormat="1" applyFont="1" applyFill="1" applyBorder="1"/>
    <xf numFmtId="172" fontId="5" fillId="0" borderId="0" xfId="7" applyFont="1"/>
    <xf numFmtId="173" fontId="5" fillId="0" borderId="0" xfId="2" applyNumberFormat="1" applyFont="1"/>
    <xf numFmtId="1" fontId="5" fillId="0" borderId="12" xfId="2" applyNumberFormat="1" applyFont="1" applyBorder="1" applyAlignment="1">
      <alignment vertical="center"/>
    </xf>
    <xf numFmtId="1" fontId="5" fillId="0" borderId="20" xfId="2" applyNumberFormat="1" applyFont="1" applyBorder="1"/>
    <xf numFmtId="173" fontId="5" fillId="0" borderId="20" xfId="2" applyNumberFormat="1" applyFont="1" applyBorder="1" applyAlignment="1">
      <alignment horizontal="center"/>
    </xf>
    <xf numFmtId="42" fontId="5" fillId="0" borderId="20" xfId="18" applyNumberFormat="1" applyFont="1" applyFill="1" applyBorder="1"/>
    <xf numFmtId="1" fontId="5" fillId="0" borderId="22" xfId="2" applyNumberFormat="1" applyFont="1" applyBorder="1"/>
    <xf numFmtId="173" fontId="5" fillId="0" borderId="22" xfId="2" applyNumberFormat="1" applyFont="1" applyBorder="1" applyAlignment="1">
      <alignment horizontal="center"/>
    </xf>
    <xf numFmtId="42" fontId="5" fillId="0" borderId="22" xfId="18" applyNumberFormat="1" applyFont="1" applyFill="1" applyBorder="1"/>
    <xf numFmtId="1" fontId="5" fillId="6" borderId="4" xfId="2" applyNumberFormat="1" applyFont="1" applyFill="1" applyBorder="1"/>
    <xf numFmtId="1" fontId="5" fillId="0" borderId="4" xfId="2" applyNumberFormat="1" applyFont="1" applyBorder="1"/>
    <xf numFmtId="173" fontId="5" fillId="0" borderId="4" xfId="2" applyNumberFormat="1" applyFont="1" applyBorder="1" applyAlignment="1">
      <alignment horizontal="center"/>
    </xf>
    <xf numFmtId="173" fontId="5" fillId="0" borderId="0" xfId="2" applyNumberFormat="1" applyFont="1" applyAlignment="1">
      <alignment horizontal="center"/>
    </xf>
    <xf numFmtId="164" fontId="14" fillId="5" borderId="4" xfId="7" applyNumberFormat="1" applyFont="1" applyFill="1" applyBorder="1" applyAlignment="1">
      <alignment horizontal="center"/>
    </xf>
    <xf numFmtId="172" fontId="5" fillId="0" borderId="3" xfId="7" applyFont="1" applyFill="1" applyBorder="1"/>
    <xf numFmtId="0" fontId="14" fillId="0" borderId="33" xfId="2" applyFont="1" applyBorder="1" applyAlignment="1">
      <alignment horizontal="center" vertical="center" wrapText="1"/>
    </xf>
    <xf numFmtId="0" fontId="14" fillId="0" borderId="29" xfId="2" applyFont="1" applyBorder="1" applyAlignment="1">
      <alignment horizontal="center" vertical="center" wrapText="1"/>
    </xf>
    <xf numFmtId="173" fontId="14" fillId="0" borderId="30" xfId="2" applyNumberFormat="1" applyFont="1" applyBorder="1" applyAlignment="1">
      <alignment horizontal="center" vertical="center" wrapText="1"/>
    </xf>
    <xf numFmtId="0" fontId="14" fillId="0" borderId="30" xfId="2" applyFont="1" applyBorder="1" applyAlignment="1">
      <alignment horizontal="center" vertical="center" wrapText="1"/>
    </xf>
    <xf numFmtId="0" fontId="14" fillId="3" borderId="12" xfId="2" applyFont="1" applyFill="1" applyBorder="1" applyAlignment="1">
      <alignment horizontal="center" vertical="center" wrapText="1"/>
    </xf>
    <xf numFmtId="0" fontId="14" fillId="8" borderId="25" xfId="28" quotePrefix="1" applyFont="1" applyFill="1" applyBorder="1" applyAlignment="1">
      <alignment horizontal="center" vertical="center" wrapText="1"/>
    </xf>
    <xf numFmtId="42" fontId="5" fillId="6" borderId="39" xfId="18" applyNumberFormat="1" applyFont="1" applyFill="1" applyBorder="1"/>
    <xf numFmtId="42" fontId="5" fillId="6" borderId="40" xfId="18" applyNumberFormat="1" applyFont="1" applyFill="1" applyBorder="1"/>
    <xf numFmtId="0" fontId="14" fillId="8" borderId="25" xfId="28" applyFont="1" applyFill="1" applyBorder="1" applyAlignment="1">
      <alignment horizontal="center" vertical="center" wrapText="1"/>
    </xf>
    <xf numFmtId="1" fontId="5" fillId="0" borderId="41" xfId="2" applyNumberFormat="1" applyFont="1" applyBorder="1"/>
    <xf numFmtId="1" fontId="5" fillId="0" borderId="42" xfId="2" applyNumberFormat="1" applyFont="1" applyBorder="1"/>
    <xf numFmtId="173" fontId="5" fillId="0" borderId="42" xfId="2" applyNumberFormat="1" applyFont="1" applyBorder="1"/>
    <xf numFmtId="1" fontId="5" fillId="0" borderId="43" xfId="2" applyNumberFormat="1" applyFont="1" applyBorder="1"/>
    <xf numFmtId="1" fontId="5" fillId="0" borderId="44" xfId="2" applyNumberFormat="1" applyFont="1" applyBorder="1"/>
    <xf numFmtId="42" fontId="5" fillId="0" borderId="45" xfId="18" applyNumberFormat="1" applyFont="1" applyFill="1" applyBorder="1"/>
    <xf numFmtId="0" fontId="17" fillId="0" borderId="46" xfId="2" applyFont="1" applyBorder="1"/>
    <xf numFmtId="42" fontId="5" fillId="0" borderId="47" xfId="18" applyNumberFormat="1" applyFont="1" applyFill="1" applyBorder="1"/>
    <xf numFmtId="1" fontId="5" fillId="6" borderId="48" xfId="2" applyNumberFormat="1" applyFont="1" applyFill="1" applyBorder="1"/>
    <xf numFmtId="42" fontId="5" fillId="0" borderId="49" xfId="18" applyNumberFormat="1" applyFont="1" applyBorder="1"/>
    <xf numFmtId="1" fontId="14" fillId="0" borderId="48" xfId="2" applyNumberFormat="1" applyFont="1" applyBorder="1"/>
    <xf numFmtId="42" fontId="14" fillId="0" borderId="49" xfId="18" applyNumberFormat="1" applyFont="1" applyFill="1" applyBorder="1"/>
    <xf numFmtId="1" fontId="5" fillId="0" borderId="46" xfId="2" applyNumberFormat="1" applyFont="1" applyBorder="1"/>
    <xf numFmtId="1" fontId="5" fillId="0" borderId="50" xfId="2" applyNumberFormat="1" applyFont="1" applyBorder="1"/>
    <xf numFmtId="1" fontId="14" fillId="0" borderId="46" xfId="2" applyNumberFormat="1" applyFont="1" applyBorder="1"/>
    <xf numFmtId="1" fontId="5" fillId="0" borderId="51" xfId="2" applyNumberFormat="1" applyFont="1" applyBorder="1"/>
    <xf numFmtId="1" fontId="5" fillId="0" borderId="52" xfId="2" applyNumberFormat="1" applyFont="1" applyBorder="1"/>
    <xf numFmtId="173" fontId="5" fillId="0" borderId="52" xfId="2" applyNumberFormat="1" applyFont="1" applyBorder="1"/>
    <xf numFmtId="1" fontId="5" fillId="0" borderId="53" xfId="2" applyNumberFormat="1" applyFont="1" applyBorder="1"/>
    <xf numFmtId="0" fontId="34" fillId="0" borderId="7" xfId="0" applyFont="1" applyBorder="1"/>
    <xf numFmtId="0" fontId="34" fillId="0" borderId="22" xfId="0" applyFont="1" applyBorder="1"/>
    <xf numFmtId="0" fontId="34" fillId="0" borderId="22" xfId="0" applyFont="1" applyBorder="1" applyAlignment="1">
      <alignment horizontal="right"/>
    </xf>
    <xf numFmtId="0" fontId="30" fillId="0" borderId="11" xfId="0" applyFont="1" applyBorder="1" applyAlignment="1">
      <alignment vertical="center" wrapText="1"/>
    </xf>
    <xf numFmtId="0" fontId="30" fillId="0" borderId="12" xfId="0" applyFont="1" applyBorder="1" applyAlignment="1">
      <alignment vertical="center" wrapText="1"/>
    </xf>
    <xf numFmtId="0" fontId="30" fillId="0" borderId="24" xfId="0" applyFont="1" applyBorder="1" applyAlignment="1">
      <alignment vertical="center" wrapText="1"/>
    </xf>
    <xf numFmtId="0" fontId="30" fillId="0" borderId="7" xfId="0" applyFont="1" applyBorder="1" applyAlignment="1">
      <alignment vertical="center" wrapText="1"/>
    </xf>
    <xf numFmtId="0" fontId="30" fillId="0" borderId="0" xfId="0" applyFont="1" applyAlignment="1">
      <alignment vertical="center" wrapText="1"/>
    </xf>
    <xf numFmtId="0" fontId="30" fillId="0" borderId="19" xfId="0" applyFont="1" applyBorder="1" applyAlignment="1">
      <alignment vertical="center" wrapText="1"/>
    </xf>
    <xf numFmtId="0" fontId="30" fillId="0" borderId="13" xfId="0" applyFont="1" applyBorder="1" applyAlignment="1">
      <alignment vertical="center" wrapText="1"/>
    </xf>
    <xf numFmtId="0" fontId="30" fillId="0" borderId="21" xfId="0" applyFont="1" applyBorder="1" applyAlignment="1">
      <alignment vertical="center" wrapText="1"/>
    </xf>
    <xf numFmtId="0" fontId="30" fillId="0" borderId="23" xfId="0" applyFont="1" applyBorder="1" applyAlignment="1">
      <alignment vertical="center" wrapText="1"/>
    </xf>
    <xf numFmtId="0" fontId="31" fillId="0" borderId="0" xfId="30" applyFont="1" applyAlignment="1">
      <alignment vertical="center"/>
    </xf>
    <xf numFmtId="0" fontId="35" fillId="0" borderId="0" xfId="2" applyFont="1"/>
    <xf numFmtId="1" fontId="35" fillId="0" borderId="0" xfId="2" applyNumberFormat="1" applyFont="1"/>
    <xf numFmtId="42" fontId="22" fillId="0" borderId="16" xfId="18" applyNumberFormat="1" applyFont="1" applyBorder="1"/>
    <xf numFmtId="3" fontId="21" fillId="0" borderId="3" xfId="2" applyNumberFormat="1" applyFont="1" applyBorder="1" applyAlignment="1">
      <alignment horizontal="center"/>
    </xf>
    <xf numFmtId="3" fontId="21" fillId="0" borderId="3" xfId="2" applyNumberFormat="1" applyFont="1" applyBorder="1" applyAlignment="1">
      <alignment horizontal="left"/>
    </xf>
    <xf numFmtId="42" fontId="22" fillId="0" borderId="2" xfId="18" applyNumberFormat="1" applyFont="1" applyBorder="1"/>
    <xf numFmtId="172" fontId="5" fillId="0" borderId="0" xfId="7" applyFont="1" applyFill="1"/>
    <xf numFmtId="0" fontId="21" fillId="10" borderId="4" xfId="2" applyFont="1" applyFill="1" applyBorder="1" applyAlignment="1">
      <alignment horizontal="left"/>
    </xf>
    <xf numFmtId="42" fontId="5" fillId="10" borderId="4" xfId="18" applyNumberFormat="1" applyFont="1" applyFill="1" applyBorder="1"/>
    <xf numFmtId="172" fontId="5" fillId="10" borderId="0" xfId="7" applyFont="1" applyFill="1"/>
    <xf numFmtId="1" fontId="40" fillId="0" borderId="0" xfId="0" applyNumberFormat="1" applyFont="1"/>
    <xf numFmtId="42" fontId="5" fillId="0" borderId="39" xfId="18" applyNumberFormat="1" applyFont="1" applyFill="1" applyBorder="1"/>
    <xf numFmtId="0" fontId="17" fillId="5" borderId="10" xfId="2" applyFont="1" applyFill="1" applyBorder="1"/>
    <xf numFmtId="0" fontId="17" fillId="5" borderId="34" xfId="2" applyFont="1" applyFill="1" applyBorder="1"/>
    <xf numFmtId="0" fontId="17" fillId="5" borderId="35" xfId="2" applyFont="1" applyFill="1" applyBorder="1"/>
    <xf numFmtId="0" fontId="15" fillId="0" borderId="0" xfId="28" quotePrefix="1" applyFont="1"/>
    <xf numFmtId="173" fontId="43" fillId="0" borderId="30" xfId="2" applyNumberFormat="1" applyFont="1" applyBorder="1" applyAlignment="1">
      <alignment horizontal="center" vertical="center" wrapText="1"/>
    </xf>
    <xf numFmtId="1" fontId="14" fillId="0" borderId="0" xfId="2" applyNumberFormat="1" applyFont="1" applyAlignment="1">
      <alignment horizontal="right"/>
    </xf>
    <xf numFmtId="172" fontId="5" fillId="0" borderId="4" xfId="7" applyFont="1" applyFill="1" applyBorder="1"/>
    <xf numFmtId="1" fontId="5" fillId="11" borderId="0" xfId="2" applyNumberFormat="1" applyFont="1" applyFill="1"/>
    <xf numFmtId="1" fontId="5" fillId="11" borderId="50" xfId="2" applyNumberFormat="1" applyFont="1" applyFill="1" applyBorder="1"/>
    <xf numFmtId="9" fontId="5" fillId="6" borderId="0" xfId="23" applyFont="1" applyFill="1"/>
    <xf numFmtId="1" fontId="23" fillId="0" borderId="0" xfId="28" applyNumberFormat="1" applyFont="1"/>
    <xf numFmtId="0" fontId="5" fillId="0" borderId="29" xfId="28" applyFont="1" applyBorder="1" applyAlignment="1">
      <alignment vertical="center"/>
    </xf>
    <xf numFmtId="0" fontId="5" fillId="0" borderId="33" xfId="28" applyFont="1" applyBorder="1" applyAlignment="1">
      <alignment vertical="center"/>
    </xf>
    <xf numFmtId="0" fontId="36" fillId="0" borderId="17" xfId="28" applyFont="1" applyBorder="1"/>
    <xf numFmtId="0" fontId="14" fillId="0" borderId="27" xfId="28" applyFont="1" applyBorder="1"/>
    <xf numFmtId="0" fontId="36" fillId="0" borderId="26" xfId="28" applyFont="1" applyBorder="1"/>
    <xf numFmtId="0" fontId="5" fillId="0" borderId="16" xfId="28" applyFont="1" applyBorder="1" applyAlignment="1">
      <alignment vertical="center"/>
    </xf>
    <xf numFmtId="0" fontId="5" fillId="0" borderId="15" xfId="28" applyFont="1" applyBorder="1" applyAlignment="1">
      <alignment vertical="center"/>
    </xf>
    <xf numFmtId="0" fontId="14" fillId="0" borderId="2" xfId="28" applyFont="1" applyBorder="1" applyAlignment="1">
      <alignment horizontal="center" vertical="center" wrapText="1"/>
    </xf>
    <xf numFmtId="0" fontId="5" fillId="0" borderId="25" xfId="28" applyFont="1" applyBorder="1" applyAlignment="1">
      <alignment horizontal="center" vertical="top" wrapText="1"/>
    </xf>
    <xf numFmtId="0" fontId="14" fillId="0" borderId="27" xfId="28" applyFont="1" applyBorder="1" applyAlignment="1">
      <alignment wrapText="1"/>
    </xf>
    <xf numFmtId="172" fontId="19" fillId="0" borderId="0" xfId="163" applyNumberFormat="1" applyFont="1"/>
    <xf numFmtId="175" fontId="19" fillId="0" borderId="0" xfId="163" applyNumberFormat="1" applyFont="1"/>
    <xf numFmtId="172" fontId="19" fillId="0" borderId="0" xfId="163" quotePrefix="1" applyNumberFormat="1" applyFont="1"/>
    <xf numFmtId="175" fontId="44" fillId="0" borderId="58" xfId="163" applyNumberFormat="1" applyFont="1" applyFill="1" applyBorder="1"/>
    <xf numFmtId="175" fontId="44" fillId="0" borderId="13" xfId="163" applyNumberFormat="1" applyFont="1" applyFill="1" applyBorder="1"/>
    <xf numFmtId="175" fontId="44" fillId="0" borderId="59" xfId="163" applyNumberFormat="1" applyFont="1" applyFill="1" applyBorder="1"/>
    <xf numFmtId="175" fontId="44" fillId="0" borderId="14" xfId="163" applyNumberFormat="1" applyFont="1" applyFill="1" applyBorder="1"/>
    <xf numFmtId="172" fontId="44" fillId="0" borderId="21" xfId="163" applyNumberFormat="1" applyFont="1" applyFill="1" applyBorder="1"/>
    <xf numFmtId="175" fontId="45" fillId="3" borderId="14" xfId="163" applyNumberFormat="1" applyFont="1" applyFill="1" applyBorder="1"/>
    <xf numFmtId="172" fontId="46" fillId="0" borderId="26" xfId="163" applyNumberFormat="1" applyFont="1" applyBorder="1"/>
    <xf numFmtId="172" fontId="45" fillId="0" borderId="0" xfId="163" applyNumberFormat="1" applyFont="1" applyFill="1" applyBorder="1"/>
    <xf numFmtId="175" fontId="45" fillId="3" borderId="4" xfId="163" applyNumberFormat="1" applyFont="1" applyFill="1" applyBorder="1"/>
    <xf numFmtId="172" fontId="19" fillId="0" borderId="17" xfId="163" applyNumberFormat="1" applyFont="1" applyFill="1" applyBorder="1" applyAlignment="1">
      <alignment horizontal="left" indent="1"/>
    </xf>
    <xf numFmtId="176" fontId="45" fillId="0" borderId="7" xfId="163" applyNumberFormat="1" applyFont="1" applyFill="1" applyBorder="1" applyAlignment="1">
      <alignment horizontal="center"/>
    </xf>
    <xf numFmtId="176" fontId="45" fillId="0" borderId="0" xfId="163" applyNumberFormat="1" applyFont="1" applyFill="1" applyBorder="1" applyAlignment="1">
      <alignment horizontal="center"/>
    </xf>
    <xf numFmtId="172" fontId="45" fillId="0" borderId="0" xfId="163" applyNumberFormat="1" applyFont="1" applyBorder="1" applyAlignment="1">
      <alignment horizontal="center"/>
    </xf>
    <xf numFmtId="172" fontId="46" fillId="0" borderId="28" xfId="163" applyNumberFormat="1" applyFont="1" applyFill="1" applyBorder="1"/>
    <xf numFmtId="172" fontId="19" fillId="0" borderId="66" xfId="163" applyNumberFormat="1" applyFont="1" applyFill="1" applyBorder="1"/>
    <xf numFmtId="175" fontId="19" fillId="3" borderId="10" xfId="163" applyNumberFormat="1" applyFont="1" applyFill="1" applyBorder="1"/>
    <xf numFmtId="172" fontId="46" fillId="0" borderId="17" xfId="163" applyNumberFormat="1" applyFont="1" applyBorder="1"/>
    <xf numFmtId="175" fontId="19" fillId="0" borderId="67" xfId="163" applyNumberFormat="1" applyFont="1" applyFill="1" applyBorder="1"/>
    <xf numFmtId="175" fontId="19" fillId="0" borderId="56" xfId="163" applyNumberFormat="1" applyFont="1" applyFill="1" applyBorder="1"/>
    <xf numFmtId="175" fontId="19" fillId="0" borderId="14" xfId="163" applyNumberFormat="1" applyFont="1" applyFill="1" applyBorder="1"/>
    <xf numFmtId="172" fontId="19" fillId="0" borderId="28" xfId="163" applyNumberFormat="1" applyFont="1" applyFill="1" applyBorder="1"/>
    <xf numFmtId="172" fontId="19" fillId="0" borderId="64" xfId="163" applyNumberFormat="1" applyFont="1" applyFill="1" applyBorder="1" applyAlignment="1">
      <alignment horizontal="center"/>
    </xf>
    <xf numFmtId="172" fontId="19" fillId="0" borderId="65" xfId="163" applyNumberFormat="1" applyFont="1" applyFill="1" applyBorder="1" applyAlignment="1">
      <alignment horizontal="center"/>
    </xf>
    <xf numFmtId="172" fontId="19" fillId="0" borderId="66" xfId="163" applyNumberFormat="1" applyFont="1" applyBorder="1" applyAlignment="1">
      <alignment horizontal="center"/>
    </xf>
    <xf numFmtId="175" fontId="19" fillId="0" borderId="10" xfId="163" applyNumberFormat="1" applyFont="1" applyBorder="1" applyAlignment="1">
      <alignment horizontal="center"/>
    </xf>
    <xf numFmtId="172" fontId="19" fillId="0" borderId="64" xfId="163" applyNumberFormat="1" applyFont="1" applyBorder="1" applyAlignment="1">
      <alignment horizontal="center"/>
    </xf>
    <xf numFmtId="172" fontId="19" fillId="0" borderId="65" xfId="163" applyNumberFormat="1" applyFont="1" applyBorder="1" applyAlignment="1">
      <alignment horizontal="center"/>
    </xf>
    <xf numFmtId="172" fontId="19" fillId="0" borderId="3" xfId="163" applyNumberFormat="1" applyFont="1" applyBorder="1" applyAlignment="1">
      <alignment horizontal="center"/>
    </xf>
    <xf numFmtId="172" fontId="19" fillId="0" borderId="38" xfId="163" applyNumberFormat="1" applyFont="1" applyBorder="1" applyAlignment="1">
      <alignment horizontal="center"/>
    </xf>
    <xf numFmtId="172" fontId="19" fillId="0" borderId="17" xfId="163" applyNumberFormat="1" applyFont="1" applyBorder="1"/>
    <xf numFmtId="172" fontId="19" fillId="0" borderId="61" xfId="163" applyNumberFormat="1" applyFont="1" applyBorder="1" applyAlignment="1">
      <alignment horizontal="center"/>
    </xf>
    <xf numFmtId="172" fontId="19" fillId="0" borderId="7" xfId="163" applyNumberFormat="1" applyFont="1" applyBorder="1" applyAlignment="1">
      <alignment horizontal="center"/>
    </xf>
    <xf numFmtId="172" fontId="19" fillId="0" borderId="32" xfId="163" applyNumberFormat="1" applyFont="1" applyBorder="1" applyAlignment="1">
      <alignment horizontal="center"/>
    </xf>
    <xf numFmtId="172" fontId="19" fillId="12" borderId="68" xfId="163" applyNumberFormat="1" applyFont="1" applyFill="1" applyBorder="1" applyAlignment="1">
      <alignment horizontal="center" wrapText="1"/>
    </xf>
    <xf numFmtId="172" fontId="19" fillId="12" borderId="55" xfId="163" applyNumberFormat="1" applyFont="1" applyFill="1" applyBorder="1" applyAlignment="1">
      <alignment horizontal="center" wrapText="1"/>
    </xf>
    <xf numFmtId="172" fontId="19" fillId="0" borderId="37" xfId="163" applyNumberFormat="1" applyFont="1" applyBorder="1" applyAlignment="1">
      <alignment horizontal="centerContinuous"/>
    </xf>
    <xf numFmtId="172" fontId="19" fillId="0" borderId="29" xfId="163" applyNumberFormat="1" applyFont="1" applyBorder="1"/>
    <xf numFmtId="175" fontId="19" fillId="0" borderId="36" xfId="163" applyNumberFormat="1" applyFont="1" applyBorder="1" applyAlignment="1">
      <alignment horizontal="centerContinuous"/>
    </xf>
    <xf numFmtId="172" fontId="19" fillId="0" borderId="69" xfId="163" applyNumberFormat="1" applyFont="1" applyBorder="1"/>
    <xf numFmtId="172" fontId="44" fillId="0" borderId="0" xfId="163" applyNumberFormat="1" applyFont="1"/>
    <xf numFmtId="172" fontId="17" fillId="0" borderId="0" xfId="163" applyNumberFormat="1" applyFont="1" applyAlignment="1"/>
    <xf numFmtId="172" fontId="35" fillId="0" borderId="0" xfId="163" applyNumberFormat="1" applyFont="1"/>
    <xf numFmtId="175" fontId="45" fillId="9" borderId="64" xfId="163" applyNumberFormat="1" applyFont="1" applyFill="1" applyBorder="1"/>
    <xf numFmtId="175" fontId="45" fillId="9" borderId="65" xfId="163" applyNumberFormat="1" applyFont="1" applyFill="1" applyBorder="1"/>
    <xf numFmtId="175" fontId="45" fillId="9" borderId="3" xfId="163" applyNumberFormat="1" applyFont="1" applyFill="1" applyBorder="1"/>
    <xf numFmtId="172" fontId="19" fillId="0" borderId="61" xfId="163" applyNumberFormat="1" applyFont="1" applyBorder="1"/>
    <xf numFmtId="175" fontId="46" fillId="0" borderId="62" xfId="163" applyNumberFormat="1" applyFont="1" applyBorder="1"/>
    <xf numFmtId="175" fontId="46" fillId="0" borderId="13" xfId="163" applyNumberFormat="1" applyFont="1" applyBorder="1"/>
    <xf numFmtId="175" fontId="46" fillId="0" borderId="59" xfId="163" applyNumberFormat="1" applyFont="1" applyBorder="1"/>
    <xf numFmtId="175" fontId="19" fillId="9" borderId="64" xfId="163" applyNumberFormat="1" applyFont="1" applyFill="1" applyBorder="1"/>
    <xf numFmtId="175" fontId="19" fillId="9" borderId="65" xfId="163" applyNumberFormat="1" applyFont="1" applyFill="1" applyBorder="1"/>
    <xf numFmtId="175" fontId="19" fillId="9" borderId="3" xfId="163" applyNumberFormat="1" applyFont="1" applyFill="1" applyBorder="1"/>
    <xf numFmtId="175" fontId="19" fillId="0" borderId="4" xfId="163" applyNumberFormat="1" applyFont="1" applyFill="1" applyBorder="1" applyAlignment="1">
      <alignment horizontal="center"/>
    </xf>
    <xf numFmtId="175" fontId="46" fillId="7" borderId="63" xfId="163" applyNumberFormat="1" applyFont="1" applyFill="1" applyBorder="1"/>
    <xf numFmtId="175" fontId="45" fillId="9" borderId="4" xfId="163" applyNumberFormat="1" applyFont="1" applyFill="1" applyBorder="1"/>
    <xf numFmtId="175" fontId="45" fillId="9" borderId="54" xfId="163" applyNumberFormat="1" applyFont="1" applyFill="1" applyBorder="1"/>
    <xf numFmtId="175" fontId="45" fillId="9" borderId="60" xfId="163" applyNumberFormat="1" applyFont="1" applyFill="1" applyBorder="1"/>
    <xf numFmtId="175" fontId="45" fillId="0" borderId="37" xfId="163" applyNumberFormat="1" applyFont="1" applyBorder="1" applyAlignment="1">
      <alignment horizontal="center"/>
    </xf>
    <xf numFmtId="172" fontId="46" fillId="0" borderId="55" xfId="163" applyNumberFormat="1" applyFont="1" applyBorder="1"/>
    <xf numFmtId="175" fontId="19" fillId="0" borderId="34" xfId="163" applyNumberFormat="1" applyFont="1" applyBorder="1" applyAlignment="1">
      <alignment horizontal="center"/>
    </xf>
    <xf numFmtId="172" fontId="46" fillId="0" borderId="54" xfId="163" applyNumberFormat="1" applyFont="1" applyBorder="1"/>
    <xf numFmtId="172" fontId="19" fillId="0" borderId="37" xfId="163" applyNumberFormat="1" applyFont="1" applyFill="1" applyBorder="1" applyAlignment="1">
      <alignment horizontal="left" indent="1"/>
    </xf>
    <xf numFmtId="175" fontId="19" fillId="7" borderId="10" xfId="163" applyNumberFormat="1" applyFont="1" applyFill="1" applyBorder="1"/>
    <xf numFmtId="176" fontId="19" fillId="0" borderId="10" xfId="163" applyNumberFormat="1" applyFont="1" applyFill="1" applyBorder="1" applyAlignment="1">
      <alignment horizontal="center"/>
    </xf>
    <xf numFmtId="176" fontId="19" fillId="0" borderId="34" xfId="163" applyNumberFormat="1" applyFont="1" applyFill="1" applyBorder="1" applyAlignment="1">
      <alignment horizontal="center"/>
    </xf>
    <xf numFmtId="172" fontId="19" fillId="0" borderId="70" xfId="163" applyNumberFormat="1" applyFont="1" applyFill="1" applyBorder="1" applyAlignment="1">
      <alignment horizontal="center"/>
    </xf>
    <xf numFmtId="172" fontId="19" fillId="0" borderId="12" xfId="163" applyNumberFormat="1" applyFont="1" applyFill="1" applyBorder="1" applyAlignment="1">
      <alignment horizontal="left" indent="1"/>
    </xf>
    <xf numFmtId="175" fontId="19" fillId="0" borderId="20" xfId="163" applyNumberFormat="1" applyFont="1" applyBorder="1" applyAlignment="1">
      <alignment horizontal="center"/>
    </xf>
    <xf numFmtId="175" fontId="19" fillId="9" borderId="4" xfId="163" applyNumberFormat="1" applyFont="1" applyFill="1" applyBorder="1"/>
    <xf numFmtId="175" fontId="19" fillId="9" borderId="9" xfId="163" applyNumberFormat="1" applyFont="1" applyFill="1" applyBorder="1"/>
    <xf numFmtId="175" fontId="19" fillId="9" borderId="71" xfId="163" applyNumberFormat="1" applyFont="1" applyFill="1" applyBorder="1"/>
    <xf numFmtId="175" fontId="19" fillId="9" borderId="72" xfId="163" applyNumberFormat="1" applyFont="1" applyFill="1" applyBorder="1"/>
    <xf numFmtId="3" fontId="5" fillId="0" borderId="3" xfId="2" applyNumberFormat="1" applyFont="1" applyBorder="1" applyAlignment="1">
      <alignment horizontal="left"/>
    </xf>
    <xf numFmtId="175" fontId="45" fillId="0" borderId="4" xfId="163" applyNumberFormat="1" applyFont="1" applyFill="1" applyBorder="1"/>
    <xf numFmtId="175" fontId="45" fillId="0" borderId="54" xfId="163" applyNumberFormat="1" applyFont="1" applyFill="1" applyBorder="1"/>
    <xf numFmtId="175" fontId="45" fillId="0" borderId="60" xfId="163" applyNumberFormat="1" applyFont="1" applyFill="1" applyBorder="1"/>
    <xf numFmtId="175" fontId="45" fillId="0" borderId="3" xfId="163" applyNumberFormat="1" applyFont="1" applyFill="1" applyBorder="1"/>
    <xf numFmtId="175" fontId="45" fillId="0" borderId="65" xfId="163" applyNumberFormat="1" applyFont="1" applyFill="1" applyBorder="1"/>
    <xf numFmtId="175" fontId="45" fillId="0" borderId="64" xfId="163" applyNumberFormat="1" applyFont="1" applyFill="1" applyBorder="1"/>
    <xf numFmtId="175" fontId="19" fillId="0" borderId="3" xfId="163" applyNumberFormat="1" applyFont="1" applyFill="1" applyBorder="1"/>
    <xf numFmtId="175" fontId="19" fillId="0" borderId="65" xfId="163" applyNumberFormat="1" applyFont="1" applyFill="1" applyBorder="1"/>
    <xf numFmtId="175" fontId="19" fillId="0" borderId="64" xfId="163" applyNumberFormat="1" applyFont="1" applyFill="1" applyBorder="1"/>
    <xf numFmtId="175" fontId="19" fillId="0" borderId="4" xfId="163" applyNumberFormat="1" applyFont="1" applyFill="1" applyBorder="1"/>
    <xf numFmtId="175" fontId="19" fillId="0" borderId="9" xfId="163" applyNumberFormat="1" applyFont="1" applyFill="1" applyBorder="1"/>
    <xf numFmtId="175" fontId="19" fillId="0" borderId="71" xfId="163" applyNumberFormat="1" applyFont="1" applyFill="1" applyBorder="1"/>
    <xf numFmtId="175" fontId="19" fillId="0" borderId="72" xfId="163" applyNumberFormat="1" applyFont="1" applyFill="1" applyBorder="1"/>
    <xf numFmtId="177" fontId="5" fillId="6" borderId="3" xfId="18" applyNumberFormat="1" applyFont="1" applyFill="1" applyBorder="1"/>
    <xf numFmtId="177" fontId="5" fillId="0" borderId="0" xfId="38" applyNumberFormat="1" applyFont="1"/>
    <xf numFmtId="177" fontId="5" fillId="6" borderId="39" xfId="18" applyNumberFormat="1" applyFont="1" applyFill="1" applyBorder="1"/>
    <xf numFmtId="172" fontId="19" fillId="0" borderId="34" xfId="163" applyNumberFormat="1" applyFont="1" applyFill="1" applyBorder="1" applyAlignment="1">
      <alignment horizontal="center"/>
    </xf>
    <xf numFmtId="172" fontId="19" fillId="0" borderId="39" xfId="163" applyNumberFormat="1" applyFont="1" applyFill="1" applyBorder="1" applyAlignment="1">
      <alignment horizontal="center"/>
    </xf>
    <xf numFmtId="175" fontId="19" fillId="9" borderId="18" xfId="163" applyNumberFormat="1" applyFont="1" applyFill="1" applyBorder="1"/>
    <xf numFmtId="175" fontId="19" fillId="9" borderId="39" xfId="163" applyNumberFormat="1" applyFont="1" applyFill="1" applyBorder="1"/>
    <xf numFmtId="175" fontId="19" fillId="0" borderId="63" xfId="163" applyNumberFormat="1" applyFont="1" applyFill="1" applyBorder="1"/>
    <xf numFmtId="175" fontId="19" fillId="0" borderId="31" xfId="163" applyNumberFormat="1" applyFont="1" applyFill="1" applyBorder="1"/>
    <xf numFmtId="172" fontId="19" fillId="0" borderId="73" xfId="163" applyNumberFormat="1" applyFont="1" applyBorder="1"/>
    <xf numFmtId="175" fontId="19" fillId="9" borderId="10" xfId="163" applyNumberFormat="1" applyFont="1" applyFill="1" applyBorder="1"/>
    <xf numFmtId="175" fontId="19" fillId="9" borderId="54" xfId="163" applyNumberFormat="1" applyFont="1" applyFill="1" applyBorder="1"/>
    <xf numFmtId="175" fontId="19" fillId="9" borderId="74" xfId="163" applyNumberFormat="1" applyFont="1" applyFill="1" applyBorder="1"/>
    <xf numFmtId="175" fontId="46" fillId="0" borderId="21" xfId="163" applyNumberFormat="1" applyFont="1" applyBorder="1"/>
    <xf numFmtId="175" fontId="46" fillId="0" borderId="40" xfId="163" applyNumberFormat="1" applyFont="1" applyBorder="1"/>
    <xf numFmtId="175" fontId="45" fillId="9" borderId="18" xfId="163" applyNumberFormat="1" applyFont="1" applyFill="1" applyBorder="1"/>
    <xf numFmtId="175" fontId="45" fillId="0" borderId="18" xfId="163" applyNumberFormat="1" applyFont="1" applyFill="1" applyBorder="1"/>
    <xf numFmtId="175" fontId="45" fillId="0" borderId="39" xfId="163" applyNumberFormat="1" applyFont="1" applyFill="1" applyBorder="1"/>
    <xf numFmtId="175" fontId="44" fillId="0" borderId="21" xfId="163" applyNumberFormat="1" applyFont="1" applyFill="1" applyBorder="1"/>
    <xf numFmtId="175" fontId="44" fillId="0" borderId="40" xfId="163" applyNumberFormat="1" applyFont="1" applyFill="1" applyBorder="1"/>
    <xf numFmtId="0" fontId="5" fillId="0" borderId="0" xfId="38" applyFont="1"/>
    <xf numFmtId="0" fontId="17" fillId="5" borderId="34" xfId="38" applyFont="1" applyFill="1" applyBorder="1"/>
    <xf numFmtId="0" fontId="17" fillId="5" borderId="35" xfId="38" applyFont="1" applyFill="1" applyBorder="1"/>
    <xf numFmtId="14" fontId="5" fillId="6" borderId="4" xfId="2" applyNumberFormat="1" applyFont="1" applyFill="1" applyBorder="1" applyAlignment="1">
      <alignment horizontal="center"/>
    </xf>
    <xf numFmtId="1" fontId="5" fillId="6" borderId="4" xfId="2" applyNumberFormat="1" applyFont="1" applyFill="1" applyBorder="1" applyAlignment="1">
      <alignment horizontal="center"/>
    </xf>
    <xf numFmtId="177" fontId="5" fillId="0" borderId="0" xfId="2" applyNumberFormat="1" applyFont="1"/>
    <xf numFmtId="44" fontId="5" fillId="0" borderId="0" xfId="2" applyNumberFormat="1" applyFont="1"/>
    <xf numFmtId="3" fontId="5" fillId="0" borderId="3" xfId="2" applyNumberFormat="1" applyFont="1" applyBorder="1" applyAlignment="1">
      <alignment horizontal="center"/>
    </xf>
    <xf numFmtId="175" fontId="45" fillId="9" borderId="39" xfId="163" applyNumberFormat="1" applyFont="1" applyFill="1" applyBorder="1"/>
    <xf numFmtId="172" fontId="19" fillId="0" borderId="17" xfId="163" applyNumberFormat="1" applyFont="1" applyFill="1" applyBorder="1" applyAlignment="1">
      <alignment horizontal="left" indent="2"/>
    </xf>
    <xf numFmtId="172" fontId="46" fillId="0" borderId="26" xfId="163" applyNumberFormat="1" applyFont="1" applyFill="1" applyBorder="1"/>
    <xf numFmtId="172" fontId="46" fillId="0" borderId="55" xfId="163" applyNumberFormat="1" applyFont="1" applyFill="1" applyBorder="1"/>
    <xf numFmtId="172" fontId="46" fillId="0" borderId="54" xfId="163" applyNumberFormat="1" applyFont="1" applyFill="1" applyBorder="1"/>
    <xf numFmtId="42" fontId="47" fillId="0" borderId="3" xfId="18" applyNumberFormat="1" applyFont="1" applyFill="1" applyBorder="1"/>
    <xf numFmtId="42" fontId="47" fillId="0" borderId="4" xfId="18" applyNumberFormat="1" applyFont="1" applyFill="1" applyBorder="1"/>
    <xf numFmtId="178" fontId="5" fillId="0" borderId="0" xfId="2" applyNumberFormat="1" applyFont="1"/>
    <xf numFmtId="0" fontId="17" fillId="5" borderId="4" xfId="2" applyFont="1" applyFill="1" applyBorder="1"/>
    <xf numFmtId="172" fontId="45" fillId="0" borderId="0" xfId="163" applyNumberFormat="1" applyFont="1" applyFill="1"/>
    <xf numFmtId="0" fontId="16" fillId="4" borderId="4" xfId="2" applyFont="1" applyFill="1" applyBorder="1" applyAlignment="1">
      <alignment horizontal="center" wrapText="1"/>
    </xf>
    <xf numFmtId="0" fontId="14" fillId="0" borderId="4" xfId="2" applyFont="1" applyBorder="1" applyAlignment="1">
      <alignment horizontal="center" vertical="center" wrapText="1"/>
    </xf>
    <xf numFmtId="14" fontId="44" fillId="9" borderId="3" xfId="163" applyNumberFormat="1" applyFont="1" applyFill="1" applyBorder="1" applyAlignment="1">
      <alignment horizontal="center" vertical="center" wrapText="1"/>
    </xf>
    <xf numFmtId="0" fontId="32" fillId="0" borderId="0" xfId="30" applyFont="1" applyAlignment="1">
      <alignment horizontal="center" vertical="center"/>
    </xf>
    <xf numFmtId="0" fontId="31" fillId="0" borderId="0" xfId="30" applyFont="1" applyAlignment="1">
      <alignment horizontal="center" vertical="center"/>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2" fillId="0" borderId="0" xfId="30" applyFont="1" applyAlignment="1">
      <alignment horizontal="center" vertical="center" wrapText="1"/>
    </xf>
    <xf numFmtId="164" fontId="14" fillId="5" borderId="10" xfId="7" applyNumberFormat="1" applyFont="1" applyFill="1" applyBorder="1" applyAlignment="1">
      <alignment horizontal="center"/>
    </xf>
    <xf numFmtId="164" fontId="14" fillId="5" borderId="35" xfId="7" applyNumberFormat="1" applyFont="1" applyFill="1" applyBorder="1" applyAlignment="1">
      <alignment horizontal="center"/>
    </xf>
    <xf numFmtId="0" fontId="15" fillId="0" borderId="0" xfId="2" applyFont="1" applyAlignment="1">
      <alignment horizontal="center"/>
    </xf>
    <xf numFmtId="0" fontId="23" fillId="0" borderId="0" xfId="2" applyFont="1" applyAlignment="1">
      <alignment horizontal="left" vertical="top" wrapText="1"/>
    </xf>
    <xf numFmtId="0" fontId="16" fillId="4" borderId="4" xfId="2" applyFont="1" applyFill="1" applyBorder="1" applyAlignment="1">
      <alignment horizontal="center" wrapText="1"/>
    </xf>
    <xf numFmtId="0" fontId="16" fillId="4" borderId="4" xfId="2" applyFont="1" applyFill="1" applyBorder="1" applyAlignment="1">
      <alignment horizontal="center"/>
    </xf>
    <xf numFmtId="0" fontId="14" fillId="0" borderId="4" xfId="2" applyFont="1" applyBorder="1" applyAlignment="1">
      <alignment horizontal="center" vertical="center" wrapText="1"/>
    </xf>
    <xf numFmtId="1" fontId="15" fillId="0" borderId="0" xfId="2" applyNumberFormat="1" applyFont="1" applyAlignment="1">
      <alignment horizontal="center"/>
    </xf>
    <xf numFmtId="1" fontId="15" fillId="0" borderId="0" xfId="2" quotePrefix="1" applyNumberFormat="1" applyFont="1" applyAlignment="1">
      <alignment horizontal="center"/>
    </xf>
    <xf numFmtId="1" fontId="14" fillId="0" borderId="0" xfId="2" quotePrefix="1" applyNumberFormat="1" applyFont="1" applyAlignment="1">
      <alignment horizontal="center"/>
    </xf>
    <xf numFmtId="1" fontId="16" fillId="8" borderId="6" xfId="2" applyNumberFormat="1" applyFont="1" applyFill="1" applyBorder="1" applyAlignment="1">
      <alignment horizontal="center" vertical="center"/>
    </xf>
    <xf numFmtId="1" fontId="16" fillId="8" borderId="8" xfId="2" applyNumberFormat="1" applyFont="1" applyFill="1" applyBorder="1" applyAlignment="1">
      <alignment horizontal="center" vertical="center"/>
    </xf>
    <xf numFmtId="1" fontId="16" fillId="5" borderId="5" xfId="2" applyNumberFormat="1" applyFont="1" applyFill="1" applyBorder="1" applyAlignment="1">
      <alignment horizontal="center" vertical="center" wrapText="1"/>
    </xf>
    <xf numFmtId="1" fontId="16" fillId="5" borderId="6" xfId="2" applyNumberFormat="1" applyFont="1" applyFill="1" applyBorder="1" applyAlignment="1">
      <alignment horizontal="center" vertical="center" wrapText="1"/>
    </xf>
    <xf numFmtId="1" fontId="16" fillId="5" borderId="8" xfId="2" applyNumberFormat="1" applyFont="1" applyFill="1" applyBorder="1" applyAlignment="1">
      <alignment horizontal="center" vertical="center" wrapText="1"/>
    </xf>
    <xf numFmtId="0" fontId="26" fillId="7" borderId="10" xfId="2" applyFont="1" applyFill="1" applyBorder="1" applyAlignment="1">
      <alignment horizontal="left"/>
    </xf>
    <xf numFmtId="0" fontId="26" fillId="7" borderId="34" xfId="2" applyFont="1" applyFill="1" applyBorder="1" applyAlignment="1">
      <alignment horizontal="left"/>
    </xf>
    <xf numFmtId="0" fontId="26" fillId="7" borderId="35" xfId="2" applyFont="1" applyFill="1" applyBorder="1" applyAlignment="1">
      <alignment horizontal="left"/>
    </xf>
    <xf numFmtId="0" fontId="17" fillId="5" borderId="10" xfId="2" applyFont="1" applyFill="1" applyBorder="1" applyAlignment="1">
      <alignment horizontal="left"/>
    </xf>
    <xf numFmtId="0" fontId="17" fillId="5" borderId="34" xfId="2" applyFont="1" applyFill="1" applyBorder="1" applyAlignment="1">
      <alignment horizontal="left"/>
    </xf>
    <xf numFmtId="0" fontId="17" fillId="5" borderId="35" xfId="2" applyFont="1" applyFill="1" applyBorder="1" applyAlignment="1">
      <alignment horizontal="left"/>
    </xf>
    <xf numFmtId="0" fontId="5" fillId="0" borderId="57" xfId="28" applyFont="1" applyBorder="1" applyAlignment="1">
      <alignment horizontal="left" vertical="top" wrapText="1"/>
    </xf>
    <xf numFmtId="0" fontId="5" fillId="0" borderId="6" xfId="28" applyFont="1" applyBorder="1" applyAlignment="1">
      <alignment horizontal="left" vertical="top" wrapText="1"/>
    </xf>
    <xf numFmtId="0" fontId="14" fillId="0" borderId="36" xfId="28" applyFont="1" applyBorder="1" applyAlignment="1">
      <alignment horizontal="center" vertical="center" wrapText="1"/>
    </xf>
    <xf numFmtId="0" fontId="14" fillId="0" borderId="37" xfId="28" applyFont="1" applyBorder="1" applyAlignment="1">
      <alignment horizontal="center" vertical="center" wrapText="1"/>
    </xf>
    <xf numFmtId="0" fontId="15" fillId="0" borderId="0" xfId="28" applyFont="1" applyAlignment="1">
      <alignment horizontal="center"/>
    </xf>
    <xf numFmtId="0" fontId="15" fillId="0" borderId="0" xfId="28" quotePrefix="1" applyFont="1" applyAlignment="1">
      <alignment horizontal="center"/>
    </xf>
    <xf numFmtId="172" fontId="16" fillId="0" borderId="0" xfId="163" applyNumberFormat="1" applyFont="1" applyAlignment="1">
      <alignment horizontal="center"/>
    </xf>
    <xf numFmtId="172" fontId="19" fillId="0" borderId="10" xfId="163" applyNumberFormat="1" applyFont="1" applyBorder="1" applyAlignment="1">
      <alignment horizontal="center" wrapText="1"/>
    </xf>
    <xf numFmtId="172" fontId="19" fillId="0" borderId="34" xfId="163" applyNumberFormat="1" applyFont="1" applyBorder="1" applyAlignment="1">
      <alignment horizontal="center" wrapText="1"/>
    </xf>
    <xf numFmtId="172" fontId="19" fillId="0" borderId="35" xfId="163" applyNumberFormat="1" applyFont="1" applyBorder="1" applyAlignment="1">
      <alignment horizontal="center" wrapText="1"/>
    </xf>
    <xf numFmtId="172" fontId="19" fillId="0" borderId="32" xfId="163" applyNumberFormat="1" applyFont="1" applyBorder="1" applyAlignment="1">
      <alignment horizontal="center" wrapText="1"/>
    </xf>
    <xf numFmtId="172" fontId="19" fillId="0" borderId="3" xfId="163" applyNumberFormat="1" applyFont="1" applyBorder="1" applyAlignment="1">
      <alignment horizontal="center" wrapText="1"/>
    </xf>
  </cellXfs>
  <cellStyles count="164">
    <cellStyle name="$1000s (0)" xfId="1" xr:uid="{00000000-0005-0000-0000-000000000000}"/>
    <cellStyle name="%" xfId="2" xr:uid="{00000000-0005-0000-0000-000001000000}"/>
    <cellStyle name="% 17" xfId="38" xr:uid="{342B81FA-3B66-454D-8234-89209E30C3B1}"/>
    <cellStyle name="% 2" xfId="28" xr:uid="{00000000-0005-0000-0000-000002000000}"/>
    <cellStyle name="% 2 2" xfId="161" xr:uid="{F8F3FF11-F0F5-48B0-8127-D9C977839299}"/>
    <cellStyle name="% 2 5" xfId="46" xr:uid="{A87279E0-1197-4020-A731-EF2D1B54B3D3}"/>
    <cellStyle name="% 3" xfId="110" xr:uid="{0A36658B-455B-4F5B-8F5E-FB38FBFA6685}"/>
    <cellStyle name="% 3 2" xfId="159" xr:uid="{83D95E73-532F-455F-9FCA-EF0F9408B0CE}"/>
    <cellStyle name="%_IBM Attachment 4-A Pricing Forms 20081107 v4 (11-14-08)" xfId="37" xr:uid="{FC9A1C3A-5AFE-49EC-95DD-CBD23215FD02}"/>
    <cellStyle name="1000s (0)" xfId="3" xr:uid="{00000000-0005-0000-0000-000003000000}"/>
    <cellStyle name="ColBlue" xfId="4" xr:uid="{00000000-0005-0000-0000-000004000000}"/>
    <cellStyle name="ColGreen" xfId="5" xr:uid="{00000000-0005-0000-0000-000005000000}"/>
    <cellStyle name="ColRed" xfId="6" xr:uid="{00000000-0005-0000-0000-000006000000}"/>
    <cellStyle name="Comma" xfId="7" builtinId="3"/>
    <cellStyle name="Comma  - Style1" xfId="8" xr:uid="{00000000-0005-0000-0000-000008000000}"/>
    <cellStyle name="Comma  - Style2" xfId="9" xr:uid="{00000000-0005-0000-0000-000009000000}"/>
    <cellStyle name="Comma  - Style3" xfId="10" xr:uid="{00000000-0005-0000-0000-00000A000000}"/>
    <cellStyle name="Comma  - Style4" xfId="11" xr:uid="{00000000-0005-0000-0000-00000B000000}"/>
    <cellStyle name="Comma  - Style5" xfId="12" xr:uid="{00000000-0005-0000-0000-00000C000000}"/>
    <cellStyle name="Comma  - Style6" xfId="13" xr:uid="{00000000-0005-0000-0000-00000D000000}"/>
    <cellStyle name="Comma  - Style7" xfId="14" xr:uid="{00000000-0005-0000-0000-00000E000000}"/>
    <cellStyle name="Comma  - Style8" xfId="15" xr:uid="{00000000-0005-0000-0000-00000F000000}"/>
    <cellStyle name="Comma (1)" xfId="16" xr:uid="{00000000-0005-0000-0000-000010000000}"/>
    <cellStyle name="Comma (2)" xfId="17" xr:uid="{00000000-0005-0000-0000-000011000000}"/>
    <cellStyle name="Comma 10" xfId="136" xr:uid="{FE028E0E-A00A-42E4-A382-C89AB27EBB77}"/>
    <cellStyle name="Comma 11" xfId="163" xr:uid="{19646534-A673-402C-8A16-9BDA939EE44B}"/>
    <cellStyle name="Comma 2" xfId="29" xr:uid="{00000000-0005-0000-0000-000012000000}"/>
    <cellStyle name="Comma 2 2" xfId="84" xr:uid="{F2F42594-B90C-4376-A913-A32647C7837E}"/>
    <cellStyle name="Comma 2 2 2" xfId="77" xr:uid="{4A946035-28EB-4884-880B-1399E8B3B14E}"/>
    <cellStyle name="Comma 2 2 2 2" xfId="97" xr:uid="{F8B001DD-CBEB-4F38-8DD7-D21979669606}"/>
    <cellStyle name="Comma 2 2 3" xfId="111" xr:uid="{A44620A9-3694-414F-B38B-7FBEF9D7AFF0}"/>
    <cellStyle name="Comma 2 2 4" xfId="144" xr:uid="{048568C7-2510-49C5-BF34-019C42C94BED}"/>
    <cellStyle name="Comma 2 3" xfId="89" xr:uid="{CD749144-40CE-4E94-A0E5-1287B34DF2AE}"/>
    <cellStyle name="Comma 2 3 2" xfId="99" xr:uid="{388245BB-1DAD-4204-B3CA-4AEA8226D610}"/>
    <cellStyle name="Comma 2 3 3" xfId="149" xr:uid="{340DFFDE-3B33-4B90-9737-DE56F5B9E623}"/>
    <cellStyle name="Comma 2 4" xfId="104" xr:uid="{A97A4FD4-DDFB-4449-8BFB-804A85FE0B37}"/>
    <cellStyle name="Comma 2 5" xfId="120" xr:uid="{6E0AED21-EB79-4643-B6BE-E75B55F34B99}"/>
    <cellStyle name="Comma 2 6" xfId="59" xr:uid="{F588AA5C-3BE0-4EBD-9B28-F5A7A38CD061}"/>
    <cellStyle name="Comma 2 7" xfId="142" xr:uid="{AFAA1370-D896-423B-9EBA-7F21FEF689AD}"/>
    <cellStyle name="Comma 3" xfId="32" xr:uid="{00000000-0005-0000-0000-000013000000}"/>
    <cellStyle name="Comma 3 2" xfId="121" xr:uid="{DAA48DA2-6806-4476-A125-F2B7B070A921}"/>
    <cellStyle name="Comma 3 3" xfId="146" xr:uid="{2B96AB3A-13AD-4AF0-A94F-6BE2629DBA00}"/>
    <cellStyle name="Comma 4" xfId="81" xr:uid="{4DF0956E-099B-4406-A1C6-6D2E7933F8A0}"/>
    <cellStyle name="Comma 4 2" xfId="151" xr:uid="{F9709432-10F4-4DAB-BF6C-B3CE8D16535D}"/>
    <cellStyle name="Comma 5" xfId="114" xr:uid="{95A108CD-8A07-476B-B87E-F58375516086}"/>
    <cellStyle name="Comma 5 2" xfId="154" xr:uid="{179B4C64-49B3-4E50-9972-CD4FAE82CCD2}"/>
    <cellStyle name="Comma 6" xfId="40" xr:uid="{95F1633F-C887-415B-B057-BFF4E01D90A3}"/>
    <cellStyle name="Comma 6 2" xfId="157" xr:uid="{5645F38E-BE6C-420C-AF35-940B6220742F}"/>
    <cellStyle name="Comma 7" xfId="117" xr:uid="{FEFFED30-F17C-4FBF-A206-302AA2513A5C}"/>
    <cellStyle name="Comma 8" xfId="35" xr:uid="{7537E7AD-DBB9-44A4-A621-DC7A6204C24B}"/>
    <cellStyle name="Comma 9" xfId="43" xr:uid="{1AFE98DA-A634-4824-B023-DEA9CABA4BFF}"/>
    <cellStyle name="Currency" xfId="18" builtinId="4"/>
    <cellStyle name="Currency (0)" xfId="19" xr:uid="{00000000-0005-0000-0000-000015000000}"/>
    <cellStyle name="Currency (2)" xfId="20" xr:uid="{00000000-0005-0000-0000-000016000000}"/>
    <cellStyle name="Currency 10" xfId="36" xr:uid="{6117C81B-7C0F-4893-9EDF-3BC26BB3A7A3}"/>
    <cellStyle name="Currency 11" xfId="42" xr:uid="{44E524AB-7619-4946-A2D5-04F63CD89E58}"/>
    <cellStyle name="Currency 12" xfId="138" xr:uid="{BE68BD80-72E5-4FB8-984A-C407600A754A}"/>
    <cellStyle name="Currency 2" xfId="33" xr:uid="{00000000-0005-0000-0000-000017000000}"/>
    <cellStyle name="Currency 2 2" xfId="130" xr:uid="{8730FE99-BD74-48CA-A886-C7FEE541D851}"/>
    <cellStyle name="Currency 2 3" xfId="123" xr:uid="{B6A4A7BA-79FB-4F9C-92B9-5A43157F39BF}"/>
    <cellStyle name="Currency 2 4" xfId="160" xr:uid="{CA7A5BD8-4771-4BC4-BBEF-863F8CB48EFA}"/>
    <cellStyle name="Currency 3" xfId="47" xr:uid="{DE54A796-4E2A-4E6D-9F6D-48188582C211}"/>
    <cellStyle name="Currency 3 2" xfId="55" xr:uid="{745AE614-8E88-4DFD-A966-7F0DF288F3E3}"/>
    <cellStyle name="Currency 3 2 2" xfId="64" xr:uid="{A780B138-E57E-4C5A-95AE-6CDC799EDADE}"/>
    <cellStyle name="Currency 3 2 3" xfId="73" xr:uid="{AD5B796E-D4E7-4305-8970-8C45B5D0021C}"/>
    <cellStyle name="Currency 3 3" xfId="60" xr:uid="{8FD37934-E0B1-4296-A3DD-A0D30C7039F9}"/>
    <cellStyle name="Currency 3 4" xfId="69" xr:uid="{354B34C6-C358-443B-BB63-E81177A42CB0}"/>
    <cellStyle name="Currency 3 5" xfId="133" xr:uid="{BB4EF061-8294-44DC-977C-5D8C56705A79}"/>
    <cellStyle name="Currency 4" xfId="48" xr:uid="{5229E83A-19B2-47CD-ADDF-B4F165531539}"/>
    <cellStyle name="Currency 5" xfId="41" xr:uid="{A1DF2CD8-B62F-41B8-BF3B-5B148EDA8F1C}"/>
    <cellStyle name="Currency 6" xfId="88" xr:uid="{9747CE1D-5C99-46FA-8891-A114C7B2BC61}"/>
    <cellStyle name="Currency 7" xfId="105" xr:uid="{A16E36FA-2DDD-43EB-B8C1-F4981638913E}"/>
    <cellStyle name="Currency 8" xfId="93" xr:uid="{4FDBDEE5-8820-4194-BA83-2A38BE15F542}"/>
    <cellStyle name="Currency 9" xfId="85" xr:uid="{9F0E0087-D90D-4476-BF78-F2EBF0EC980C}"/>
    <cellStyle name="Normal" xfId="0" builtinId="0"/>
    <cellStyle name="Normal - Style1" xfId="21" xr:uid="{00000000-0005-0000-0000-000019000000}"/>
    <cellStyle name="Normal 10" xfId="92" xr:uid="{B93ACA74-B3F1-4134-B6D0-8CEE0037EBA2}"/>
    <cellStyle name="Normal 10 10" xfId="125" xr:uid="{2CAAF3B6-A405-4AA5-AEDA-4F25F5A528DB}"/>
    <cellStyle name="Normal 10 2" xfId="83" xr:uid="{2174BC1A-31DB-4F1C-B6BB-04B22E055BA5}"/>
    <cellStyle name="Normal 11" xfId="82" xr:uid="{5D86180F-3C50-4BA2-9977-BB06AB3D7997}"/>
    <cellStyle name="Normal 11 2" xfId="96" xr:uid="{0B282C60-6546-4138-8946-2A6A843FB5DB}"/>
    <cellStyle name="Normal 11 3" xfId="119" xr:uid="{A89F2E0B-10C8-438D-AEB3-0DDE33219358}"/>
    <cellStyle name="Normal 12" xfId="78" xr:uid="{52C66C5B-30E6-48A7-A257-FA3573319416}"/>
    <cellStyle name="Normal 13" xfId="116" xr:uid="{2297DEDC-3A10-41D7-B32A-1BD2DABCF9B8}"/>
    <cellStyle name="Normal 13 2" xfId="162" xr:uid="{0A554D7F-7843-4479-ADAC-A61F29BE78B6}"/>
    <cellStyle name="Normal 14" xfId="98" xr:uid="{FCD6D5A3-F4E2-4B48-9955-F080C5C2E00D}"/>
    <cellStyle name="Normal 15" xfId="95" xr:uid="{9D2E3BEE-9BE2-4531-8B05-45458C444BF4}"/>
    <cellStyle name="Normal 16" xfId="91" xr:uid="{84FD901D-6195-45BF-AFCB-BFF1E663ED25}"/>
    <cellStyle name="Normal 17" xfId="80" xr:uid="{8E1F9FDA-A042-4610-9806-EE7C15F64C6B}"/>
    <cellStyle name="Normal 18" xfId="108" xr:uid="{C100A4DC-09DE-488C-85DD-7556936C5B79}"/>
    <cellStyle name="Normal 19" xfId="34" xr:uid="{1F9755A8-9962-4B28-9780-805D4DE5CC80}"/>
    <cellStyle name="Normal 2" xfId="27" xr:uid="{00000000-0005-0000-0000-00001A000000}"/>
    <cellStyle name="Normal 2 2" xfId="53" xr:uid="{7ED04918-56C1-4343-B30A-73F007E86313}"/>
    <cellStyle name="Normal 2 2 2" xfId="131" xr:uid="{8A6A5A51-B6E6-4BFA-A370-0F4CE6423D5C}"/>
    <cellStyle name="Normal 2 2 3" xfId="143" xr:uid="{2DE8CE0B-1BB7-4021-AB98-04D9631E9A8F}"/>
    <cellStyle name="Normal 2 3" xfId="112" xr:uid="{A31C3140-54D2-462E-ABA8-85E49BFFB763}"/>
    <cellStyle name="Normal 2 3 2" xfId="147" xr:uid="{9F719557-5FA5-40CC-929D-542C9EE0B120}"/>
    <cellStyle name="Normal 2 4" xfId="31" xr:uid="{00000000-0005-0000-0000-00001B000000}"/>
    <cellStyle name="Normal 2 5" xfId="122" xr:uid="{0CB15AEB-B8F0-4105-AD0E-569E74833C17}"/>
    <cellStyle name="Normal 2 6" xfId="141" xr:uid="{5DE4FBA7-B1CE-4378-8913-DE892CBC2E87}"/>
    <cellStyle name="Normal 20" xfId="44" xr:uid="{6947D966-BA94-4149-BC73-85878570A13A}"/>
    <cellStyle name="Normal 21" xfId="137" xr:uid="{D45F7BED-1DE4-455C-AFE4-B9956B93EBAF}"/>
    <cellStyle name="Normal 247 2" xfId="126" xr:uid="{CB2CEDCF-F42D-44A3-AEA5-D1B17B69F935}"/>
    <cellStyle name="Normal 3" xfId="30" xr:uid="{00000000-0005-0000-0000-00001C000000}"/>
    <cellStyle name="Normal 3 2" xfId="56" xr:uid="{D39D1688-524A-4193-8028-00E5743F0919}"/>
    <cellStyle name="Normal 3 2 2" xfId="65" xr:uid="{043E69E3-1E79-4289-AAE5-3DF11A5308F7}"/>
    <cellStyle name="Normal 3 2 3" xfId="74" xr:uid="{400AC1BE-B617-4103-9BB7-50468FBDA0C7}"/>
    <cellStyle name="Normal 3 2 4" xfId="113" xr:uid="{816D4137-1220-4FD7-8FD1-033BDE06CFF9}"/>
    <cellStyle name="Normal 3 3" xfId="61" xr:uid="{00CDAD38-E1C0-4255-B70E-E8D10AFCC456}"/>
    <cellStyle name="Normal 3 3 2" xfId="101" xr:uid="{18ED878E-786B-42ED-BF1C-FB3E1645342F}"/>
    <cellStyle name="Normal 3 4" xfId="70" xr:uid="{D0D687CF-D4AF-46E8-9448-3E669FF9A3D8}"/>
    <cellStyle name="Normal 3 5" xfId="109" xr:uid="{7E76A3AF-E92D-4F4F-B617-F5411E9CC15D}"/>
    <cellStyle name="Normal 3 6" xfId="124" xr:uid="{13CACD6E-6B11-4E5F-82EF-6B76E8DE1B2A}"/>
    <cellStyle name="Normal 3 7" xfId="134" xr:uid="{5FF964B5-2843-48A2-8AAE-95912FABCE16}"/>
    <cellStyle name="Normal 3 8" xfId="49" xr:uid="{B76A5D06-1BEF-413F-BA25-618D71C30CD1}"/>
    <cellStyle name="Normal 3 9" xfId="148" xr:uid="{0AC4353A-D439-4819-8B01-27EB9A269CE9}"/>
    <cellStyle name="Normal 4" xfId="50" xr:uid="{211DF40C-4721-4F89-8BC6-F434E0094603}"/>
    <cellStyle name="Normal 4 2" xfId="57" xr:uid="{8F434E3F-11A1-412C-A759-51B4809EEF86}"/>
    <cellStyle name="Normal 4 2 2" xfId="66" xr:uid="{12D0C767-85DC-4323-8F2F-B3B6AD795800}"/>
    <cellStyle name="Normal 4 2 3" xfId="75" xr:uid="{04BF2349-864A-49C0-A1E5-4D6954798BC2}"/>
    <cellStyle name="Normal 4 3" xfId="62" xr:uid="{942179B0-E359-4790-8313-7ABE7D2842A7}"/>
    <cellStyle name="Normal 4 4" xfId="71" xr:uid="{0210CE0D-B86C-4028-BA6A-AC09D37F82D3}"/>
    <cellStyle name="Normal 4 5" xfId="102" xr:uid="{98EC9C59-77B1-47E9-B403-C25EF98A2AA8}"/>
    <cellStyle name="Normal 4 6" xfId="128" xr:uid="{ABD92F4C-D6E5-4577-A81F-216958322BDD}"/>
    <cellStyle name="Normal 4 7" xfId="132" xr:uid="{057330E7-8995-43D5-A860-989F5FE2299C}"/>
    <cellStyle name="Normal 4 8" xfId="150" xr:uid="{60674143-6F70-4E67-8092-762687FA6CE0}"/>
    <cellStyle name="Normal 5" xfId="51" xr:uid="{8CBE560C-BAA4-4FC6-951E-D856246F6DBF}"/>
    <cellStyle name="Normal 5 2" xfId="58" xr:uid="{A2A2AD27-8957-4A19-A2E4-B12B62ADE0F6}"/>
    <cellStyle name="Normal 5 2 2" xfId="67" xr:uid="{DB0BF7B9-D112-4733-BC95-FD46BD80270A}"/>
    <cellStyle name="Normal 5 2 3" xfId="76" xr:uid="{1742D45C-AEE3-4751-85C0-A68298440403}"/>
    <cellStyle name="Normal 5 3" xfId="63" xr:uid="{A2CF34EE-587C-43D3-A2BE-C01919D29D71}"/>
    <cellStyle name="Normal 5 4" xfId="72" xr:uid="{F31999AA-67CC-4B60-8C5A-D41CC049244F}"/>
    <cellStyle name="Normal 5 5" xfId="106" xr:uid="{037592FC-6D29-48B8-9AD7-B7B0BA686147}"/>
    <cellStyle name="Normal 5 6" xfId="153" xr:uid="{B6F18245-FA8F-4E64-BBE7-B87245ED831D}"/>
    <cellStyle name="Normal 6" xfId="52" xr:uid="{949AC3F9-9193-4891-AC5D-4E4DFD4ECB8F}"/>
    <cellStyle name="Normal 6 2" xfId="103" xr:uid="{B6BE0F68-B212-4D8B-99E5-9E78BED31D11}"/>
    <cellStyle name="Normal 6 3" xfId="156" xr:uid="{E2AE28CF-A55B-4545-A8CE-5F97E5B83736}"/>
    <cellStyle name="Normal 7" xfId="68" xr:uid="{98675DE7-B7B1-422C-835B-490CF6B1D638}"/>
    <cellStyle name="Normal 7 2" xfId="118" xr:uid="{159676B8-3300-4818-B670-66D10D1DA7F1}"/>
    <cellStyle name="Normal 7 3" xfId="129" xr:uid="{F8DDB5E5-7EFF-4CAA-8F65-7FB220474779}"/>
    <cellStyle name="Normal 8" xfId="39" xr:uid="{58707D4E-D521-4F24-8ACA-DEB34846A44E}"/>
    <cellStyle name="Normal 8 2" xfId="115" xr:uid="{0206A6F3-F6C8-41AB-9AC3-EBB23F8FA7F0}"/>
    <cellStyle name="Normal 9" xfId="45" xr:uid="{D3D2B9D2-C43A-48C7-B8BA-581144E3E26E}"/>
    <cellStyle name="Normal 9 2" xfId="79" xr:uid="{099A6A2A-F4F2-41B1-B9CE-EA4685F2FD80}"/>
    <cellStyle name="Not_Excession" xfId="22" xr:uid="{00000000-0005-0000-0000-00001D000000}"/>
    <cellStyle name="Percent" xfId="23" builtinId="5"/>
    <cellStyle name="Percent (1)" xfId="24" xr:uid="{00000000-0005-0000-0000-00001F000000}"/>
    <cellStyle name="Percent (2)" xfId="25" xr:uid="{00000000-0005-0000-0000-000020000000}"/>
    <cellStyle name="Percent 2" xfId="54" xr:uid="{AED0DEB5-FB8E-46F9-8DEE-609305B77945}"/>
    <cellStyle name="Percent 2 10" xfId="127" xr:uid="{CB3ED268-E7C1-4189-906B-3281D1355BD6}"/>
    <cellStyle name="Percent 2 2" xfId="90" xr:uid="{FEA76E12-566D-4D0A-B112-6C51F11AFE48}"/>
    <cellStyle name="Percent 2 3" xfId="145" xr:uid="{66234B44-00AD-4FB8-958C-09B63D8D8BB6}"/>
    <cellStyle name="Percent 3" xfId="100" xr:uid="{4CFE107E-5EB0-4257-B5E8-C0C25ED36B17}"/>
    <cellStyle name="Percent 3 2" xfId="152" xr:uid="{6F7F9F50-19F6-46AD-BFA0-947F76861BCE}"/>
    <cellStyle name="Percent 4" xfId="86" xr:uid="{DC08EC9A-4AAF-48DA-BCE1-5237BC68071C}"/>
    <cellStyle name="Percent 4 2" xfId="155" xr:uid="{7A82E016-3998-4E6C-8852-FCDB1C2E6BFC}"/>
    <cellStyle name="Percent 5" xfId="107" xr:uid="{DFB459A6-B90E-4BA9-B228-DAB98F568CA4}"/>
    <cellStyle name="Percent 5 2" xfId="158" xr:uid="{C39B7830-B38C-4ACB-84C3-4DC1225F64EE}"/>
    <cellStyle name="Percent 6" xfId="94" xr:uid="{760EBAB5-C0AD-4E05-9B9D-793BE0E9E581}"/>
    <cellStyle name="Percent 7" xfId="135" xr:uid="{1F0E31C6-EFBE-4B81-BDC8-AAC1762C0AA1}"/>
    <cellStyle name="Percent 8" xfId="139" xr:uid="{FA054EAB-BF97-41E7-887B-FCDB90C5D493}"/>
    <cellStyle name="Percent 9" xfId="140" xr:uid="{9DD8E5F9-FF86-4802-B0C4-3C8477441B1B}"/>
    <cellStyle name="percentage" xfId="26" xr:uid="{00000000-0005-0000-0000-000021000000}"/>
    <cellStyle name="Style 1" xfId="87" xr:uid="{844983B0-F432-4A35-BC35-B2F275A016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17497B"/>
      <rgbColor rgb="00FFFF00"/>
      <rgbColor rgb="00CA8095"/>
      <rgbColor rgb="00B3CF87"/>
      <rgbColor rgb="00641404"/>
      <rgbColor rgb="00808A00"/>
      <rgbColor rgb="00254971"/>
      <rgbColor rgb="00767661"/>
      <rgbColor rgb="00841B06"/>
      <rgbColor rgb="00457686"/>
      <rgbColor rgb="00C0C0C0"/>
      <rgbColor rgb="00777777"/>
      <rgbColor rgb="003A7C3C"/>
      <rgbColor rgb="0017497B"/>
      <rgbColor rgb="00AFBC36"/>
      <rgbColor rgb="00FFC425"/>
      <rgbColor rgb="00767661"/>
      <rgbColor rgb="00DFE1CE"/>
      <rgbColor rgb="00CA290A"/>
      <rgbColor rgb="003B75B6"/>
      <rgbColor rgb="00515800"/>
      <rgbColor rgb="00B3CF87"/>
      <rgbColor rgb="00447686"/>
      <rgbColor rgb="00A70240"/>
      <rgbColor rgb="009DB6D1"/>
      <rgbColor rgb="00CCA000"/>
      <rgbColor rgb="00641404"/>
      <rgbColor rgb="00E1E8A0"/>
      <rgbColor rgb="003B75B6"/>
      <rgbColor rgb="00DFE1CE"/>
      <rgbColor rgb="00CDDB77"/>
      <rgbColor rgb="00E1E8A0"/>
      <rgbColor rgb="009DB6D1"/>
      <rgbColor rgb="00E6C4CE"/>
      <rgbColor rgb="00BC607A"/>
      <rgbColor rgb="00FFDC5B"/>
      <rgbColor rgb="003366FF"/>
      <rgbColor rgb="007194BB"/>
      <rgbColor rgb="00AFBC36"/>
      <rgbColor rgb="00FFC425"/>
      <rgbColor rgb="00CCA000"/>
      <rgbColor rgb="00CA290A"/>
      <rgbColor rgb="003A626E"/>
      <rgbColor rgb="00969696"/>
      <rgbColor rgb="002B4953"/>
      <rgbColor rgb="0083AA44"/>
      <rgbColor rgb="00515800"/>
      <rgbColor rgb="003A7C3C"/>
      <rgbColor rgb="0078022F"/>
      <rgbColor rgb="00A70240"/>
      <rgbColor rgb="000F365D"/>
      <rgbColor rgb="005F5F5F"/>
    </indexedColors>
    <mruColors>
      <color rgb="FF00FF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355600</xdr:colOff>
      <xdr:row>6</xdr:row>
      <xdr:rowOff>0</xdr:rowOff>
    </xdr:from>
    <xdr:to>
      <xdr:col>13</xdr:col>
      <xdr:colOff>195607</xdr:colOff>
      <xdr:row>11</xdr:row>
      <xdr:rowOff>57978</xdr:rowOff>
    </xdr:to>
    <xdr:pic>
      <xdr:nvPicPr>
        <xdr:cNvPr id="4" name="Picture 3">
          <a:extLst>
            <a:ext uri="{FF2B5EF4-FFF2-40B4-BE49-F238E27FC236}">
              <a16:creationId xmlns:a16="http://schemas.microsoft.com/office/drawing/2014/main" id="{F06EC085-EB6C-384A-B3A2-7500B50C63FB}"/>
            </a:ext>
          </a:extLst>
        </xdr:cNvPr>
        <xdr:cNvPicPr>
          <a:picLocks noChangeAspect="1"/>
        </xdr:cNvPicPr>
      </xdr:nvPicPr>
      <xdr:blipFill>
        <a:blip xmlns:r="http://schemas.openxmlformats.org/officeDocument/2006/relationships" r:embed="rId1"/>
        <a:stretch>
          <a:fillRect/>
        </a:stretch>
      </xdr:blipFill>
      <xdr:spPr>
        <a:xfrm>
          <a:off x="952500" y="1092200"/>
          <a:ext cx="6405907" cy="94697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P31"/>
  <sheetViews>
    <sheetView showGridLines="0" tabSelected="1" zoomScaleNormal="100" workbookViewId="0">
      <selection activeCell="P16" sqref="P16"/>
    </sheetView>
  </sheetViews>
  <sheetFormatPr defaultColWidth="9.33203125" defaultRowHeight="12.95"/>
  <cols>
    <col min="1" max="1" width="5.33203125" style="21" customWidth="1"/>
    <col min="2" max="2" width="4" style="21" customWidth="1"/>
    <col min="3" max="14" width="9.33203125" style="21"/>
    <col min="15" max="15" width="1.33203125" style="21" customWidth="1"/>
    <col min="16" max="16" width="2.33203125" style="21" customWidth="1"/>
    <col min="17" max="17" width="6.1640625" style="21" customWidth="1"/>
    <col min="18" max="16384" width="9.33203125" style="21"/>
  </cols>
  <sheetData>
    <row r="2" spans="2:16" ht="13.5" thickBot="1"/>
    <row r="3" spans="2:16">
      <c r="B3" s="22"/>
      <c r="C3" s="23"/>
      <c r="D3" s="23"/>
      <c r="E3" s="23"/>
      <c r="F3" s="23"/>
      <c r="G3" s="23"/>
      <c r="H3" s="23"/>
      <c r="I3" s="23"/>
      <c r="J3" s="23"/>
      <c r="K3" s="23"/>
      <c r="L3" s="23"/>
      <c r="M3" s="23"/>
      <c r="N3" s="23"/>
      <c r="O3" s="23"/>
      <c r="P3" s="24"/>
    </row>
    <row r="4" spans="2:16" s="25" customFormat="1" ht="14.45">
      <c r="B4" s="108"/>
      <c r="C4" s="109" t="s">
        <v>0</v>
      </c>
      <c r="D4" s="109"/>
      <c r="E4" s="109"/>
      <c r="F4" s="109"/>
      <c r="G4" s="109"/>
      <c r="H4" s="109"/>
      <c r="I4" s="109"/>
      <c r="J4" s="109"/>
      <c r="K4" s="109"/>
      <c r="L4" s="109"/>
      <c r="M4" s="109"/>
      <c r="N4" s="110" t="s">
        <v>1</v>
      </c>
      <c r="P4" s="26"/>
    </row>
    <row r="5" spans="2:16">
      <c r="B5" s="27"/>
      <c r="P5" s="28"/>
    </row>
    <row r="6" spans="2:16">
      <c r="B6" s="27"/>
      <c r="P6" s="28"/>
    </row>
    <row r="7" spans="2:16">
      <c r="B7" s="27"/>
      <c r="C7"/>
      <c r="P7" s="28"/>
    </row>
    <row r="8" spans="2:16">
      <c r="B8" s="27"/>
      <c r="P8" s="28"/>
    </row>
    <row r="9" spans="2:16">
      <c r="B9" s="27"/>
      <c r="P9" s="28"/>
    </row>
    <row r="10" spans="2:16">
      <c r="B10" s="27"/>
      <c r="P10" s="28"/>
    </row>
    <row r="11" spans="2:16">
      <c r="B11" s="27"/>
      <c r="P11" s="28"/>
    </row>
    <row r="12" spans="2:16">
      <c r="B12" s="27"/>
      <c r="P12" s="28"/>
    </row>
    <row r="13" spans="2:16" ht="13.5" thickBot="1">
      <c r="B13" s="27"/>
      <c r="P13" s="28"/>
    </row>
    <row r="14" spans="2:16" ht="12.75" customHeight="1">
      <c r="B14" s="27"/>
      <c r="C14" s="111"/>
      <c r="D14" s="112"/>
      <c r="E14" s="112"/>
      <c r="F14" s="112"/>
      <c r="G14" s="112"/>
      <c r="H14" s="112"/>
      <c r="I14" s="112"/>
      <c r="J14" s="112"/>
      <c r="K14" s="112"/>
      <c r="L14" s="112"/>
      <c r="M14" s="112"/>
      <c r="N14" s="113"/>
      <c r="P14" s="28"/>
    </row>
    <row r="15" spans="2:16" ht="12.75" customHeight="1">
      <c r="B15" s="27"/>
      <c r="C15" s="114"/>
      <c r="D15" s="115"/>
      <c r="E15" s="115"/>
      <c r="F15" s="115"/>
      <c r="G15" s="115"/>
      <c r="H15" s="115"/>
      <c r="I15" s="115"/>
      <c r="J15" s="115"/>
      <c r="K15" s="115"/>
      <c r="L15" s="115"/>
      <c r="M15" s="115"/>
      <c r="N15" s="116"/>
      <c r="P15" s="28"/>
    </row>
    <row r="16" spans="2:16" ht="45" customHeight="1">
      <c r="B16" s="27"/>
      <c r="C16" s="286" t="s">
        <v>2</v>
      </c>
      <c r="D16" s="287"/>
      <c r="E16" s="287"/>
      <c r="F16" s="287"/>
      <c r="G16" s="287"/>
      <c r="H16" s="287"/>
      <c r="I16" s="287"/>
      <c r="J16" s="287"/>
      <c r="K16" s="287"/>
      <c r="L16" s="287"/>
      <c r="M16" s="287"/>
      <c r="N16" s="288"/>
      <c r="P16" s="28"/>
    </row>
    <row r="17" spans="2:16" ht="33" customHeight="1">
      <c r="B17" s="27"/>
      <c r="C17" s="286" t="s">
        <v>3</v>
      </c>
      <c r="D17" s="287"/>
      <c r="E17" s="287"/>
      <c r="F17" s="287"/>
      <c r="G17" s="287"/>
      <c r="H17" s="287"/>
      <c r="I17" s="287"/>
      <c r="J17" s="287"/>
      <c r="K17" s="287"/>
      <c r="L17" s="287"/>
      <c r="M17" s="287"/>
      <c r="N17" s="288"/>
      <c r="P17" s="28"/>
    </row>
    <row r="18" spans="2:16" ht="12.75" customHeight="1">
      <c r="B18" s="27"/>
      <c r="C18" s="286"/>
      <c r="D18" s="287"/>
      <c r="E18" s="287"/>
      <c r="F18" s="287"/>
      <c r="G18" s="287"/>
      <c r="H18" s="287"/>
      <c r="I18" s="287"/>
      <c r="J18" s="287"/>
      <c r="K18" s="287"/>
      <c r="L18" s="287"/>
      <c r="M18" s="287"/>
      <c r="N18" s="288"/>
      <c r="P18" s="28"/>
    </row>
    <row r="19" spans="2:16" ht="12.75" customHeight="1">
      <c r="B19" s="27"/>
      <c r="C19" s="114"/>
      <c r="D19" s="115"/>
      <c r="E19" s="115"/>
      <c r="F19" s="115"/>
      <c r="G19" s="115"/>
      <c r="H19" s="115"/>
      <c r="I19" s="115"/>
      <c r="J19" s="115"/>
      <c r="K19" s="115"/>
      <c r="L19" s="115"/>
      <c r="M19" s="115"/>
      <c r="N19" s="116"/>
      <c r="P19" s="28"/>
    </row>
    <row r="20" spans="2:16" ht="12.75" customHeight="1">
      <c r="B20" s="27"/>
      <c r="C20" s="114"/>
      <c r="D20" s="115"/>
      <c r="E20" s="115"/>
      <c r="F20" s="115"/>
      <c r="G20" s="115"/>
      <c r="H20" s="115"/>
      <c r="I20" s="115"/>
      <c r="J20" s="115"/>
      <c r="K20" s="115"/>
      <c r="L20" s="115"/>
      <c r="M20" s="115"/>
      <c r="N20" s="116"/>
      <c r="P20" s="28"/>
    </row>
    <row r="21" spans="2:16" ht="12.75" customHeight="1">
      <c r="B21" s="27"/>
      <c r="C21" s="114"/>
      <c r="D21" s="115"/>
      <c r="E21" s="115"/>
      <c r="F21" s="115"/>
      <c r="G21" s="115"/>
      <c r="H21" s="115"/>
      <c r="I21" s="115"/>
      <c r="J21" s="115"/>
      <c r="K21" s="115"/>
      <c r="L21" s="115"/>
      <c r="M21" s="115"/>
      <c r="N21" s="116"/>
      <c r="P21" s="28"/>
    </row>
    <row r="22" spans="2:16" ht="12.75" customHeight="1">
      <c r="B22" s="27"/>
      <c r="C22" s="286" t="s">
        <v>4</v>
      </c>
      <c r="D22" s="287"/>
      <c r="E22" s="287"/>
      <c r="F22" s="287"/>
      <c r="G22" s="287"/>
      <c r="H22" s="287"/>
      <c r="I22" s="287"/>
      <c r="J22" s="287"/>
      <c r="K22" s="287"/>
      <c r="L22" s="287"/>
      <c r="M22" s="287"/>
      <c r="N22" s="288"/>
      <c r="P22" s="28"/>
    </row>
    <row r="23" spans="2:16" ht="13.5" customHeight="1" thickBot="1">
      <c r="B23" s="27"/>
      <c r="C23" s="117"/>
      <c r="D23" s="118"/>
      <c r="E23" s="118"/>
      <c r="F23" s="118"/>
      <c r="G23" s="118"/>
      <c r="H23" s="118"/>
      <c r="I23" s="118"/>
      <c r="J23" s="118"/>
      <c r="K23" s="118"/>
      <c r="L23" s="118"/>
      <c r="M23" s="118"/>
      <c r="N23" s="119"/>
      <c r="P23" s="28"/>
    </row>
    <row r="24" spans="2:16">
      <c r="B24" s="27"/>
      <c r="P24" s="28"/>
    </row>
    <row r="25" spans="2:16" ht="15.6">
      <c r="B25" s="27"/>
      <c r="C25" s="289" t="s">
        <v>5</v>
      </c>
      <c r="D25" s="289"/>
      <c r="E25" s="289"/>
      <c r="F25" s="289"/>
      <c r="G25" s="289"/>
      <c r="H25" s="289"/>
      <c r="I25" s="289"/>
      <c r="J25" s="289"/>
      <c r="K25" s="289"/>
      <c r="L25" s="289"/>
      <c r="M25" s="289"/>
      <c r="N25" s="289"/>
      <c r="P25" s="28"/>
    </row>
    <row r="26" spans="2:16" ht="15.6">
      <c r="B26" s="27"/>
      <c r="C26" s="284" t="s">
        <v>6</v>
      </c>
      <c r="D26" s="284"/>
      <c r="E26" s="284"/>
      <c r="F26" s="284"/>
      <c r="G26" s="284"/>
      <c r="H26" s="284"/>
      <c r="I26" s="284"/>
      <c r="J26" s="284"/>
      <c r="K26" s="284"/>
      <c r="L26" s="284"/>
      <c r="M26" s="284"/>
      <c r="N26" s="284"/>
      <c r="P26" s="28"/>
    </row>
    <row r="27" spans="2:16" ht="15.6">
      <c r="B27" s="27"/>
      <c r="C27" s="284" t="s">
        <v>7</v>
      </c>
      <c r="D27" s="284"/>
      <c r="E27" s="284"/>
      <c r="F27" s="284"/>
      <c r="G27" s="284"/>
      <c r="H27" s="284"/>
      <c r="I27" s="284"/>
      <c r="J27" s="284"/>
      <c r="K27" s="284"/>
      <c r="L27" s="284"/>
      <c r="M27" s="284"/>
      <c r="N27" s="284"/>
      <c r="P27" s="28"/>
    </row>
    <row r="28" spans="2:16" ht="15.6">
      <c r="B28" s="27"/>
      <c r="C28" s="120"/>
      <c r="D28" s="120"/>
      <c r="E28" s="120"/>
      <c r="F28" s="120"/>
      <c r="G28" s="120"/>
      <c r="H28" s="120"/>
      <c r="I28" s="120"/>
      <c r="J28" s="120"/>
      <c r="K28" s="120"/>
      <c r="L28" s="120"/>
      <c r="M28" s="120"/>
      <c r="N28" s="120"/>
      <c r="P28" s="28"/>
    </row>
    <row r="29" spans="2:16" ht="15.6">
      <c r="B29" s="27"/>
      <c r="C29" s="285" t="s">
        <v>8</v>
      </c>
      <c r="D29" s="285"/>
      <c r="E29" s="285"/>
      <c r="F29" s="285"/>
      <c r="G29" s="285"/>
      <c r="H29" s="285"/>
      <c r="I29" s="285"/>
      <c r="J29" s="285"/>
      <c r="K29" s="285"/>
      <c r="L29" s="285"/>
      <c r="M29" s="285"/>
      <c r="N29" s="285"/>
      <c r="P29" s="28"/>
    </row>
    <row r="30" spans="2:16" ht="15.6">
      <c r="B30" s="27"/>
      <c r="C30" s="285" t="s">
        <v>9</v>
      </c>
      <c r="D30" s="285"/>
      <c r="E30" s="285"/>
      <c r="F30" s="285"/>
      <c r="G30" s="285"/>
      <c r="H30" s="285"/>
      <c r="I30" s="285"/>
      <c r="J30" s="285"/>
      <c r="K30" s="285"/>
      <c r="L30" s="285"/>
      <c r="M30" s="285"/>
      <c r="N30" s="285"/>
      <c r="P30" s="28"/>
    </row>
    <row r="31" spans="2:16" ht="13.5" thickBot="1">
      <c r="B31" s="29"/>
      <c r="C31" s="30"/>
      <c r="D31" s="30"/>
      <c r="E31" s="30"/>
      <c r="F31" s="30"/>
      <c r="G31" s="30"/>
      <c r="H31" s="30"/>
      <c r="I31" s="30"/>
      <c r="J31" s="30"/>
      <c r="K31" s="30"/>
      <c r="L31" s="30"/>
      <c r="M31" s="30"/>
      <c r="N31" s="30"/>
      <c r="O31" s="30"/>
      <c r="P31" s="31"/>
    </row>
  </sheetData>
  <mergeCells count="9">
    <mergeCell ref="C26:N26"/>
    <mergeCell ref="C27:N27"/>
    <mergeCell ref="C29:N29"/>
    <mergeCell ref="C30:N30"/>
    <mergeCell ref="C16:N16"/>
    <mergeCell ref="C17:N17"/>
    <mergeCell ref="C18:N18"/>
    <mergeCell ref="C22:N22"/>
    <mergeCell ref="C25:N25"/>
  </mergeCells>
  <phoneticPr fontId="13" type="noConversion"/>
  <printOptions gridLines="1"/>
  <pageMargins left="0.7" right="0.7" top="0.75" bottom="0.75" header="0.3" footer="0.3"/>
  <pageSetup orientation="landscape" r:id="rId1"/>
  <headerFooter>
    <oddHeader xml:space="preserve">&amp;R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2D2BD-A31A-403B-BD85-6652FCF54A5D}">
  <dimension ref="A1:T49"/>
  <sheetViews>
    <sheetView showGridLines="0" zoomScale="80" zoomScaleNormal="80" zoomScalePageLayoutView="80" workbookViewId="0">
      <selection activeCell="E21" sqref="E21"/>
    </sheetView>
  </sheetViews>
  <sheetFormatPr defaultColWidth="9.33203125" defaultRowHeight="12.6"/>
  <cols>
    <col min="1" max="1" width="3.1640625" style="4" customWidth="1"/>
    <col min="2" max="3" width="4.33203125" style="4" customWidth="1"/>
    <col min="4" max="4" width="64.33203125" style="4" customWidth="1"/>
    <col min="5" max="5" width="18.33203125" style="4" customWidth="1"/>
    <col min="6" max="9" width="20.33203125" style="4" bestFit="1" customWidth="1"/>
    <col min="10" max="10" width="3.6640625" style="4" customWidth="1"/>
    <col min="11" max="11" width="18.33203125" style="4" bestFit="1" customWidth="1"/>
    <col min="12" max="12" width="22.33203125" style="4" bestFit="1" customWidth="1"/>
    <col min="13" max="13" width="5.33203125" style="4" customWidth="1"/>
    <col min="14" max="14" width="18.33203125" style="4" bestFit="1" customWidth="1"/>
    <col min="15" max="15" width="22.33203125" style="4" bestFit="1" customWidth="1"/>
    <col min="16" max="16" width="9.33203125" style="4"/>
    <col min="17" max="17" width="15.6640625" style="4" bestFit="1" customWidth="1"/>
    <col min="18" max="16384" width="9.33203125" style="4"/>
  </cols>
  <sheetData>
    <row r="1" spans="1:18" ht="12.95">
      <c r="A1" s="1"/>
      <c r="B1" s="121" t="s">
        <v>4</v>
      </c>
      <c r="C1" s="1"/>
      <c r="D1" s="1"/>
      <c r="E1" s="1"/>
      <c r="F1" s="1"/>
      <c r="G1" s="1"/>
      <c r="H1" s="1"/>
      <c r="I1" s="1"/>
      <c r="J1" s="1"/>
      <c r="K1" s="1"/>
      <c r="L1" s="1"/>
      <c r="M1" s="1"/>
      <c r="N1" s="1"/>
      <c r="O1" s="1"/>
      <c r="P1" s="1"/>
      <c r="Q1" s="1"/>
      <c r="R1" s="1"/>
    </row>
    <row r="2" spans="1:18" ht="18">
      <c r="A2" s="1"/>
      <c r="B2" s="292" t="s">
        <v>10</v>
      </c>
      <c r="C2" s="292"/>
      <c r="D2" s="292"/>
      <c r="E2" s="292"/>
      <c r="F2" s="292"/>
      <c r="G2" s="292"/>
      <c r="H2" s="292"/>
      <c r="I2" s="292"/>
      <c r="J2" s="292"/>
      <c r="K2" s="292"/>
      <c r="L2" s="292"/>
      <c r="M2" s="292"/>
      <c r="N2" s="292"/>
      <c r="O2" s="292"/>
      <c r="P2" s="1"/>
      <c r="Q2" s="1"/>
      <c r="R2" s="1"/>
    </row>
    <row r="3" spans="1:18" ht="30" customHeight="1">
      <c r="A3" s="1"/>
      <c r="B3" s="293"/>
      <c r="C3" s="293"/>
      <c r="D3" s="293"/>
      <c r="E3" s="293"/>
      <c r="F3" s="293"/>
      <c r="G3" s="293"/>
      <c r="H3" s="293"/>
      <c r="I3" s="293"/>
      <c r="J3" s="293"/>
      <c r="K3" s="293"/>
      <c r="L3" s="293"/>
      <c r="M3" s="293"/>
      <c r="N3" s="293"/>
      <c r="O3" s="293"/>
      <c r="P3" s="1"/>
      <c r="Q3" s="1"/>
      <c r="R3" s="1"/>
    </row>
    <row r="4" spans="1:18" ht="18">
      <c r="A4" s="1"/>
      <c r="B4" s="7"/>
      <c r="C4" s="2"/>
      <c r="D4" s="3"/>
      <c r="E4" s="3"/>
      <c r="F4" s="1"/>
      <c r="G4" s="1"/>
      <c r="H4" s="1"/>
      <c r="I4" s="1"/>
      <c r="J4" s="1"/>
      <c r="K4" s="1"/>
      <c r="L4" s="1"/>
      <c r="M4" s="1"/>
      <c r="N4" s="1"/>
      <c r="O4" s="1"/>
      <c r="P4" s="1"/>
      <c r="Q4" s="1"/>
      <c r="R4" s="1"/>
    </row>
    <row r="5" spans="1:18" ht="31.35" customHeight="1">
      <c r="A5" s="1"/>
      <c r="B5" s="7"/>
      <c r="C5" s="2"/>
      <c r="D5" s="3"/>
      <c r="E5" s="3"/>
      <c r="F5" s="12"/>
      <c r="G5" s="12"/>
      <c r="H5" s="12"/>
      <c r="I5" s="1"/>
      <c r="J5" s="1"/>
      <c r="K5" s="294" t="s">
        <v>11</v>
      </c>
      <c r="L5" s="295"/>
      <c r="M5" s="1"/>
      <c r="N5" s="294" t="s">
        <v>12</v>
      </c>
      <c r="O5" s="295"/>
      <c r="P5" s="1"/>
      <c r="Q5" s="1"/>
      <c r="R5" s="1"/>
    </row>
    <row r="6" spans="1:18" ht="32.25" customHeight="1">
      <c r="A6" s="1"/>
      <c r="B6" s="296" t="s">
        <v>13</v>
      </c>
      <c r="C6" s="296"/>
      <c r="D6" s="296"/>
      <c r="E6" s="282" t="s">
        <v>14</v>
      </c>
      <c r="F6" s="282" t="s">
        <v>15</v>
      </c>
      <c r="G6" s="282" t="s">
        <v>16</v>
      </c>
      <c r="H6" s="282" t="s">
        <v>17</v>
      </c>
      <c r="I6" s="282" t="s">
        <v>18</v>
      </c>
      <c r="J6" s="63"/>
      <c r="K6" s="56" t="s">
        <v>19</v>
      </c>
      <c r="L6" s="56" t="s">
        <v>20</v>
      </c>
      <c r="M6" s="63"/>
      <c r="N6" s="56" t="s">
        <v>21</v>
      </c>
      <c r="O6" s="56" t="s">
        <v>22</v>
      </c>
      <c r="P6" s="1"/>
      <c r="Q6" s="1"/>
      <c r="R6" s="1"/>
    </row>
    <row r="7" spans="1:18" ht="14.1">
      <c r="A7" s="1"/>
      <c r="B7" s="54" t="s">
        <v>23</v>
      </c>
      <c r="C7" s="54"/>
      <c r="D7" s="54"/>
      <c r="E7" s="54"/>
      <c r="F7" s="55"/>
      <c r="G7" s="55"/>
      <c r="H7" s="55"/>
      <c r="I7" s="55"/>
      <c r="J7" s="1"/>
      <c r="K7" s="55"/>
      <c r="L7" s="55"/>
      <c r="M7" s="1"/>
      <c r="N7" s="55"/>
      <c r="O7" s="55"/>
      <c r="P7" s="1"/>
      <c r="Q7" s="1"/>
      <c r="R7" s="1"/>
    </row>
    <row r="8" spans="1:18" ht="14.1" customHeight="1">
      <c r="A8" s="1"/>
      <c r="B8" s="1"/>
      <c r="C8" s="133" t="s">
        <v>24</v>
      </c>
      <c r="D8" s="134"/>
      <c r="E8" s="134"/>
      <c r="F8" s="134"/>
      <c r="G8" s="134"/>
      <c r="H8" s="134"/>
      <c r="I8" s="135"/>
      <c r="J8" s="1"/>
      <c r="K8" s="290"/>
      <c r="L8" s="291"/>
      <c r="M8" s="1"/>
      <c r="N8" s="290"/>
      <c r="O8" s="291"/>
      <c r="P8" s="1"/>
      <c r="Q8" s="1"/>
      <c r="R8" s="1"/>
    </row>
    <row r="9" spans="1:18">
      <c r="A9" s="1"/>
      <c r="B9" s="1"/>
      <c r="C9" s="1"/>
      <c r="D9" s="125" t="s">
        <v>25</v>
      </c>
      <c r="E9" s="124" t="s">
        <v>26</v>
      </c>
      <c r="F9" s="64">
        <f>'Monthly Unit Rates'!F9*'Estimated Volumes'!F9*12</f>
        <v>5615569.9941413756</v>
      </c>
      <c r="G9" s="64">
        <f>'Monthly Unit Rates'!G9*'Estimated Volumes'!G9*12</f>
        <v>5719857.3092601039</v>
      </c>
      <c r="H9" s="64">
        <f>'Monthly Unit Rates'!H9*'Estimated Volumes'!H9*12</f>
        <v>5940495.8764514811</v>
      </c>
      <c r="I9" s="64">
        <f>SUM(F9:H9)</f>
        <v>17275923.179852962</v>
      </c>
      <c r="J9" s="263"/>
      <c r="K9" s="64">
        <f>'Monthly Unit Rates'!K9*'Estimated Volumes'!K9*12</f>
        <v>2528536.2433589185</v>
      </c>
      <c r="L9" s="64">
        <f t="shared" ref="L9:L12" si="0">SUM(I9:K9)</f>
        <v>19804459.42321188</v>
      </c>
      <c r="M9" s="263"/>
      <c r="N9" s="64">
        <f>'Monthly Unit Rates'!N9*'Estimated Volumes'!N9*12</f>
        <v>2561780.2446714626</v>
      </c>
      <c r="O9" s="64">
        <f t="shared" ref="O9:O12" si="1">SUM(L9:N9)</f>
        <v>22366239.667883344</v>
      </c>
      <c r="P9" s="1"/>
      <c r="Q9" s="1"/>
      <c r="R9" s="1"/>
    </row>
    <row r="10" spans="1:18">
      <c r="A10" s="1"/>
      <c r="B10" s="1"/>
      <c r="C10" s="1"/>
      <c r="D10" s="125" t="s">
        <v>27</v>
      </c>
      <c r="E10" s="124" t="s">
        <v>26</v>
      </c>
      <c r="F10" s="64">
        <f>'Monthly Unit Rates'!F10*'Estimated Volumes'!F10*12</f>
        <v>267918.41575101984</v>
      </c>
      <c r="G10" s="64">
        <f>'Monthly Unit Rates'!G10*'Estimated Volumes'!G10*12</f>
        <v>272893.95559447061</v>
      </c>
      <c r="H10" s="64">
        <f>'Monthly Unit Rates'!H10*'Estimated Volumes'!H10*12</f>
        <v>283420.60479253251</v>
      </c>
      <c r="I10" s="64">
        <f>SUM(F10:H10)</f>
        <v>824232.97613802296</v>
      </c>
      <c r="J10" s="263"/>
      <c r="K10" s="64">
        <f>'Monthly Unit Rates'!K10*'Estimated Volumes'!K10*12</f>
        <v>306861.19458239304</v>
      </c>
      <c r="L10" s="64">
        <f t="shared" si="0"/>
        <v>1131094.1707204161</v>
      </c>
      <c r="M10" s="263"/>
      <c r="N10" s="64">
        <f>'Monthly Unit Rates'!N10*'Estimated Volumes'!N10*12</f>
        <v>310895.66076109983</v>
      </c>
      <c r="O10" s="64">
        <f t="shared" si="1"/>
        <v>1441989.8314815159</v>
      </c>
      <c r="P10" s="1"/>
      <c r="Q10" s="1"/>
      <c r="R10" s="1"/>
    </row>
    <row r="11" spans="1:18">
      <c r="A11" s="1"/>
      <c r="B11" s="1"/>
      <c r="C11" s="1"/>
      <c r="D11" s="125" t="s">
        <v>28</v>
      </c>
      <c r="E11" s="124" t="s">
        <v>29</v>
      </c>
      <c r="F11" s="64">
        <f>'Monthly Unit Rates'!F11*'Estimated Volumes'!F11*12</f>
        <v>180859.47808618797</v>
      </c>
      <c r="G11" s="64">
        <f>'Monthly Unit Rates'!G11*'Estimated Volumes'!G11*12</f>
        <v>181154.974726104</v>
      </c>
      <c r="H11" s="64">
        <f>'Monthly Unit Rates'!H11*'Estimated Volumes'!H11*12</f>
        <v>184415.39627976003</v>
      </c>
      <c r="I11" s="64">
        <f>SUM(F11:H11)</f>
        <v>546429.84909205197</v>
      </c>
      <c r="J11" s="263"/>
      <c r="K11" s="64">
        <f>'Monthly Unit Rates'!K11*'Estimated Volumes'!K11*12</f>
        <v>132195.55392311999</v>
      </c>
      <c r="L11" s="64">
        <f t="shared" si="0"/>
        <v>678625.40301517199</v>
      </c>
      <c r="M11" s="263"/>
      <c r="N11" s="64">
        <f>'Monthly Unit Rates'!N11*'Estimated Volumes'!N11*12</f>
        <v>131937.078539952</v>
      </c>
      <c r="O11" s="64">
        <f t="shared" si="1"/>
        <v>810562.48155512405</v>
      </c>
      <c r="P11" s="1"/>
      <c r="Q11" s="1"/>
      <c r="R11" s="1"/>
    </row>
    <row r="12" spans="1:18">
      <c r="A12" s="1"/>
      <c r="B12" s="1"/>
      <c r="C12" s="1"/>
      <c r="D12" s="125" t="s">
        <v>30</v>
      </c>
      <c r="E12" s="124" t="s">
        <v>29</v>
      </c>
      <c r="F12" s="64">
        <f>'Monthly Unit Rates'!F12*'Estimated Volumes'!F12*12</f>
        <v>153547.45290518401</v>
      </c>
      <c r="G12" s="64">
        <f>'Monthly Unit Rates'!G12*'Estimated Volumes'!G12*12</f>
        <v>153893.36939760001</v>
      </c>
      <c r="H12" s="64">
        <f>'Monthly Unit Rates'!H12*'Estimated Volumes'!H12*12</f>
        <v>156761.28955908</v>
      </c>
      <c r="I12" s="64">
        <f>SUM(F12:H12)</f>
        <v>464202.11186186399</v>
      </c>
      <c r="J12" s="263"/>
      <c r="K12" s="64">
        <f>'Monthly Unit Rates'!K12*'Estimated Volumes'!K12*12</f>
        <v>138829.07308879201</v>
      </c>
      <c r="L12" s="64">
        <f t="shared" si="0"/>
        <v>603031.18495065602</v>
      </c>
      <c r="M12" s="263"/>
      <c r="N12" s="64">
        <f>'Monthly Unit Rates'!N12*'Estimated Volumes'!N12*12</f>
        <v>137668.24435941601</v>
      </c>
      <c r="O12" s="64">
        <f t="shared" si="1"/>
        <v>740699.42931007198</v>
      </c>
      <c r="P12" s="1"/>
      <c r="Q12" s="1"/>
      <c r="R12" s="1"/>
    </row>
    <row r="13" spans="1:18" ht="12.95">
      <c r="A13" s="1"/>
      <c r="B13" s="1"/>
      <c r="C13" s="1"/>
      <c r="D13" s="52" t="s">
        <v>31</v>
      </c>
      <c r="E13" s="52"/>
      <c r="F13" s="53">
        <f>SUM(F9:F12)</f>
        <v>6217895.3408837672</v>
      </c>
      <c r="G13" s="53">
        <f>SUM(G9:G12)</f>
        <v>6327799.6089782789</v>
      </c>
      <c r="H13" s="53">
        <f>SUM(H9:H12)</f>
        <v>6565093.1670828536</v>
      </c>
      <c r="I13" s="53">
        <f>SUM(I9:I12)</f>
        <v>19110788.116944898</v>
      </c>
      <c r="J13" s="263"/>
      <c r="K13" s="53">
        <f>SUM(K9:K12)</f>
        <v>3106422.0649532233</v>
      </c>
      <c r="L13" s="53">
        <f>SUM(L9:L12)</f>
        <v>22217210.181898125</v>
      </c>
      <c r="M13" s="263"/>
      <c r="N13" s="53">
        <f>SUM(N9:N12)</f>
        <v>3142281.2283319305</v>
      </c>
      <c r="O13" s="53">
        <f>SUM(O9:O12)</f>
        <v>25359491.410230055</v>
      </c>
      <c r="P13" s="1"/>
      <c r="Q13" s="1"/>
      <c r="R13" s="1"/>
    </row>
    <row r="14" spans="1:18">
      <c r="A14" s="1"/>
      <c r="B14" s="1"/>
      <c r="C14" s="1"/>
      <c r="D14" s="1"/>
      <c r="E14" s="1"/>
      <c r="F14" s="263"/>
      <c r="G14" s="263"/>
      <c r="H14" s="263"/>
      <c r="I14" s="263"/>
      <c r="J14" s="263"/>
      <c r="K14" s="263"/>
      <c r="L14" s="263"/>
      <c r="M14" s="263"/>
      <c r="N14" s="263"/>
      <c r="O14" s="263"/>
      <c r="P14" s="1"/>
      <c r="Q14" s="1"/>
      <c r="R14" s="1"/>
    </row>
    <row r="15" spans="1:18" ht="14.1" customHeight="1">
      <c r="A15" s="1"/>
      <c r="B15" s="1"/>
      <c r="C15" s="133" t="s">
        <v>32</v>
      </c>
      <c r="D15" s="134"/>
      <c r="E15" s="134"/>
      <c r="F15" s="264"/>
      <c r="G15" s="264"/>
      <c r="H15" s="264"/>
      <c r="I15" s="265"/>
      <c r="J15" s="263"/>
      <c r="K15" s="290"/>
      <c r="L15" s="291"/>
      <c r="M15" s="263"/>
      <c r="N15" s="290"/>
      <c r="O15" s="291"/>
      <c r="P15" s="1"/>
      <c r="Q15" s="1"/>
      <c r="R15" s="1"/>
    </row>
    <row r="16" spans="1:18">
      <c r="A16" s="1"/>
      <c r="B16" s="1"/>
      <c r="C16" s="1"/>
      <c r="D16" s="125" t="s">
        <v>33</v>
      </c>
      <c r="E16" s="270" t="s">
        <v>34</v>
      </c>
      <c r="F16" s="64">
        <f>'Monthly Unit Rates'!F16*'Estimated Volumes'!F16*12</f>
        <v>28188.943786931875</v>
      </c>
      <c r="G16" s="64">
        <f>'Monthly Unit Rates'!G16*'Estimated Volumes'!G16*12</f>
        <v>29239.152770498898</v>
      </c>
      <c r="H16" s="64">
        <f>'Monthly Unit Rates'!H16*'Estimated Volumes'!H16*12</f>
        <v>30351.09323206624</v>
      </c>
      <c r="I16" s="64">
        <f>SUM(F16:H16)</f>
        <v>87779.189789497017</v>
      </c>
      <c r="J16" s="263"/>
      <c r="K16" s="64">
        <f>'Monthly Unit Rates'!K16*'Estimated Volumes'!K16*12</f>
        <v>31584.068792029619</v>
      </c>
      <c r="L16" s="64">
        <f t="shared" ref="L16" si="2">SUM(I16:K16)</f>
        <v>119363.25858152664</v>
      </c>
      <c r="M16" s="263"/>
      <c r="N16" s="64">
        <f>'Monthly Unit Rates'!N16*'Estimated Volumes'!N16*12</f>
        <v>32880.195525379779</v>
      </c>
      <c r="O16" s="64">
        <f t="shared" ref="O16" si="3">SUM(L16:N16)</f>
        <v>152243.45410690643</v>
      </c>
      <c r="P16" s="1"/>
      <c r="Q16" s="1"/>
      <c r="R16" s="1"/>
    </row>
    <row r="17" spans="1:18">
      <c r="A17" s="1"/>
      <c r="B17" s="1"/>
      <c r="C17" s="1"/>
      <c r="D17" s="125" t="s">
        <v>35</v>
      </c>
      <c r="E17" s="270" t="s">
        <v>34</v>
      </c>
      <c r="F17" s="64">
        <f>'Monthly Unit Rates'!F17*'Estimated Volumes'!F17*12</f>
        <v>872877.1458094694</v>
      </c>
      <c r="G17" s="64">
        <f>'Monthly Unit Rates'!G17*'Estimated Volumes'!G17*12</f>
        <v>940197.67778408132</v>
      </c>
      <c r="H17" s="64">
        <f>'Monthly Unit Rates'!H17*'Estimated Volumes'!H17*12</f>
        <v>1013479.0016968905</v>
      </c>
      <c r="I17" s="64">
        <f t="shared" ref="I17:I23" si="4">SUM(F17:H17)</f>
        <v>2826553.8252904415</v>
      </c>
      <c r="J17" s="263"/>
      <c r="K17" s="64">
        <f>'Monthly Unit Rates'!K17*'Estimated Volumes'!K17*12</f>
        <v>1095286.807485325</v>
      </c>
      <c r="L17" s="64">
        <f t="shared" ref="L17:L23" si="5">SUM(I17:K17)</f>
        <v>3921840.6327757668</v>
      </c>
      <c r="M17" s="263"/>
      <c r="N17" s="64">
        <f>'Monthly Unit Rates'!N17*'Estimated Volumes'!N17*12</f>
        <v>1184072.1542174311</v>
      </c>
      <c r="O17" s="64">
        <f t="shared" ref="O17:O23" si="6">SUM(L17:N17)</f>
        <v>5105912.7869931981</v>
      </c>
      <c r="P17" s="1"/>
      <c r="Q17" s="1"/>
      <c r="R17" s="1"/>
    </row>
    <row r="18" spans="1:18">
      <c r="A18" s="1"/>
      <c r="B18" s="1"/>
      <c r="C18" s="1"/>
      <c r="D18" s="125" t="s">
        <v>36</v>
      </c>
      <c r="E18" s="270" t="s">
        <v>34</v>
      </c>
      <c r="F18" s="64">
        <f>'Monthly Unit Rates'!F18*'Estimated Volumes'!F18*12</f>
        <v>846507.73327014421</v>
      </c>
      <c r="G18" s="64">
        <f>'Monthly Unit Rates'!G18*'Estimated Volumes'!G18*12</f>
        <v>1065428.315020323</v>
      </c>
      <c r="H18" s="64">
        <f>'Monthly Unit Rates'!H18*'Estimated Volumes'!H18*12</f>
        <v>2262516.7871234668</v>
      </c>
      <c r="I18" s="64">
        <f t="shared" si="4"/>
        <v>4174452.8354139342</v>
      </c>
      <c r="J18" s="263"/>
      <c r="K18" s="64">
        <f>'Monthly Unit Rates'!K18*'Estimated Volumes'!K18*12</f>
        <v>2412159.2042210419</v>
      </c>
      <c r="L18" s="64">
        <f>SUM(I18:K18)</f>
        <v>6586612.0396349765</v>
      </c>
      <c r="M18" s="263"/>
      <c r="N18" s="64">
        <f>'Monthly Unit Rates'!N18*'Estimated Volumes'!N18*12</f>
        <v>2662991.9668051843</v>
      </c>
      <c r="O18" s="64">
        <f t="shared" si="6"/>
        <v>9249604.0064401608</v>
      </c>
      <c r="P18" s="1"/>
      <c r="Q18" s="1"/>
      <c r="R18" s="1"/>
    </row>
    <row r="19" spans="1:18">
      <c r="A19" s="1"/>
      <c r="B19" s="1"/>
      <c r="C19" s="1"/>
      <c r="D19" s="125" t="s">
        <v>37</v>
      </c>
      <c r="E19" s="270" t="s">
        <v>34</v>
      </c>
      <c r="F19" s="64">
        <f>'Monthly Unit Rates'!F19*'Estimated Volumes'!F19*12</f>
        <v>6847.4401145514894</v>
      </c>
      <c r="G19" s="64">
        <f>'Monthly Unit Rates'!G19*'Estimated Volumes'!G19*12</f>
        <v>6842.8077148801149</v>
      </c>
      <c r="H19" s="64">
        <f>'Monthly Unit Rates'!H19*'Estimated Volumes'!H19*12</f>
        <v>6831.1714104166358</v>
      </c>
      <c r="I19" s="64">
        <f t="shared" si="4"/>
        <v>20521.419239848241</v>
      </c>
      <c r="J19" s="263"/>
      <c r="K19" s="64">
        <f>'Monthly Unit Rates'!K19*'Estimated Volumes'!K19*12</f>
        <v>6831.6235531994571</v>
      </c>
      <c r="L19" s="64">
        <f t="shared" si="5"/>
        <v>27353.042793047698</v>
      </c>
      <c r="M19" s="263"/>
      <c r="N19" s="64">
        <f>'Monthly Unit Rates'!N19*'Estimated Volumes'!N19*12</f>
        <v>6836.6751728535655</v>
      </c>
      <c r="O19" s="64">
        <f t="shared" si="6"/>
        <v>34189.717965901262</v>
      </c>
      <c r="P19" s="1"/>
      <c r="Q19" s="1"/>
      <c r="R19" s="1"/>
    </row>
    <row r="20" spans="1:18">
      <c r="A20" s="1"/>
      <c r="B20" s="1"/>
      <c r="C20" s="1"/>
      <c r="D20" s="125" t="s">
        <v>38</v>
      </c>
      <c r="E20" s="270" t="s">
        <v>34</v>
      </c>
      <c r="F20" s="64">
        <f>'Monthly Unit Rates'!F20*'Estimated Volumes'!F20*12</f>
        <v>47811.158193698917</v>
      </c>
      <c r="G20" s="64">
        <f>'Monthly Unit Rates'!G20*'Estimated Volumes'!G20*12</f>
        <v>50142.833624506799</v>
      </c>
      <c r="H20" s="64">
        <f>'Monthly Unit Rates'!H20*'Estimated Volumes'!H20*12</f>
        <v>52566.727123059682</v>
      </c>
      <c r="I20" s="64">
        <f>SUM(F20:H20)</f>
        <v>150520.7189412654</v>
      </c>
      <c r="J20" s="263"/>
      <c r="K20" s="64">
        <f>'Monthly Unit Rates'!K20*'Estimated Volumes'!K20*12</f>
        <v>55239.106537170534</v>
      </c>
      <c r="L20" s="64">
        <f>SUM(I20:K20)</f>
        <v>205759.82547843593</v>
      </c>
      <c r="M20" s="263"/>
      <c r="N20" s="64">
        <f>'Monthly Unit Rates'!N20*'Estimated Volumes'!N20*12</f>
        <v>58043.976032050887</v>
      </c>
      <c r="O20" s="64">
        <f>SUM(L20:N20)</f>
        <v>263803.80151048681</v>
      </c>
      <c r="P20" s="1"/>
      <c r="Q20" s="1"/>
      <c r="R20" s="1"/>
    </row>
    <row r="21" spans="1:18">
      <c r="A21" s="1"/>
      <c r="B21" s="1"/>
      <c r="C21" s="1"/>
      <c r="D21" s="125" t="s">
        <v>39</v>
      </c>
      <c r="E21" s="270" t="s">
        <v>34</v>
      </c>
      <c r="F21" s="64">
        <f>'Monthly Unit Rates'!F21*'Estimated Volumes'!F21*12</f>
        <v>4511.9440432705996</v>
      </c>
      <c r="G21" s="64">
        <f>'Monthly Unit Rates'!G21*'Estimated Volumes'!G21*12</f>
        <v>4622.6135714129414</v>
      </c>
      <c r="H21" s="64">
        <f>'Monthly Unit Rates'!H21*'Estimated Volumes'!H21*12</f>
        <v>4752.3484808441945</v>
      </c>
      <c r="I21" s="64">
        <f t="shared" si="4"/>
        <v>13886.906095527735</v>
      </c>
      <c r="J21" s="263"/>
      <c r="K21" s="64">
        <f>'Monthly Unit Rates'!K21*'Estimated Volumes'!K21*12</f>
        <v>5231.7494804894277</v>
      </c>
      <c r="L21" s="64">
        <f t="shared" si="5"/>
        <v>19118.655576017161</v>
      </c>
      <c r="M21" s="263"/>
      <c r="N21" s="64">
        <f>'Monthly Unit Rates'!N21*'Estimated Volumes'!N21*12</f>
        <v>5759.1873150433985</v>
      </c>
      <c r="O21" s="64">
        <f t="shared" si="6"/>
        <v>24877.842891060558</v>
      </c>
      <c r="P21" s="1"/>
      <c r="Q21" s="1"/>
      <c r="R21" s="1"/>
    </row>
    <row r="22" spans="1:18">
      <c r="A22" s="1"/>
      <c r="B22" s="1"/>
      <c r="C22" s="1"/>
      <c r="D22" s="229" t="s">
        <v>40</v>
      </c>
      <c r="E22" s="270" t="s">
        <v>34</v>
      </c>
      <c r="F22" s="64">
        <f>'Monthly Unit Rates'!F22*'Estimated Volumes'!F22*12</f>
        <v>38035.546435475771</v>
      </c>
      <c r="G22" s="64">
        <f>'Monthly Unit Rates'!G22*'Estimated Volumes'!G22*12</f>
        <v>39892.409539398424</v>
      </c>
      <c r="H22" s="64">
        <f>'Monthly Unit Rates'!H22*'Estimated Volumes'!H22*12</f>
        <v>41808.35502443077</v>
      </c>
      <c r="I22" s="64">
        <f t="shared" si="4"/>
        <v>119736.31099930497</v>
      </c>
      <c r="J22" s="263"/>
      <c r="K22" s="64">
        <f>'Monthly Unit Rates'!K22*'Estimated Volumes'!K22*12</f>
        <v>43933.784307099435</v>
      </c>
      <c r="L22" s="64">
        <f t="shared" si="5"/>
        <v>163670.0953064044</v>
      </c>
      <c r="M22" s="263"/>
      <c r="N22" s="64">
        <f>'Monthly Unit Rates'!N22*'Estimated Volumes'!N22*12</f>
        <v>46164.608572562909</v>
      </c>
      <c r="O22" s="64">
        <f t="shared" si="6"/>
        <v>209834.70387896732</v>
      </c>
      <c r="P22" s="1"/>
      <c r="Q22" s="1"/>
      <c r="R22" s="1"/>
    </row>
    <row r="23" spans="1:18">
      <c r="A23" s="1"/>
      <c r="B23" s="1"/>
      <c r="C23" s="1"/>
      <c r="D23" s="125" t="s">
        <v>41</v>
      </c>
      <c r="E23" s="270" t="s">
        <v>34</v>
      </c>
      <c r="F23" s="64">
        <f>'Monthly Unit Rates'!F23*'Estimated Volumes'!F23*12</f>
        <v>19773.346505876092</v>
      </c>
      <c r="G23" s="64">
        <f>'Monthly Unit Rates'!G23*'Estimated Volumes'!G23*12</f>
        <v>21726.210224833449</v>
      </c>
      <c r="H23" s="64">
        <f>'Monthly Unit Rates'!H23*'Estimated Volumes'!H23*12</f>
        <v>23853.950556590265</v>
      </c>
      <c r="I23" s="64">
        <f t="shared" si="4"/>
        <v>65353.507287299806</v>
      </c>
      <c r="J23" s="263"/>
      <c r="K23" s="64">
        <f>'Monthly Unit Rates'!K23*'Estimated Volumes'!K23*12</f>
        <v>26260.278264392036</v>
      </c>
      <c r="L23" s="64">
        <f t="shared" si="5"/>
        <v>91613.785551691835</v>
      </c>
      <c r="M23" s="263"/>
      <c r="N23" s="64">
        <f>'Monthly Unit Rates'!N23*'Estimated Volumes'!N23*12</f>
        <v>28907.67245458284</v>
      </c>
      <c r="O23" s="64">
        <f t="shared" si="6"/>
        <v>120521.45800627468</v>
      </c>
      <c r="P23" s="1"/>
      <c r="Q23" s="1"/>
      <c r="R23" s="1"/>
    </row>
    <row r="24" spans="1:18">
      <c r="A24" s="1"/>
      <c r="B24" s="1"/>
      <c r="C24" s="1"/>
      <c r="D24" s="229" t="s">
        <v>42</v>
      </c>
      <c r="E24" s="270" t="s">
        <v>43</v>
      </c>
      <c r="F24" s="64">
        <f>'Monthly Unit Rates'!F24*'Estimated Volumes'!F24*12</f>
        <v>952923.6741492888</v>
      </c>
      <c r="G24" s="64">
        <f>'Monthly Unit Rates'!G24*'Estimated Volumes'!G24*12</f>
        <v>1077273.7879579607</v>
      </c>
      <c r="H24" s="64">
        <f>'Monthly Unit Rates'!H24*'Estimated Volumes'!H24*12</f>
        <v>1125665.3457895902</v>
      </c>
      <c r="I24" s="64">
        <f>SUM(F24:H24)</f>
        <v>3155862.8078968395</v>
      </c>
      <c r="J24" s="263"/>
      <c r="K24" s="64">
        <f>'Monthly Unit Rates'!K24*'Estimated Volumes'!K24*12</f>
        <v>462572.33496425208</v>
      </c>
      <c r="L24" s="64">
        <f>SUM(I24:K24)</f>
        <v>3618435.1428610915</v>
      </c>
      <c r="M24" s="263"/>
      <c r="N24" s="64">
        <f>'Monthly Unit Rates'!N24*'Estimated Volumes'!N24*12</f>
        <v>484009.9736920225</v>
      </c>
      <c r="O24" s="64">
        <f>SUM(L24:N24)</f>
        <v>4102445.1165531138</v>
      </c>
      <c r="P24" s="1"/>
      <c r="Q24" s="1"/>
      <c r="R24" s="1"/>
    </row>
    <row r="25" spans="1:18">
      <c r="A25" s="1"/>
      <c r="B25" s="1"/>
      <c r="C25" s="1"/>
      <c r="D25" s="229" t="s">
        <v>44</v>
      </c>
      <c r="E25" s="270" t="s">
        <v>43</v>
      </c>
      <c r="F25" s="64">
        <f>'Monthly Unit Rates'!F25*'Estimated Volumes'!F25*12</f>
        <v>345157.14966330666</v>
      </c>
      <c r="G25" s="64">
        <f>'Monthly Unit Rates'!G25*'Estimated Volumes'!G25*12</f>
        <v>390197.83026222826</v>
      </c>
      <c r="H25" s="64">
        <f>'Monthly Unit Rates'!H25*'Estimated Volumes'!H25*12</f>
        <v>407725.66866318259</v>
      </c>
      <c r="I25" s="64">
        <f>SUM(F25:H25)</f>
        <v>1143080.6485887174</v>
      </c>
      <c r="J25" s="263"/>
      <c r="K25" s="64">
        <f>'Monthly Unit Rates'!K25*'Estimated Volumes'!K25*12</f>
        <v>167547.67772129946</v>
      </c>
      <c r="L25" s="64">
        <f>SUM(I25:K25)</f>
        <v>1310628.3263100169</v>
      </c>
      <c r="M25" s="263"/>
      <c r="N25" s="64">
        <f>'Monthly Unit Rates'!N25*'Estimated Volumes'!N25*12</f>
        <v>175312.57482640559</v>
      </c>
      <c r="O25" s="64">
        <f>SUM(L25:N25)</f>
        <v>1485940.9011364225</v>
      </c>
      <c r="P25" s="1"/>
      <c r="Q25" s="1"/>
      <c r="R25" s="1"/>
    </row>
    <row r="26" spans="1:18">
      <c r="A26" s="1"/>
      <c r="B26" s="1"/>
      <c r="C26" s="1"/>
      <c r="D26" s="229" t="s">
        <v>45</v>
      </c>
      <c r="E26" s="270" t="s">
        <v>43</v>
      </c>
      <c r="F26" s="64">
        <f>'Monthly Unit Rates'!F26*'Estimated Volumes'!F26*12</f>
        <v>405281.08714421728</v>
      </c>
      <c r="G26" s="64">
        <f>'Monthly Unit Rates'!G26*'Estimated Volumes'!G26*12</f>
        <v>458167.53616215871</v>
      </c>
      <c r="H26" s="64">
        <f>'Monthly Unit Rates'!H26*'Estimated Volumes'!H26*12</f>
        <v>478748.60020604834</v>
      </c>
      <c r="I26" s="64">
        <f>SUM(F26:H26)</f>
        <v>1342197.2235124242</v>
      </c>
      <c r="J26" s="263"/>
      <c r="K26" s="64">
        <f>'Monthly Unit Rates'!K26*'Estimated Volumes'!K26*12</f>
        <v>196733.29972047801</v>
      </c>
      <c r="L26" s="64">
        <f>SUM(I26:K26)</f>
        <v>1538930.5232329022</v>
      </c>
      <c r="M26" s="263"/>
      <c r="N26" s="64">
        <f>'Monthly Unit Rates'!N26*'Estimated Volumes'!N26*12</f>
        <v>205850.78705455241</v>
      </c>
      <c r="O26" s="64">
        <f>SUM(L26:N26)</f>
        <v>1744781.3102874546</v>
      </c>
      <c r="P26" s="1"/>
      <c r="Q26" s="1"/>
      <c r="R26" s="1"/>
    </row>
    <row r="27" spans="1:18" ht="12.95">
      <c r="A27" s="1"/>
      <c r="B27" s="1"/>
      <c r="C27" s="1"/>
      <c r="D27" s="52" t="s">
        <v>31</v>
      </c>
      <c r="E27" s="52"/>
      <c r="F27" s="53">
        <f>SUM(F16:F26)</f>
        <v>3567915.1691162316</v>
      </c>
      <c r="G27" s="53">
        <f>SUM(G16:G26)</f>
        <v>4083731.1746322829</v>
      </c>
      <c r="H27" s="53">
        <f>SUM(H16:H26)</f>
        <v>5448299.0493065864</v>
      </c>
      <c r="I27" s="53">
        <f>SUM(I16:I26)</f>
        <v>13099945.3930551</v>
      </c>
      <c r="J27" s="263"/>
      <c r="K27" s="53">
        <f>SUM(K16:K26)</f>
        <v>4503379.9350467771</v>
      </c>
      <c r="L27" s="53">
        <f>SUM(L16:L26)</f>
        <v>17603325.328101877</v>
      </c>
      <c r="M27" s="263"/>
      <c r="N27" s="53">
        <f>SUM(N16:N26)</f>
        <v>4890829.77166807</v>
      </c>
      <c r="O27" s="53">
        <f>SUM(O16:O26)</f>
        <v>22494155.099769942</v>
      </c>
      <c r="P27" s="1"/>
      <c r="Q27" s="1"/>
      <c r="R27" s="1"/>
    </row>
    <row r="28" spans="1:18">
      <c r="A28" s="1"/>
      <c r="B28" s="1"/>
      <c r="C28" s="1"/>
      <c r="D28" s="1"/>
      <c r="E28" s="1"/>
      <c r="F28" s="1"/>
      <c r="G28" s="1"/>
      <c r="H28" s="1"/>
      <c r="I28" s="1"/>
      <c r="J28" s="1"/>
      <c r="K28" s="1"/>
      <c r="L28" s="1"/>
      <c r="M28" s="1"/>
      <c r="N28" s="1"/>
      <c r="O28" s="1"/>
      <c r="P28" s="1"/>
      <c r="Q28" s="1"/>
      <c r="R28" s="1"/>
    </row>
    <row r="29" spans="1:18" ht="15.6">
      <c r="A29" s="1"/>
      <c r="B29" s="49" t="s">
        <v>46</v>
      </c>
      <c r="C29" s="50"/>
      <c r="D29" s="51"/>
      <c r="E29" s="51"/>
      <c r="F29" s="51">
        <f>F27+F13</f>
        <v>9785810.5099999979</v>
      </c>
      <c r="G29" s="51">
        <f>G27+G13</f>
        <v>10411530.783610562</v>
      </c>
      <c r="H29" s="51">
        <f>H27+H13</f>
        <v>12013392.21638944</v>
      </c>
      <c r="I29" s="126">
        <f>I27+I13</f>
        <v>32210733.509999998</v>
      </c>
      <c r="J29" s="1"/>
      <c r="K29" s="123">
        <f>K27+K13</f>
        <v>7609802</v>
      </c>
      <c r="L29" s="126">
        <f>L27+L13</f>
        <v>39820535.510000005</v>
      </c>
      <c r="M29" s="1"/>
      <c r="N29" s="123">
        <f>N27+N13</f>
        <v>8033111</v>
      </c>
      <c r="O29" s="126">
        <f>O27+O13</f>
        <v>47853646.509999998</v>
      </c>
      <c r="P29" s="1"/>
      <c r="Q29" s="1"/>
      <c r="R29" s="1"/>
    </row>
    <row r="30" spans="1:18">
      <c r="A30" s="1"/>
      <c r="B30" s="1"/>
      <c r="C30" s="1"/>
      <c r="D30" s="1"/>
      <c r="E30" s="1"/>
      <c r="F30" s="12"/>
      <c r="G30" s="1"/>
      <c r="H30" s="1"/>
      <c r="I30" s="1"/>
      <c r="J30" s="1"/>
      <c r="K30" s="1"/>
      <c r="L30" s="1"/>
      <c r="M30" s="1"/>
      <c r="N30" s="1"/>
      <c r="O30" s="12"/>
      <c r="P30" s="1"/>
      <c r="Q30" s="12"/>
      <c r="R30" s="1"/>
    </row>
    <row r="31" spans="1:18">
      <c r="A31" s="1"/>
      <c r="B31" s="1"/>
      <c r="C31" s="1"/>
      <c r="D31" s="1"/>
      <c r="E31" s="1"/>
      <c r="F31" s="12"/>
      <c r="G31" s="1"/>
      <c r="H31" s="1"/>
      <c r="I31" s="1"/>
      <c r="J31" s="1"/>
      <c r="K31" s="1"/>
      <c r="L31" s="1"/>
      <c r="M31" s="1"/>
      <c r="N31" s="1"/>
      <c r="O31" s="1"/>
      <c r="P31" s="1"/>
      <c r="Q31" s="1"/>
      <c r="R31" s="1"/>
    </row>
    <row r="32" spans="1:18" ht="14.1">
      <c r="A32" s="1"/>
      <c r="B32" s="1"/>
      <c r="C32" s="133" t="s">
        <v>47</v>
      </c>
      <c r="D32" s="134"/>
      <c r="E32" s="134"/>
      <c r="F32" s="134"/>
      <c r="G32" s="134"/>
      <c r="H32" s="134"/>
      <c r="I32" s="135"/>
      <c r="J32" s="1"/>
      <c r="K32" s="290"/>
      <c r="L32" s="291"/>
      <c r="M32" s="1"/>
      <c r="N32" s="290"/>
      <c r="O32" s="291"/>
      <c r="P32" s="1"/>
      <c r="Q32" s="1"/>
      <c r="R32" s="1"/>
    </row>
    <row r="33" spans="1:20">
      <c r="A33" s="1"/>
      <c r="B33" s="1"/>
      <c r="C33" s="1"/>
      <c r="D33" s="229" t="s">
        <v>48</v>
      </c>
      <c r="E33" s="270" t="s">
        <v>26</v>
      </c>
      <c r="F33" s="276" t="s">
        <v>49</v>
      </c>
      <c r="G33" s="276" t="s">
        <v>49</v>
      </c>
      <c r="H33" s="276" t="s">
        <v>49</v>
      </c>
      <c r="I33" s="276" t="s">
        <v>49</v>
      </c>
      <c r="J33" s="1"/>
      <c r="K33" s="276" t="s">
        <v>49</v>
      </c>
      <c r="L33" s="276" t="s">
        <v>49</v>
      </c>
      <c r="M33" s="1"/>
      <c r="N33" s="276" t="s">
        <v>49</v>
      </c>
      <c r="O33" s="277" t="s">
        <v>49</v>
      </c>
      <c r="P33" s="1"/>
      <c r="Q33" s="1"/>
      <c r="R33" s="1"/>
      <c r="S33" s="1"/>
      <c r="T33" s="1"/>
    </row>
    <row r="34" spans="1:20">
      <c r="A34" s="1"/>
      <c r="B34" s="1"/>
      <c r="C34" s="1"/>
      <c r="D34" s="229" t="s">
        <v>50</v>
      </c>
      <c r="E34" s="270" t="s">
        <v>26</v>
      </c>
      <c r="F34" s="64">
        <f>'Monthly Unit Rates'!F34*'Estimated Volumes'!F34*12</f>
        <v>266124.27</v>
      </c>
      <c r="G34" s="64">
        <f>'Monthly Unit Rates'!G34*'Estimated Volumes'!G34*12</f>
        <v>277255.95999999996</v>
      </c>
      <c r="H34" s="64">
        <f>'Monthly Unit Rates'!H34*'Estimated Volumes'!H34*12</f>
        <v>288865.48</v>
      </c>
      <c r="I34" s="64">
        <f t="shared" ref="I34" si="7">SUM(F34:H34)</f>
        <v>832245.71</v>
      </c>
      <c r="J34" s="1"/>
      <c r="K34" s="64">
        <f>'Monthly Unit Rates'!K34*'Estimated Volumes'!K34*12</f>
        <v>141952.02499999999</v>
      </c>
      <c r="L34" s="64">
        <f t="shared" ref="L34" si="8">SUM(I34:K34)</f>
        <v>974197.73499999999</v>
      </c>
      <c r="M34" s="1"/>
      <c r="N34" s="64">
        <f>'Monthly Unit Rates'!N34*'Estimated Volumes'!N34*12</f>
        <v>147895.55628675001</v>
      </c>
      <c r="O34" s="64">
        <f t="shared" ref="O34" si="9">SUM(L34:N34)</f>
        <v>1122093.29128675</v>
      </c>
      <c r="P34" s="1"/>
      <c r="Q34" s="1"/>
      <c r="R34" s="1"/>
      <c r="S34" s="1"/>
      <c r="T34" s="1"/>
    </row>
    <row r="35" spans="1:20">
      <c r="A35" s="1"/>
      <c r="B35" s="1"/>
      <c r="C35" s="1"/>
      <c r="D35" s="1"/>
      <c r="E35" s="1"/>
      <c r="F35" s="1"/>
      <c r="G35" s="1"/>
      <c r="H35" s="1"/>
      <c r="I35" s="1"/>
      <c r="J35" s="1"/>
      <c r="K35" s="1"/>
      <c r="L35" s="1"/>
      <c r="M35" s="1"/>
      <c r="N35" s="1"/>
      <c r="O35" s="1"/>
      <c r="P35" s="1"/>
      <c r="Q35" s="1"/>
      <c r="R35" s="1"/>
      <c r="S35" s="1"/>
      <c r="T35" s="1"/>
    </row>
    <row r="36" spans="1:20">
      <c r="A36" s="1"/>
      <c r="B36" s="1"/>
      <c r="C36" s="1"/>
      <c r="D36" s="1"/>
      <c r="E36" s="1"/>
      <c r="F36" s="12"/>
      <c r="G36" s="12"/>
      <c r="H36" s="12"/>
      <c r="I36" s="12"/>
      <c r="J36" s="12"/>
      <c r="K36" s="12"/>
      <c r="L36" s="12"/>
      <c r="M36" s="12"/>
      <c r="N36" s="12"/>
      <c r="O36" s="12"/>
      <c r="P36" s="1"/>
      <c r="Q36" s="1"/>
      <c r="R36" s="1"/>
      <c r="S36" s="1"/>
      <c r="T36" s="1"/>
    </row>
    <row r="37" spans="1:20">
      <c r="A37" s="1"/>
      <c r="B37" s="1"/>
      <c r="C37" s="1"/>
      <c r="D37" s="1"/>
      <c r="E37" s="1"/>
      <c r="F37" s="12"/>
      <c r="G37" s="12"/>
      <c r="H37" s="12"/>
      <c r="I37" s="12"/>
      <c r="J37" s="12"/>
      <c r="K37" s="12"/>
      <c r="L37" s="12"/>
      <c r="M37" s="12"/>
      <c r="N37" s="12"/>
      <c r="O37" s="12"/>
      <c r="P37" s="1"/>
      <c r="Q37" s="1"/>
      <c r="R37" s="1"/>
      <c r="S37" s="1"/>
      <c r="T37" s="1"/>
    </row>
    <row r="38" spans="1:20">
      <c r="A38" s="1"/>
      <c r="B38" s="1"/>
      <c r="C38" s="1"/>
      <c r="D38" s="1"/>
      <c r="E38" s="1"/>
      <c r="F38" s="12"/>
      <c r="G38" s="12"/>
      <c r="H38" s="12"/>
      <c r="I38" s="12"/>
      <c r="J38" s="12"/>
      <c r="K38" s="12"/>
      <c r="L38" s="12"/>
      <c r="M38" s="12"/>
      <c r="N38" s="12"/>
      <c r="O38" s="12"/>
      <c r="P38" s="1"/>
      <c r="Q38" s="1"/>
      <c r="R38" s="1"/>
      <c r="S38" s="1"/>
      <c r="T38" s="1"/>
    </row>
    <row r="39" spans="1:20">
      <c r="A39" s="1"/>
      <c r="B39" s="1"/>
      <c r="C39" s="1"/>
      <c r="D39" s="1"/>
      <c r="E39" s="1"/>
      <c r="F39" s="1"/>
      <c r="G39" s="1"/>
      <c r="H39" s="1"/>
      <c r="I39" s="1"/>
      <c r="J39" s="1"/>
      <c r="K39" s="12"/>
      <c r="L39" s="12"/>
      <c r="M39" s="12"/>
      <c r="N39" s="12"/>
      <c r="O39" s="12"/>
      <c r="P39" s="12"/>
      <c r="Q39" s="1"/>
      <c r="R39" s="1"/>
      <c r="S39" s="1"/>
      <c r="T39" s="1"/>
    </row>
    <row r="40" spans="1:20">
      <c r="A40" s="1"/>
      <c r="B40" s="1"/>
      <c r="C40" s="1"/>
      <c r="D40" s="1"/>
      <c r="E40" s="1"/>
      <c r="F40" s="12"/>
      <c r="G40" s="12"/>
      <c r="H40" s="12"/>
      <c r="I40" s="12"/>
      <c r="J40" s="12"/>
      <c r="K40" s="12"/>
      <c r="L40" s="12"/>
      <c r="M40" s="12"/>
      <c r="N40" s="12"/>
      <c r="O40" s="12"/>
      <c r="P40" s="1"/>
      <c r="Q40" s="1"/>
      <c r="R40" s="1"/>
      <c r="S40" s="1"/>
      <c r="T40" s="1"/>
    </row>
    <row r="41" spans="1:20">
      <c r="A41" s="1"/>
      <c r="B41" s="1"/>
      <c r="C41" s="1"/>
      <c r="D41" s="1"/>
      <c r="E41" s="1"/>
      <c r="F41" s="12"/>
      <c r="G41" s="12"/>
      <c r="H41" s="12"/>
      <c r="I41" s="12"/>
      <c r="J41" s="12"/>
      <c r="K41" s="1"/>
      <c r="L41" s="1"/>
      <c r="M41" s="1"/>
      <c r="N41" s="1"/>
      <c r="O41" s="1"/>
      <c r="P41" s="1"/>
      <c r="Q41" s="1"/>
      <c r="R41" s="1"/>
      <c r="S41" s="1"/>
      <c r="T41" s="1"/>
    </row>
    <row r="42" spans="1:20">
      <c r="A42" s="1"/>
      <c r="B42" s="1"/>
      <c r="C42" s="1"/>
      <c r="D42" s="1"/>
      <c r="E42" s="1"/>
      <c r="F42" s="269"/>
      <c r="G42" s="269"/>
      <c r="H42" s="269"/>
      <c r="I42" s="269"/>
      <c r="J42" s="269"/>
      <c r="K42" s="269"/>
      <c r="L42" s="269"/>
      <c r="M42" s="269"/>
      <c r="N42" s="269"/>
      <c r="O42" s="1"/>
      <c r="P42" s="1"/>
      <c r="Q42" s="1"/>
      <c r="R42" s="1"/>
      <c r="S42" s="1"/>
      <c r="T42" s="1"/>
    </row>
    <row r="43" spans="1:20">
      <c r="A43" s="1"/>
      <c r="B43" s="1"/>
      <c r="C43" s="1"/>
      <c r="D43" s="1"/>
      <c r="E43" s="1"/>
      <c r="F43" s="278"/>
      <c r="G43" s="278"/>
      <c r="H43" s="278"/>
      <c r="I43" s="278"/>
      <c r="J43" s="278"/>
      <c r="K43" s="269"/>
      <c r="L43" s="269"/>
      <c r="M43" s="269"/>
      <c r="N43" s="269"/>
      <c r="O43" s="1"/>
      <c r="P43" s="1"/>
      <c r="Q43" s="1"/>
      <c r="R43" s="1"/>
      <c r="S43" s="1"/>
      <c r="T43" s="1"/>
    </row>
    <row r="44" spans="1:20">
      <c r="A44" s="1"/>
      <c r="B44" s="1"/>
      <c r="C44" s="1"/>
      <c r="D44" s="1"/>
      <c r="E44" s="1"/>
      <c r="F44" s="269"/>
      <c r="G44" s="269"/>
      <c r="H44" s="269"/>
      <c r="I44" s="269"/>
      <c r="J44" s="269"/>
      <c r="K44" s="1"/>
      <c r="L44" s="1"/>
      <c r="M44" s="1"/>
      <c r="N44" s="1"/>
      <c r="O44" s="1"/>
      <c r="P44" s="1"/>
      <c r="Q44" s="1"/>
      <c r="R44" s="1"/>
      <c r="S44" s="1"/>
      <c r="T44" s="1"/>
    </row>
    <row r="46" spans="1:20">
      <c r="A46" s="1"/>
      <c r="B46" s="1"/>
      <c r="C46" s="1"/>
      <c r="D46" s="1"/>
      <c r="E46" s="1"/>
      <c r="F46" s="12"/>
      <c r="G46" s="12"/>
      <c r="H46" s="12"/>
      <c r="I46" s="12"/>
      <c r="J46" s="12"/>
      <c r="K46" s="12"/>
      <c r="L46" s="12"/>
      <c r="M46" s="12"/>
      <c r="N46" s="12"/>
      <c r="O46" s="12"/>
      <c r="P46" s="1"/>
      <c r="Q46" s="1"/>
      <c r="R46" s="1"/>
      <c r="S46" s="1"/>
      <c r="T46" s="1"/>
    </row>
    <row r="48" spans="1:20">
      <c r="A48" s="1"/>
      <c r="B48" s="1"/>
      <c r="C48" s="1"/>
      <c r="D48" s="1"/>
      <c r="E48" s="1"/>
      <c r="F48" s="12"/>
      <c r="G48" s="12"/>
      <c r="H48" s="12"/>
      <c r="I48" s="1"/>
      <c r="J48" s="1"/>
      <c r="K48" s="1"/>
      <c r="L48" s="1"/>
      <c r="M48" s="1"/>
      <c r="N48" s="1"/>
      <c r="O48" s="1"/>
      <c r="P48" s="1"/>
      <c r="Q48" s="1"/>
      <c r="R48" s="1"/>
      <c r="S48" s="1"/>
      <c r="T48" s="1"/>
    </row>
    <row r="49" spans="6:8">
      <c r="F49" s="12"/>
      <c r="G49" s="12"/>
      <c r="H49" s="12"/>
    </row>
  </sheetData>
  <mergeCells count="11">
    <mergeCell ref="K32:L32"/>
    <mergeCell ref="N32:O32"/>
    <mergeCell ref="B2:O2"/>
    <mergeCell ref="K8:L8"/>
    <mergeCell ref="N8:O8"/>
    <mergeCell ref="K15:L15"/>
    <mergeCell ref="N15:O15"/>
    <mergeCell ref="B3:O3"/>
    <mergeCell ref="K5:L5"/>
    <mergeCell ref="N5:O5"/>
    <mergeCell ref="B6:D6"/>
  </mergeCells>
  <printOptions gridLines="1"/>
  <pageMargins left="0.7" right="0.7" top="0.75" bottom="0.75" header="0.3" footer="0.3"/>
  <pageSetup fitToHeight="2" orientation="landscape" r:id="rId1"/>
  <headerFooter>
    <oddHeader xml:space="preserve">&amp;R
</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3"/>
  <sheetViews>
    <sheetView showGridLines="0" zoomScale="80" zoomScaleNormal="80" zoomScalePageLayoutView="80" workbookViewId="0">
      <selection activeCell="B1" sqref="B1"/>
    </sheetView>
  </sheetViews>
  <sheetFormatPr defaultColWidth="9.33203125" defaultRowHeight="12.6"/>
  <cols>
    <col min="1" max="1" width="3.1640625" style="4" customWidth="1"/>
    <col min="2" max="3" width="4.33203125" style="4" customWidth="1"/>
    <col min="4" max="4" width="64.33203125" style="4" customWidth="1"/>
    <col min="5" max="5" width="18.33203125" style="4" customWidth="1"/>
    <col min="6" max="7" width="15" style="4" bestFit="1" customWidth="1"/>
    <col min="8" max="8" width="15.6640625" style="4" bestFit="1" customWidth="1"/>
    <col min="9" max="10" width="3.1640625" style="4" customWidth="1"/>
    <col min="11" max="11" width="15.6640625" style="4" bestFit="1" customWidth="1"/>
    <col min="12" max="13" width="3.1640625" style="4" customWidth="1"/>
    <col min="14" max="14" width="15.6640625" style="4" bestFit="1" customWidth="1"/>
    <col min="15" max="15" width="3.1640625" style="4" customWidth="1"/>
    <col min="16" max="16" width="15.6640625" style="4" bestFit="1" customWidth="1"/>
    <col min="17" max="17" width="13.1640625" style="4" bestFit="1" customWidth="1"/>
    <col min="18" max="21" width="9.33203125" style="4"/>
    <col min="22" max="22" width="10" style="4" bestFit="1" customWidth="1"/>
    <col min="23" max="23" width="15.6640625" style="4" bestFit="1" customWidth="1"/>
    <col min="24" max="25" width="9.33203125" style="4"/>
    <col min="26" max="26" width="15.6640625" style="4" bestFit="1" customWidth="1"/>
    <col min="27" max="16384" width="9.33203125" style="4"/>
  </cols>
  <sheetData>
    <row r="1" spans="1:28" ht="12.95">
      <c r="A1" s="1"/>
      <c r="B1" s="121" t="s">
        <v>4</v>
      </c>
      <c r="C1" s="1"/>
      <c r="D1" s="1"/>
      <c r="E1" s="1"/>
      <c r="F1" s="1"/>
      <c r="G1" s="1"/>
      <c r="H1" s="1"/>
      <c r="I1" s="1"/>
      <c r="J1" s="1"/>
      <c r="K1" s="1"/>
      <c r="L1" s="1"/>
      <c r="M1" s="1"/>
      <c r="N1" s="1"/>
      <c r="O1" s="1"/>
      <c r="P1" s="1"/>
      <c r="Q1" s="1"/>
      <c r="R1" s="1"/>
      <c r="S1" s="1"/>
      <c r="T1" s="1"/>
      <c r="U1" s="1"/>
      <c r="V1" s="1"/>
      <c r="W1" s="1"/>
      <c r="X1" s="1"/>
      <c r="Y1" s="1"/>
      <c r="Z1" s="1"/>
      <c r="AA1" s="1"/>
      <c r="AB1" s="1"/>
    </row>
    <row r="2" spans="1:28" ht="18">
      <c r="A2" s="1"/>
      <c r="B2" s="292" t="s">
        <v>51</v>
      </c>
      <c r="C2" s="292"/>
      <c r="D2" s="292"/>
      <c r="E2" s="292"/>
      <c r="F2" s="292"/>
      <c r="G2" s="292"/>
      <c r="H2" s="292"/>
      <c r="I2" s="292"/>
      <c r="J2" s="292"/>
      <c r="K2" s="292"/>
      <c r="L2" s="292"/>
      <c r="M2" s="292"/>
      <c r="N2" s="292"/>
      <c r="O2" s="292"/>
      <c r="P2" s="1"/>
      <c r="Q2" s="1"/>
      <c r="R2" s="1"/>
      <c r="S2" s="1"/>
      <c r="T2" s="1"/>
      <c r="U2" s="1"/>
      <c r="V2" s="1"/>
      <c r="W2" s="1"/>
      <c r="X2" s="1"/>
      <c r="Y2" s="1"/>
      <c r="Z2" s="1"/>
      <c r="AA2" s="1"/>
      <c r="AB2" s="1"/>
    </row>
    <row r="3" spans="1:28" ht="30" customHeight="1">
      <c r="A3" s="1"/>
      <c r="B3" s="7"/>
      <c r="C3" s="8"/>
      <c r="D3" s="3"/>
      <c r="E3" s="3"/>
      <c r="F3" s="1"/>
      <c r="G3" s="1"/>
      <c r="H3" s="1"/>
      <c r="I3" s="1"/>
      <c r="J3" s="1"/>
      <c r="K3" s="1"/>
      <c r="L3" s="1"/>
      <c r="M3" s="1"/>
      <c r="N3" s="1"/>
      <c r="O3" s="1"/>
      <c r="P3" s="1"/>
      <c r="Q3" s="1"/>
      <c r="R3" s="1"/>
      <c r="S3" s="1"/>
      <c r="T3" s="1"/>
      <c r="U3" s="1"/>
      <c r="V3" s="1"/>
      <c r="W3" s="1"/>
      <c r="X3" s="1"/>
      <c r="Y3" s="1"/>
      <c r="Z3" s="1"/>
      <c r="AA3" s="1"/>
      <c r="AB3" s="1"/>
    </row>
    <row r="4" spans="1:28" ht="18">
      <c r="A4" s="1"/>
      <c r="B4" s="7"/>
      <c r="C4" s="2"/>
      <c r="D4" s="3"/>
      <c r="E4" s="3"/>
      <c r="F4" s="1"/>
      <c r="G4" s="1"/>
      <c r="H4" s="1"/>
      <c r="I4" s="1"/>
      <c r="J4" s="1"/>
      <c r="K4" s="1"/>
      <c r="L4" s="1"/>
      <c r="M4" s="1"/>
      <c r="N4" s="1"/>
      <c r="O4" s="1"/>
      <c r="P4" s="1"/>
      <c r="Q4" s="1"/>
      <c r="R4" s="1"/>
      <c r="S4" s="1"/>
      <c r="T4" s="1"/>
      <c r="U4" s="1"/>
      <c r="V4" s="1"/>
      <c r="W4" s="1"/>
      <c r="X4" s="1"/>
      <c r="Y4" s="1"/>
      <c r="Z4" s="1"/>
      <c r="AA4" s="1"/>
      <c r="AB4" s="1"/>
    </row>
    <row r="5" spans="1:28" ht="31.5">
      <c r="A5" s="1"/>
      <c r="B5" s="7"/>
      <c r="C5" s="2"/>
      <c r="D5" s="3"/>
      <c r="E5" s="3"/>
      <c r="F5" s="12"/>
      <c r="G5" s="12"/>
      <c r="H5" s="12"/>
      <c r="I5" s="1"/>
      <c r="J5" s="1"/>
      <c r="K5" s="281" t="s">
        <v>11</v>
      </c>
      <c r="L5" s="1"/>
      <c r="M5" s="1"/>
      <c r="N5" s="281" t="s">
        <v>12</v>
      </c>
      <c r="O5" s="1"/>
      <c r="P5" s="1"/>
      <c r="Q5" s="1"/>
      <c r="R5" s="1"/>
      <c r="S5" s="1"/>
      <c r="T5" s="1"/>
      <c r="U5" s="1"/>
      <c r="V5" s="1"/>
      <c r="W5" s="1"/>
      <c r="X5" s="1"/>
      <c r="Y5" s="1"/>
      <c r="Z5" s="1"/>
      <c r="AA5" s="1"/>
      <c r="AB5" s="1"/>
    </row>
    <row r="6" spans="1:28" ht="32.25" customHeight="1">
      <c r="A6" s="1"/>
      <c r="B6" s="296" t="s">
        <v>13</v>
      </c>
      <c r="C6" s="296"/>
      <c r="D6" s="296"/>
      <c r="E6" s="282" t="s">
        <v>14</v>
      </c>
      <c r="F6" s="282" t="s">
        <v>15</v>
      </c>
      <c r="G6" s="282" t="s">
        <v>16</v>
      </c>
      <c r="H6" s="282" t="s">
        <v>17</v>
      </c>
      <c r="I6" s="63"/>
      <c r="J6" s="63"/>
      <c r="K6" s="56" t="s">
        <v>19</v>
      </c>
      <c r="L6" s="63"/>
      <c r="M6" s="63"/>
      <c r="N6" s="56" t="s">
        <v>21</v>
      </c>
      <c r="O6" s="63"/>
      <c r="P6" s="1"/>
      <c r="Q6" s="1"/>
      <c r="R6" s="1"/>
      <c r="S6" s="1"/>
      <c r="T6" s="1"/>
      <c r="U6" s="1"/>
      <c r="V6" s="1"/>
      <c r="W6" s="1"/>
      <c r="X6" s="1"/>
      <c r="Y6" s="1"/>
      <c r="Z6" s="1"/>
      <c r="AA6" s="1"/>
      <c r="AB6" s="1"/>
    </row>
    <row r="7" spans="1:28" ht="14.1">
      <c r="A7" s="1"/>
      <c r="B7" s="54" t="s">
        <v>23</v>
      </c>
      <c r="C7" s="54"/>
      <c r="D7" s="54"/>
      <c r="E7" s="54"/>
      <c r="F7" s="55"/>
      <c r="G7" s="55"/>
      <c r="H7" s="55"/>
      <c r="I7" s="1"/>
      <c r="J7" s="1"/>
      <c r="K7" s="55"/>
      <c r="L7" s="1"/>
      <c r="M7" s="1"/>
      <c r="N7" s="55"/>
      <c r="O7" s="1"/>
      <c r="P7" s="1"/>
      <c r="Q7" s="1"/>
      <c r="R7" s="1"/>
      <c r="S7" s="1"/>
      <c r="T7" s="1"/>
      <c r="U7" s="1"/>
      <c r="V7" s="1"/>
      <c r="W7" s="1"/>
      <c r="X7" s="1"/>
      <c r="Y7" s="1"/>
      <c r="Z7" s="1"/>
      <c r="AA7" s="1"/>
      <c r="AB7" s="1"/>
    </row>
    <row r="8" spans="1:28" ht="14.1">
      <c r="A8" s="1"/>
      <c r="B8" s="1"/>
      <c r="C8" s="133" t="s">
        <v>24</v>
      </c>
      <c r="D8" s="134"/>
      <c r="E8" s="134"/>
      <c r="F8" s="134"/>
      <c r="G8" s="134"/>
      <c r="H8" s="135"/>
      <c r="I8" s="1"/>
      <c r="J8" s="1"/>
      <c r="K8" s="78"/>
      <c r="L8" s="1"/>
      <c r="M8" s="1"/>
      <c r="N8" s="78"/>
      <c r="O8" s="1"/>
      <c r="P8" s="1"/>
      <c r="Q8" s="1"/>
      <c r="R8" s="1"/>
      <c r="S8" s="1"/>
      <c r="T8" s="1"/>
      <c r="U8" s="1"/>
      <c r="V8" s="1"/>
      <c r="W8" s="1"/>
      <c r="X8" s="1"/>
      <c r="Y8" s="1"/>
      <c r="Z8" s="1"/>
      <c r="AA8" s="1"/>
      <c r="AB8" s="1"/>
    </row>
    <row r="9" spans="1:28">
      <c r="A9" s="1"/>
      <c r="B9" s="1"/>
      <c r="C9" s="1"/>
      <c r="D9" s="229" t="s">
        <v>25</v>
      </c>
      <c r="E9" s="270" t="s">
        <v>26</v>
      </c>
      <c r="F9" s="243">
        <v>893.06138583673282</v>
      </c>
      <c r="G9" s="243">
        <v>909.64651864823543</v>
      </c>
      <c r="H9" s="243">
        <v>944.73534930844164</v>
      </c>
      <c r="I9" s="1"/>
      <c r="J9" s="1"/>
      <c r="K9" s="243">
        <v>1022.8706486079767</v>
      </c>
      <c r="L9" s="1"/>
      <c r="M9" s="1"/>
      <c r="N9" s="243">
        <v>1036.3188692036661</v>
      </c>
      <c r="O9" s="1"/>
      <c r="P9" s="1"/>
      <c r="Q9" s="1"/>
      <c r="R9" s="1"/>
      <c r="S9" s="1"/>
      <c r="T9" s="1"/>
      <c r="U9" s="1"/>
      <c r="V9" s="1"/>
      <c r="W9" s="1"/>
      <c r="X9" s="1"/>
      <c r="Y9" s="1"/>
      <c r="Z9" s="1"/>
      <c r="AA9" s="1"/>
      <c r="AB9" s="1"/>
    </row>
    <row r="10" spans="1:28">
      <c r="A10" s="1"/>
      <c r="B10" s="1"/>
      <c r="C10" s="1"/>
      <c r="D10" s="229" t="s">
        <v>27</v>
      </c>
      <c r="E10" s="270" t="s">
        <v>26</v>
      </c>
      <c r="F10" s="243">
        <v>893.06138583673282</v>
      </c>
      <c r="G10" s="243">
        <v>909.64651864823543</v>
      </c>
      <c r="H10" s="243">
        <v>944.73534930844164</v>
      </c>
      <c r="I10" s="1"/>
      <c r="J10" s="1"/>
      <c r="K10" s="243">
        <v>1022.8706486079767</v>
      </c>
      <c r="L10" s="1"/>
      <c r="M10" s="1"/>
      <c r="N10" s="243">
        <v>1036.3188692036661</v>
      </c>
      <c r="O10" s="1"/>
      <c r="P10" s="1"/>
      <c r="Q10" s="1"/>
      <c r="R10" s="1"/>
      <c r="S10" s="1"/>
      <c r="T10" s="1"/>
      <c r="U10" s="1"/>
      <c r="V10" s="1"/>
      <c r="W10" s="1"/>
      <c r="X10" s="1"/>
      <c r="Y10" s="1"/>
      <c r="Z10" s="1"/>
      <c r="AA10" s="1"/>
      <c r="AB10" s="1"/>
    </row>
    <row r="11" spans="1:28">
      <c r="A11" s="1"/>
      <c r="B11" s="1"/>
      <c r="C11" s="1"/>
      <c r="D11" s="229" t="s">
        <v>28</v>
      </c>
      <c r="E11" s="270" t="s">
        <v>29</v>
      </c>
      <c r="F11" s="243">
        <v>3.6822924929999998</v>
      </c>
      <c r="G11" s="243">
        <v>3.6883087940000001</v>
      </c>
      <c r="H11" s="243">
        <v>3.7546908600000002</v>
      </c>
      <c r="I11" s="1"/>
      <c r="J11" s="1"/>
      <c r="K11" s="243">
        <v>3.7267578349999999</v>
      </c>
      <c r="L11" s="1"/>
      <c r="M11" s="1"/>
      <c r="N11" s="243">
        <v>3.719471091</v>
      </c>
      <c r="O11" s="1"/>
      <c r="P11" s="1"/>
      <c r="Q11" s="1"/>
      <c r="R11" s="1"/>
      <c r="S11" s="1"/>
      <c r="T11" s="1"/>
      <c r="U11" s="1"/>
      <c r="V11" s="1"/>
      <c r="W11" s="1"/>
      <c r="X11" s="1"/>
      <c r="Y11" s="1"/>
      <c r="Z11" s="1"/>
      <c r="AA11" s="1"/>
      <c r="AB11" s="1"/>
    </row>
    <row r="12" spans="1:28">
      <c r="A12" s="1"/>
      <c r="B12" s="1"/>
      <c r="C12" s="1"/>
      <c r="D12" s="229" t="s">
        <v>30</v>
      </c>
      <c r="E12" s="270" t="s">
        <v>29</v>
      </c>
      <c r="F12" s="243">
        <v>0.190700484</v>
      </c>
      <c r="G12" s="243">
        <v>0.1911301</v>
      </c>
      <c r="H12" s="243">
        <v>0.194691955</v>
      </c>
      <c r="I12" s="1"/>
      <c r="J12" s="1"/>
      <c r="K12" s="243">
        <v>0.190953181</v>
      </c>
      <c r="L12" s="244"/>
      <c r="M12" s="244"/>
      <c r="N12" s="243">
        <v>0.189356513</v>
      </c>
      <c r="O12" s="1"/>
      <c r="P12" s="1"/>
      <c r="Q12" s="1"/>
      <c r="R12" s="1"/>
      <c r="S12" s="1"/>
      <c r="T12" s="1"/>
      <c r="U12" s="1"/>
      <c r="V12" s="1"/>
      <c r="W12" s="1"/>
      <c r="X12" s="1"/>
      <c r="Y12" s="1"/>
      <c r="Z12" s="1"/>
      <c r="AA12" s="1"/>
      <c r="AB12" s="1"/>
    </row>
    <row r="13" spans="1:28">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row>
    <row r="14" spans="1:28">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row>
    <row r="15" spans="1:28" ht="14.1">
      <c r="A15" s="1"/>
      <c r="B15" s="1"/>
      <c r="C15" s="133" t="s">
        <v>32</v>
      </c>
      <c r="D15" s="134"/>
      <c r="E15" s="134"/>
      <c r="F15" s="134"/>
      <c r="G15" s="134"/>
      <c r="H15" s="135"/>
      <c r="I15" s="1"/>
      <c r="J15" s="1"/>
      <c r="K15" s="78"/>
      <c r="L15" s="1"/>
      <c r="M15" s="1"/>
      <c r="N15" s="78"/>
      <c r="O15" s="1"/>
      <c r="P15" s="1"/>
      <c r="Q15" s="1"/>
      <c r="R15" s="1"/>
      <c r="S15" s="1"/>
      <c r="T15" s="1"/>
      <c r="U15" s="1"/>
      <c r="V15" s="1"/>
      <c r="W15" s="1"/>
      <c r="X15" s="1"/>
      <c r="Y15" s="1"/>
      <c r="Z15" s="1"/>
      <c r="AA15" s="1"/>
      <c r="AB15" s="1"/>
    </row>
    <row r="16" spans="1:28">
      <c r="A16" s="1"/>
      <c r="B16" s="1"/>
      <c r="C16" s="1"/>
      <c r="D16" s="229" t="s">
        <v>33</v>
      </c>
      <c r="E16" s="270" t="s">
        <v>34</v>
      </c>
      <c r="F16" s="243">
        <v>2349.0786489109896</v>
      </c>
      <c r="G16" s="243">
        <v>2436.5960642082414</v>
      </c>
      <c r="H16" s="243">
        <v>2529.2577693388534</v>
      </c>
      <c r="I16" s="244"/>
      <c r="J16" s="244"/>
      <c r="K16" s="243">
        <v>2632.0057326691349</v>
      </c>
      <c r="L16" s="244"/>
      <c r="M16" s="244"/>
      <c r="N16" s="243">
        <v>2740.0162937816481</v>
      </c>
      <c r="O16" s="1"/>
      <c r="P16" s="1"/>
      <c r="Q16" s="269"/>
      <c r="R16" s="269"/>
      <c r="S16" s="269"/>
      <c r="T16" s="269"/>
      <c r="U16" s="269"/>
      <c r="V16" s="269"/>
      <c r="W16" s="269"/>
      <c r="X16" s="269"/>
      <c r="Y16" s="269"/>
      <c r="Z16" s="269"/>
      <c r="AA16" s="269"/>
      <c r="AB16" s="269"/>
    </row>
    <row r="17" spans="1:28">
      <c r="A17" s="1"/>
      <c r="B17" s="1"/>
      <c r="C17" s="1"/>
      <c r="D17" s="229" t="s">
        <v>35</v>
      </c>
      <c r="E17" s="270" t="s">
        <v>34</v>
      </c>
      <c r="F17" s="243">
        <v>72739.762150789116</v>
      </c>
      <c r="G17" s="243">
        <v>78349.806482006781</v>
      </c>
      <c r="H17" s="243">
        <v>84456.583474740866</v>
      </c>
      <c r="I17" s="244"/>
      <c r="J17" s="244"/>
      <c r="K17" s="243">
        <v>91273.900623777081</v>
      </c>
      <c r="L17" s="244"/>
      <c r="M17" s="244"/>
      <c r="N17" s="243">
        <v>98672.679518119257</v>
      </c>
      <c r="O17" s="1"/>
      <c r="P17" s="1"/>
      <c r="Q17" s="269"/>
      <c r="R17" s="269"/>
      <c r="S17" s="269"/>
      <c r="T17" s="269"/>
      <c r="U17" s="269"/>
      <c r="V17" s="269"/>
      <c r="W17" s="269"/>
      <c r="X17" s="269"/>
      <c r="Y17" s="269"/>
      <c r="Z17" s="269"/>
      <c r="AA17" s="269"/>
      <c r="AB17" s="269"/>
    </row>
    <row r="18" spans="1:28">
      <c r="A18" s="1"/>
      <c r="B18" s="1"/>
      <c r="C18" s="1"/>
      <c r="D18" s="229" t="s">
        <v>36</v>
      </c>
      <c r="E18" s="270" t="s">
        <v>34</v>
      </c>
      <c r="F18" s="243">
        <v>70542.311105845351</v>
      </c>
      <c r="G18" s="243">
        <v>88785.692918360248</v>
      </c>
      <c r="H18" s="243">
        <v>188543.06559362225</v>
      </c>
      <c r="I18" s="244"/>
      <c r="J18" s="244"/>
      <c r="K18" s="243">
        <v>201013.26701842016</v>
      </c>
      <c r="L18" s="244"/>
      <c r="M18" s="244"/>
      <c r="N18" s="243">
        <v>221915.99723376535</v>
      </c>
      <c r="O18" s="1"/>
      <c r="P18" s="1"/>
      <c r="Q18" s="269"/>
      <c r="R18" s="269"/>
      <c r="S18" s="269"/>
      <c r="T18" s="269"/>
      <c r="U18" s="269"/>
      <c r="V18" s="269"/>
      <c r="W18" s="269"/>
      <c r="X18" s="269"/>
      <c r="Y18" s="269"/>
      <c r="Z18" s="269"/>
      <c r="AA18" s="269"/>
      <c r="AB18" s="269"/>
    </row>
    <row r="19" spans="1:28">
      <c r="A19" s="1"/>
      <c r="B19" s="1"/>
      <c r="C19" s="1"/>
      <c r="D19" s="229" t="s">
        <v>37</v>
      </c>
      <c r="E19" s="270" t="s">
        <v>34</v>
      </c>
      <c r="F19" s="243">
        <v>570.62000954595749</v>
      </c>
      <c r="G19" s="243">
        <v>570.23397624000961</v>
      </c>
      <c r="H19" s="243">
        <v>569.26428420138632</v>
      </c>
      <c r="I19" s="244"/>
      <c r="J19" s="244"/>
      <c r="K19" s="243">
        <v>569.30196276662139</v>
      </c>
      <c r="L19" s="244"/>
      <c r="M19" s="244"/>
      <c r="N19" s="243">
        <v>569.72293107113046</v>
      </c>
      <c r="O19" s="1"/>
      <c r="P19" s="1"/>
      <c r="Q19" s="269"/>
      <c r="R19" s="269"/>
      <c r="S19" s="269"/>
      <c r="T19" s="269"/>
      <c r="U19" s="269"/>
      <c r="V19" s="269"/>
      <c r="W19" s="269"/>
      <c r="X19" s="269"/>
      <c r="Y19" s="269"/>
      <c r="Z19" s="269"/>
      <c r="AA19" s="269"/>
      <c r="AB19" s="269"/>
    </row>
    <row r="20" spans="1:28">
      <c r="A20" s="1"/>
      <c r="B20" s="1"/>
      <c r="C20" s="1"/>
      <c r="D20" s="229" t="s">
        <v>38</v>
      </c>
      <c r="E20" s="270" t="s">
        <v>34</v>
      </c>
      <c r="F20" s="243">
        <v>3984.2631828082431</v>
      </c>
      <c r="G20" s="243">
        <v>4178.5694687088999</v>
      </c>
      <c r="H20" s="243">
        <v>4380.5605935883068</v>
      </c>
      <c r="I20" s="244"/>
      <c r="J20" s="244"/>
      <c r="K20" s="243">
        <v>4603.2588780975448</v>
      </c>
      <c r="L20" s="244"/>
      <c r="M20" s="244"/>
      <c r="N20" s="243">
        <v>4836.9980026709072</v>
      </c>
      <c r="O20" s="1"/>
      <c r="P20" s="1"/>
      <c r="Q20" s="269"/>
      <c r="R20" s="269"/>
      <c r="S20" s="269"/>
      <c r="T20" s="269"/>
      <c r="U20" s="269"/>
      <c r="V20" s="269"/>
      <c r="W20" s="269"/>
      <c r="X20" s="269"/>
      <c r="Y20" s="269"/>
      <c r="Z20" s="269"/>
      <c r="AA20" s="269"/>
      <c r="AB20" s="269"/>
    </row>
    <row r="21" spans="1:28">
      <c r="A21" s="1"/>
      <c r="B21" s="1"/>
      <c r="C21" s="1"/>
      <c r="D21" s="229" t="s">
        <v>39</v>
      </c>
      <c r="E21" s="270" t="s">
        <v>34</v>
      </c>
      <c r="F21" s="243">
        <v>375.99533693921666</v>
      </c>
      <c r="G21" s="243">
        <v>385.21779761774513</v>
      </c>
      <c r="H21" s="243">
        <v>396.02904007034954</v>
      </c>
      <c r="I21" s="244"/>
      <c r="J21" s="244"/>
      <c r="K21" s="243">
        <v>435.97912337411896</v>
      </c>
      <c r="L21" s="244"/>
      <c r="M21" s="244"/>
      <c r="N21" s="243">
        <v>479.93227625361652</v>
      </c>
      <c r="O21" s="1"/>
      <c r="P21" s="1"/>
      <c r="Q21" s="269"/>
      <c r="R21" s="269"/>
      <c r="S21" s="269"/>
      <c r="T21" s="269"/>
      <c r="U21" s="269"/>
      <c r="V21" s="269"/>
      <c r="W21" s="269"/>
      <c r="X21" s="269"/>
      <c r="Y21" s="269"/>
      <c r="Z21" s="269"/>
      <c r="AA21" s="269"/>
      <c r="AB21" s="269"/>
    </row>
    <row r="22" spans="1:28">
      <c r="A22" s="1"/>
      <c r="B22" s="1"/>
      <c r="C22" s="1"/>
      <c r="D22" s="229" t="s">
        <v>40</v>
      </c>
      <c r="E22" s="270" t="s">
        <v>34</v>
      </c>
      <c r="F22" s="243">
        <v>3169.6288696229808</v>
      </c>
      <c r="G22" s="243">
        <v>3324.3674616165354</v>
      </c>
      <c r="H22" s="243">
        <v>3484.029585369231</v>
      </c>
      <c r="I22" s="244"/>
      <c r="J22" s="244"/>
      <c r="K22" s="243">
        <v>3661.1486922582862</v>
      </c>
      <c r="L22" s="244"/>
      <c r="M22" s="244"/>
      <c r="N22" s="243">
        <v>3847.0507143802424</v>
      </c>
      <c r="O22" s="1"/>
      <c r="P22" s="1"/>
      <c r="Q22" s="269"/>
      <c r="R22" s="269"/>
      <c r="S22" s="269"/>
      <c r="T22" s="269"/>
      <c r="U22" s="269"/>
      <c r="V22" s="269"/>
      <c r="W22" s="269"/>
      <c r="X22" s="269"/>
      <c r="Y22" s="269"/>
      <c r="Z22" s="269"/>
      <c r="AA22" s="269"/>
      <c r="AB22" s="269"/>
    </row>
    <row r="23" spans="1:28">
      <c r="A23" s="1"/>
      <c r="B23" s="1"/>
      <c r="C23" s="1"/>
      <c r="D23" s="229" t="s">
        <v>41</v>
      </c>
      <c r="E23" s="270" t="s">
        <v>34</v>
      </c>
      <c r="F23" s="243">
        <v>1647.7788754896744</v>
      </c>
      <c r="G23" s="243">
        <v>1810.5175187361208</v>
      </c>
      <c r="H23" s="243">
        <v>1987.8292130491889</v>
      </c>
      <c r="I23" s="244"/>
      <c r="J23" s="244"/>
      <c r="K23" s="243">
        <v>2188.3565220326695</v>
      </c>
      <c r="L23" s="244"/>
      <c r="M23" s="244"/>
      <c r="N23" s="243">
        <v>2408.9727045485702</v>
      </c>
      <c r="O23" s="1"/>
      <c r="P23" s="1"/>
      <c r="Q23" s="269"/>
      <c r="R23" s="269"/>
      <c r="S23" s="269"/>
      <c r="T23" s="269"/>
      <c r="U23" s="269"/>
      <c r="V23" s="269"/>
      <c r="W23" s="269"/>
      <c r="X23" s="269"/>
      <c r="Y23" s="269"/>
      <c r="Z23" s="269"/>
      <c r="AA23" s="269"/>
      <c r="AB23" s="269"/>
    </row>
    <row r="24" spans="1:28">
      <c r="A24" s="1"/>
      <c r="B24" s="1"/>
      <c r="C24" s="1"/>
      <c r="D24" s="229" t="s">
        <v>42</v>
      </c>
      <c r="E24" s="270" t="s">
        <v>43</v>
      </c>
      <c r="F24" s="243">
        <v>91.803822172378489</v>
      </c>
      <c r="G24" s="243">
        <v>103.78360192273225</v>
      </c>
      <c r="H24" s="243">
        <v>108.44560171383336</v>
      </c>
      <c r="I24" s="244"/>
      <c r="J24" s="244"/>
      <c r="K24" s="243">
        <v>113.39391542853798</v>
      </c>
      <c r="L24" s="244"/>
      <c r="M24" s="244"/>
      <c r="N24" s="243">
        <v>118.64908874769509</v>
      </c>
      <c r="O24" s="1"/>
      <c r="P24" s="269"/>
      <c r="Q24" s="269"/>
      <c r="R24" s="269"/>
      <c r="S24" s="269"/>
      <c r="T24" s="269"/>
      <c r="U24" s="269"/>
      <c r="V24" s="269"/>
      <c r="W24" s="269"/>
      <c r="X24" s="269"/>
      <c r="Y24" s="269"/>
      <c r="Z24" s="1"/>
      <c r="AA24" s="1"/>
      <c r="AB24" s="1"/>
    </row>
    <row r="25" spans="1:28">
      <c r="A25" s="1"/>
      <c r="B25" s="1"/>
      <c r="C25" s="1"/>
      <c r="D25" s="229" t="s">
        <v>44</v>
      </c>
      <c r="E25" s="270" t="s">
        <v>43</v>
      </c>
      <c r="F25" s="243">
        <v>33.252133878931275</v>
      </c>
      <c r="G25" s="243">
        <v>37.5913131273823</v>
      </c>
      <c r="H25" s="243">
        <v>39.279929543659208</v>
      </c>
      <c r="I25" s="244"/>
      <c r="J25" s="244"/>
      <c r="K25" s="243">
        <v>41.07225132528778</v>
      </c>
      <c r="L25" s="244"/>
      <c r="M25" s="244"/>
      <c r="N25" s="243">
        <v>42.975720294558826</v>
      </c>
      <c r="O25" s="1"/>
      <c r="P25" s="1"/>
      <c r="Q25" s="269"/>
      <c r="R25" s="269"/>
      <c r="S25" s="269"/>
      <c r="T25" s="269"/>
      <c r="U25" s="269"/>
      <c r="V25" s="269"/>
      <c r="W25" s="269"/>
      <c r="X25" s="269"/>
      <c r="Y25" s="269"/>
      <c r="Z25" s="1"/>
      <c r="AA25" s="1"/>
      <c r="AB25" s="1"/>
    </row>
    <row r="26" spans="1:28">
      <c r="A26" s="1"/>
      <c r="B26" s="1"/>
      <c r="C26" s="1"/>
      <c r="D26" s="229" t="s">
        <v>45</v>
      </c>
      <c r="E26" s="270" t="s">
        <v>43</v>
      </c>
      <c r="F26" s="243">
        <v>39.04442072680321</v>
      </c>
      <c r="G26" s="243">
        <v>44.139454350882339</v>
      </c>
      <c r="H26" s="243">
        <v>46.122215819465154</v>
      </c>
      <c r="I26" s="244"/>
      <c r="J26" s="244"/>
      <c r="K26" s="243">
        <v>48.226747395529188</v>
      </c>
      <c r="L26" s="244"/>
      <c r="M26" s="244"/>
      <c r="N26" s="243">
        <v>50.461787214243579</v>
      </c>
      <c r="O26" s="1"/>
      <c r="P26" s="1"/>
      <c r="Q26" s="269"/>
      <c r="R26" s="269"/>
      <c r="S26" s="269"/>
      <c r="T26" s="269"/>
      <c r="U26" s="269"/>
      <c r="V26" s="269"/>
      <c r="W26" s="269"/>
      <c r="X26" s="269"/>
      <c r="Y26" s="269"/>
      <c r="Z26" s="1"/>
      <c r="AA26" s="1"/>
      <c r="AB26" s="1"/>
    </row>
    <row r="27" spans="1:28">
      <c r="A27" s="1"/>
      <c r="B27" s="1"/>
      <c r="C27" s="1"/>
      <c r="D27" s="1"/>
      <c r="E27" s="1"/>
      <c r="F27" s="1"/>
      <c r="G27" s="1"/>
      <c r="H27" s="1"/>
      <c r="I27" s="1"/>
      <c r="J27" s="244"/>
      <c r="K27" s="1"/>
      <c r="L27" s="1"/>
      <c r="M27" s="1"/>
      <c r="N27" s="1"/>
      <c r="O27" s="1"/>
      <c r="P27" s="1"/>
      <c r="Q27" s="1"/>
      <c r="R27" s="1"/>
      <c r="S27" s="1"/>
      <c r="T27" s="1"/>
      <c r="U27" s="1"/>
      <c r="V27" s="1"/>
      <c r="W27" s="1"/>
      <c r="X27" s="1"/>
      <c r="Y27" s="1"/>
      <c r="Z27" s="1"/>
      <c r="AA27" s="1"/>
      <c r="AB27" s="1"/>
    </row>
    <row r="28" spans="1:28">
      <c r="A28" s="1"/>
      <c r="B28" s="1"/>
      <c r="C28" s="1"/>
      <c r="D28" s="1"/>
      <c r="E28" s="1"/>
      <c r="F28" s="268"/>
      <c r="G28" s="1"/>
      <c r="H28" s="1"/>
      <c r="I28" s="1"/>
      <c r="J28" s="244"/>
      <c r="K28" s="1"/>
      <c r="L28" s="1"/>
      <c r="M28" s="1"/>
      <c r="N28" s="1"/>
      <c r="O28" s="1"/>
      <c r="P28" s="1"/>
      <c r="Q28" s="1"/>
      <c r="R28" s="1"/>
      <c r="S28" s="1"/>
      <c r="T28" s="1"/>
      <c r="U28" s="1"/>
      <c r="V28" s="1"/>
      <c r="W28" s="1"/>
      <c r="X28" s="1"/>
      <c r="Y28" s="1"/>
      <c r="Z28" s="1"/>
      <c r="AA28" s="1"/>
      <c r="AB28" s="1"/>
    </row>
    <row r="29" spans="1:28">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row>
    <row r="30" spans="1:28">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row>
    <row r="31" spans="1:28" ht="12.95">
      <c r="A31" s="1"/>
      <c r="B31" s="8"/>
      <c r="C31" s="8"/>
      <c r="D31" s="8"/>
      <c r="E31" s="8"/>
      <c r="F31" s="8"/>
      <c r="G31" s="8"/>
      <c r="H31" s="8"/>
      <c r="I31" s="1"/>
      <c r="J31" s="1"/>
      <c r="K31" s="62"/>
      <c r="L31" s="1"/>
      <c r="M31" s="1"/>
      <c r="N31" s="62"/>
      <c r="O31" s="1"/>
      <c r="P31" s="1"/>
      <c r="Q31" s="1"/>
      <c r="R31" s="1"/>
      <c r="S31" s="1"/>
      <c r="T31" s="1"/>
      <c r="U31" s="1"/>
      <c r="V31" s="1"/>
      <c r="W31" s="1"/>
      <c r="X31" s="1"/>
      <c r="Y31" s="1"/>
      <c r="Z31" s="1"/>
      <c r="AA31" s="1"/>
      <c r="AB31" s="1"/>
    </row>
    <row r="32" spans="1:28" ht="14.1">
      <c r="A32" s="1"/>
      <c r="B32" s="1"/>
      <c r="C32" s="133" t="s">
        <v>47</v>
      </c>
      <c r="D32" s="134"/>
      <c r="E32" s="134"/>
      <c r="F32" s="134"/>
      <c r="G32" s="134"/>
      <c r="H32" s="135"/>
      <c r="I32" s="1"/>
      <c r="J32" s="1"/>
      <c r="K32" s="78"/>
      <c r="L32" s="1"/>
      <c r="M32" s="1"/>
      <c r="N32" s="78"/>
      <c r="O32" s="1"/>
      <c r="P32" s="1"/>
      <c r="Q32" s="1"/>
      <c r="R32" s="1"/>
      <c r="S32" s="1"/>
      <c r="T32" s="1"/>
      <c r="U32" s="1"/>
      <c r="V32" s="1"/>
      <c r="W32" s="1"/>
      <c r="X32" s="1"/>
      <c r="Y32" s="1"/>
      <c r="Z32" s="1"/>
      <c r="AA32" s="1"/>
      <c r="AB32" s="1"/>
    </row>
    <row r="33" spans="1:18">
      <c r="A33" s="1"/>
      <c r="B33" s="1"/>
      <c r="C33" s="1"/>
      <c r="D33" s="229" t="s">
        <v>48</v>
      </c>
      <c r="E33" s="270" t="s">
        <v>26</v>
      </c>
      <c r="F33" s="243" t="s">
        <v>52</v>
      </c>
      <c r="G33" s="243" t="s">
        <v>52</v>
      </c>
      <c r="H33" s="243" t="s">
        <v>52</v>
      </c>
      <c r="I33" s="244"/>
      <c r="J33" s="244"/>
      <c r="K33" s="243" t="s">
        <v>52</v>
      </c>
      <c r="L33" s="244"/>
      <c r="M33" s="244"/>
      <c r="N33" s="243" t="s">
        <v>52</v>
      </c>
      <c r="O33" s="1"/>
      <c r="P33" s="1"/>
      <c r="Q33" s="1"/>
      <c r="R33" s="1"/>
    </row>
    <row r="34" spans="1:18">
      <c r="A34" s="1"/>
      <c r="B34" s="1"/>
      <c r="C34" s="1"/>
      <c r="D34" s="229" t="s">
        <v>50</v>
      </c>
      <c r="E34" s="270" t="s">
        <v>26</v>
      </c>
      <c r="F34" s="243">
        <v>42.322562022900762</v>
      </c>
      <c r="G34" s="243">
        <v>44.092868956742997</v>
      </c>
      <c r="H34" s="243">
        <v>45.939166666666665</v>
      </c>
      <c r="I34" s="244"/>
      <c r="J34" s="244"/>
      <c r="K34" s="243">
        <v>57.423958333333331</v>
      </c>
      <c r="L34" s="244"/>
      <c r="M34" s="244"/>
      <c r="N34" s="243">
        <v>59.828299468750004</v>
      </c>
      <c r="O34" s="1"/>
      <c r="P34" s="1"/>
      <c r="Q34" s="1"/>
      <c r="R34" s="1"/>
    </row>
    <row r="35" spans="1:18">
      <c r="A35" s="1"/>
      <c r="B35" s="1"/>
      <c r="C35" s="1"/>
      <c r="D35" s="1"/>
      <c r="E35" s="1"/>
      <c r="F35" s="1"/>
      <c r="G35" s="1"/>
      <c r="H35" s="1"/>
      <c r="I35" s="1"/>
      <c r="J35" s="1"/>
      <c r="K35" s="1"/>
      <c r="L35" s="1"/>
      <c r="M35" s="1"/>
      <c r="N35" s="1"/>
      <c r="O35" s="1"/>
      <c r="P35" s="1"/>
      <c r="Q35" s="1"/>
      <c r="R35" s="1"/>
    </row>
    <row r="36" spans="1:18">
      <c r="A36" s="1"/>
      <c r="B36" s="1"/>
      <c r="C36" s="1"/>
      <c r="D36" s="1"/>
      <c r="E36" s="1"/>
      <c r="F36" s="1"/>
      <c r="G36" s="1"/>
      <c r="H36" s="1"/>
      <c r="I36" s="1"/>
      <c r="J36" s="1"/>
      <c r="K36" s="1"/>
      <c r="L36" s="1"/>
      <c r="M36" s="1"/>
      <c r="N36" s="1"/>
      <c r="O36" s="1"/>
      <c r="P36" s="1"/>
      <c r="Q36" s="1"/>
      <c r="R36" s="1"/>
    </row>
    <row r="37" spans="1:18">
      <c r="A37" s="1"/>
      <c r="B37" s="1"/>
      <c r="C37" s="1"/>
      <c r="D37" s="1"/>
      <c r="E37" s="1"/>
      <c r="F37" s="1"/>
      <c r="G37" s="1"/>
      <c r="H37" s="1"/>
      <c r="I37" s="1"/>
      <c r="J37" s="1"/>
      <c r="K37" s="1"/>
      <c r="L37" s="1"/>
      <c r="M37" s="1"/>
      <c r="N37" s="1"/>
      <c r="O37" s="1"/>
      <c r="P37" s="1"/>
      <c r="Q37" s="1"/>
      <c r="R37" s="1"/>
    </row>
    <row r="38" spans="1:18">
      <c r="A38" s="1"/>
      <c r="B38" s="1"/>
      <c r="C38" s="1"/>
      <c r="D38" s="1"/>
      <c r="E38" s="1"/>
      <c r="F38" s="1"/>
      <c r="G38" s="1"/>
      <c r="H38" s="1"/>
      <c r="I38" s="1"/>
      <c r="J38" s="1"/>
      <c r="K38" s="1"/>
      <c r="L38" s="1"/>
      <c r="M38" s="1"/>
      <c r="N38" s="1"/>
      <c r="O38" s="1"/>
      <c r="P38" s="1"/>
      <c r="Q38" s="1"/>
      <c r="R38" s="1"/>
    </row>
    <row r="39" spans="1:18">
      <c r="A39" s="1"/>
      <c r="B39" s="1"/>
      <c r="C39" s="1"/>
      <c r="D39" s="1"/>
      <c r="E39" s="1"/>
      <c r="F39" s="1"/>
      <c r="G39" s="1"/>
      <c r="H39" s="1"/>
      <c r="I39" s="1"/>
      <c r="J39" s="1"/>
      <c r="K39" s="1"/>
      <c r="L39" s="1"/>
      <c r="M39" s="1"/>
      <c r="N39" s="1"/>
      <c r="O39" s="1"/>
      <c r="P39" s="1"/>
      <c r="Q39" s="1"/>
      <c r="R39" s="1"/>
    </row>
    <row r="40" spans="1:18">
      <c r="A40" s="1"/>
      <c r="B40" s="1"/>
      <c r="C40" s="1"/>
      <c r="D40" s="1"/>
      <c r="E40" s="1"/>
      <c r="F40" s="1"/>
      <c r="G40" s="1"/>
      <c r="H40" s="1"/>
      <c r="I40" s="1"/>
      <c r="J40" s="1"/>
      <c r="K40" s="1"/>
      <c r="L40" s="1"/>
      <c r="M40" s="1"/>
      <c r="N40" s="1"/>
      <c r="O40" s="1"/>
      <c r="P40" s="1"/>
      <c r="Q40" s="1"/>
      <c r="R40" s="1"/>
    </row>
    <row r="41" spans="1:18">
      <c r="A41" s="1"/>
      <c r="B41" s="1"/>
      <c r="C41" s="1"/>
      <c r="D41" s="1"/>
      <c r="E41" s="1"/>
      <c r="F41" s="1"/>
      <c r="G41" s="1"/>
      <c r="H41" s="1"/>
      <c r="I41" s="1"/>
      <c r="J41" s="1"/>
      <c r="K41" s="1"/>
      <c r="L41" s="1"/>
      <c r="M41" s="1"/>
      <c r="N41" s="1"/>
      <c r="O41" s="1"/>
      <c r="P41" s="1"/>
      <c r="Q41" s="1"/>
      <c r="R41" s="1"/>
    </row>
    <row r="42" spans="1:18">
      <c r="A42" s="1"/>
      <c r="B42" s="1"/>
      <c r="C42" s="1"/>
      <c r="D42" s="1"/>
      <c r="E42" s="1"/>
      <c r="F42" s="1"/>
      <c r="G42" s="1"/>
      <c r="H42" s="1"/>
      <c r="I42" s="1"/>
      <c r="J42" s="1"/>
      <c r="K42" s="1"/>
      <c r="L42" s="1"/>
      <c r="M42" s="1"/>
      <c r="N42" s="1"/>
      <c r="O42" s="1"/>
      <c r="P42" s="1"/>
      <c r="Q42" s="1"/>
      <c r="R42" s="1"/>
    </row>
    <row r="43" spans="1:18">
      <c r="A43" s="1"/>
      <c r="B43" s="1"/>
      <c r="C43" s="1"/>
      <c r="D43" s="1"/>
      <c r="E43" s="1"/>
      <c r="F43" s="1"/>
      <c r="G43" s="1"/>
      <c r="H43" s="1"/>
      <c r="I43" s="1"/>
      <c r="J43" s="1"/>
      <c r="K43" s="1"/>
      <c r="L43" s="1"/>
      <c r="M43" s="1"/>
      <c r="N43" s="1"/>
      <c r="O43" s="1"/>
      <c r="P43" s="1"/>
      <c r="Q43" s="1"/>
      <c r="R43" s="1"/>
    </row>
  </sheetData>
  <mergeCells count="2">
    <mergeCell ref="B6:D6"/>
    <mergeCell ref="B2:O2"/>
  </mergeCells>
  <printOptions gridLines="1"/>
  <pageMargins left="0.7" right="0.7" top="0.75" bottom="0.75" header="0.3" footer="0.3"/>
  <pageSetup fitToHeight="2" orientation="landscape" r:id="rId1"/>
  <headerFooter>
    <oddHeader xml:space="preserve">&amp;R
</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F579C-FEDD-4986-903B-7987388163FE}">
  <dimension ref="A1:R41"/>
  <sheetViews>
    <sheetView showGridLines="0" zoomScale="80" zoomScaleNormal="80" zoomScalePageLayoutView="80" workbookViewId="0">
      <selection activeCell="B1" sqref="B1"/>
    </sheetView>
  </sheetViews>
  <sheetFormatPr defaultColWidth="9.33203125" defaultRowHeight="12.6"/>
  <cols>
    <col min="1" max="1" width="3.1640625" style="4" customWidth="1"/>
    <col min="2" max="3" width="4.33203125" style="4" customWidth="1"/>
    <col min="4" max="4" width="64.33203125" style="4" customWidth="1"/>
    <col min="5" max="5" width="18.33203125" style="4" customWidth="1"/>
    <col min="6" max="8" width="12.83203125" style="4" customWidth="1"/>
    <col min="9" max="10" width="3.1640625" style="4" customWidth="1"/>
    <col min="11" max="11" width="14.33203125" style="4" customWidth="1"/>
    <col min="12" max="13" width="3.1640625" style="4" customWidth="1"/>
    <col min="14" max="14" width="14.33203125" style="4" customWidth="1"/>
    <col min="15" max="16384" width="9.33203125" style="4"/>
  </cols>
  <sheetData>
    <row r="1" spans="1:17" ht="12.95">
      <c r="A1" s="1"/>
      <c r="B1" s="121" t="s">
        <v>4</v>
      </c>
      <c r="C1" s="1"/>
      <c r="D1" s="1"/>
      <c r="E1" s="1"/>
      <c r="F1" s="1"/>
      <c r="G1" s="1"/>
      <c r="H1" s="1"/>
      <c r="I1" s="1"/>
      <c r="J1" s="1"/>
      <c r="K1" s="1"/>
      <c r="L1" s="1"/>
      <c r="M1" s="1"/>
      <c r="N1" s="1"/>
      <c r="O1" s="1"/>
      <c r="P1" s="1"/>
      <c r="Q1" s="1"/>
    </row>
    <row r="2" spans="1:17" ht="18">
      <c r="A2" s="1"/>
      <c r="B2" s="292" t="s">
        <v>53</v>
      </c>
      <c r="C2" s="292"/>
      <c r="D2" s="292"/>
      <c r="E2" s="292"/>
      <c r="F2" s="292"/>
      <c r="G2" s="292"/>
      <c r="H2" s="292"/>
      <c r="I2" s="292"/>
      <c r="J2" s="292"/>
      <c r="K2" s="292"/>
      <c r="L2" s="292"/>
      <c r="M2" s="292"/>
      <c r="N2" s="292"/>
      <c r="O2" s="1"/>
      <c r="P2" s="1"/>
      <c r="Q2" s="1"/>
    </row>
    <row r="3" spans="1:17" ht="30" customHeight="1">
      <c r="A3" s="1"/>
      <c r="B3" s="7"/>
      <c r="C3" s="8"/>
      <c r="D3" s="3"/>
      <c r="E3" s="3"/>
      <c r="F3" s="1"/>
      <c r="G3" s="1"/>
      <c r="H3" s="1"/>
      <c r="I3" s="1"/>
      <c r="J3" s="1"/>
      <c r="K3" s="1"/>
      <c r="L3" s="1"/>
      <c r="M3" s="1"/>
      <c r="N3" s="1"/>
      <c r="O3" s="1"/>
      <c r="P3" s="1"/>
      <c r="Q3" s="1"/>
    </row>
    <row r="4" spans="1:17" ht="18">
      <c r="A4" s="1"/>
      <c r="B4" s="1"/>
      <c r="C4" s="2"/>
      <c r="D4" s="3"/>
      <c r="E4" s="3"/>
      <c r="F4" s="1"/>
      <c r="G4" s="1"/>
      <c r="H4" s="1"/>
      <c r="I4" s="1"/>
      <c r="J4" s="1"/>
      <c r="K4" s="1"/>
      <c r="L4" s="1"/>
      <c r="M4" s="1"/>
      <c r="N4" s="1"/>
      <c r="O4" s="1"/>
      <c r="P4" s="1"/>
      <c r="Q4" s="1"/>
    </row>
    <row r="5" spans="1:17" ht="31.5">
      <c r="A5" s="1"/>
      <c r="B5" s="7"/>
      <c r="C5" s="2"/>
      <c r="D5" s="3"/>
      <c r="E5" s="3"/>
      <c r="F5" s="12"/>
      <c r="G5" s="12"/>
      <c r="H5" s="12"/>
      <c r="I5" s="1"/>
      <c r="J5" s="1"/>
      <c r="K5" s="281" t="s">
        <v>11</v>
      </c>
      <c r="L5" s="1"/>
      <c r="M5" s="1"/>
      <c r="N5" s="281" t="s">
        <v>12</v>
      </c>
      <c r="O5" s="1"/>
      <c r="P5" s="1"/>
      <c r="Q5" s="1"/>
    </row>
    <row r="6" spans="1:17" ht="32.25" customHeight="1">
      <c r="A6" s="1"/>
      <c r="B6" s="296" t="s">
        <v>13</v>
      </c>
      <c r="C6" s="296"/>
      <c r="D6" s="296"/>
      <c r="E6" s="282" t="s">
        <v>14</v>
      </c>
      <c r="F6" s="282" t="s">
        <v>15</v>
      </c>
      <c r="G6" s="282" t="s">
        <v>16</v>
      </c>
      <c r="H6" s="282" t="s">
        <v>17</v>
      </c>
      <c r="I6" s="63"/>
      <c r="J6" s="63"/>
      <c r="K6" s="56" t="s">
        <v>19</v>
      </c>
      <c r="L6" s="63"/>
      <c r="M6" s="63"/>
      <c r="N6" s="56" t="s">
        <v>21</v>
      </c>
      <c r="O6" s="1"/>
      <c r="P6" s="1"/>
      <c r="Q6" s="1"/>
    </row>
    <row r="7" spans="1:17" ht="14.1">
      <c r="A7" s="1"/>
      <c r="B7" s="54" t="s">
        <v>23</v>
      </c>
      <c r="C7" s="54"/>
      <c r="D7" s="54"/>
      <c r="E7" s="54"/>
      <c r="F7" s="55"/>
      <c r="G7" s="55"/>
      <c r="H7" s="55"/>
      <c r="I7" s="1"/>
      <c r="J7" s="1"/>
      <c r="K7" s="55"/>
      <c r="L7" s="1"/>
      <c r="M7" s="1"/>
      <c r="N7" s="55"/>
      <c r="O7" s="1"/>
      <c r="P7" s="1"/>
      <c r="Q7" s="1"/>
    </row>
    <row r="8" spans="1:17" ht="14.1">
      <c r="A8" s="1"/>
      <c r="B8" s="1"/>
      <c r="C8" s="133" t="s">
        <v>24</v>
      </c>
      <c r="D8" s="134"/>
      <c r="E8" s="134"/>
      <c r="F8" s="134"/>
      <c r="G8" s="134"/>
      <c r="H8" s="135"/>
      <c r="I8" s="1"/>
      <c r="J8" s="1"/>
      <c r="K8" s="78"/>
      <c r="L8" s="1"/>
      <c r="M8" s="1"/>
      <c r="N8" s="78"/>
      <c r="O8" s="1"/>
      <c r="P8" s="1"/>
      <c r="Q8" s="1"/>
    </row>
    <row r="9" spans="1:17">
      <c r="A9" s="1"/>
      <c r="B9" s="1"/>
      <c r="C9" s="1"/>
      <c r="D9" s="125" t="s">
        <v>25</v>
      </c>
      <c r="E9" s="124" t="s">
        <v>26</v>
      </c>
      <c r="F9" s="79">
        <v>524</v>
      </c>
      <c r="G9" s="79">
        <v>524</v>
      </c>
      <c r="H9" s="79">
        <v>524</v>
      </c>
      <c r="I9" s="1"/>
      <c r="J9" s="1"/>
      <c r="K9" s="79">
        <v>206</v>
      </c>
      <c r="L9" s="127"/>
      <c r="M9" s="127"/>
      <c r="N9" s="79">
        <v>206</v>
      </c>
      <c r="O9" s="1"/>
      <c r="P9" s="1"/>
      <c r="Q9" s="1"/>
    </row>
    <row r="10" spans="1:17">
      <c r="A10" s="1"/>
      <c r="B10" s="1"/>
      <c r="C10" s="1"/>
      <c r="D10" s="125" t="s">
        <v>27</v>
      </c>
      <c r="E10" s="124" t="s">
        <v>26</v>
      </c>
      <c r="F10" s="79">
        <v>25</v>
      </c>
      <c r="G10" s="79">
        <v>25</v>
      </c>
      <c r="H10" s="79">
        <v>25</v>
      </c>
      <c r="I10" s="1"/>
      <c r="J10" s="1"/>
      <c r="K10" s="79">
        <v>25</v>
      </c>
      <c r="L10" s="127"/>
      <c r="M10" s="127"/>
      <c r="N10" s="79">
        <v>25</v>
      </c>
      <c r="O10" s="1"/>
      <c r="P10" s="1"/>
      <c r="Q10" s="1"/>
    </row>
    <row r="11" spans="1:17">
      <c r="A11" s="1"/>
      <c r="B11" s="1"/>
      <c r="C11" s="1"/>
      <c r="D11" s="125" t="s">
        <v>28</v>
      </c>
      <c r="E11" s="124" t="s">
        <v>29</v>
      </c>
      <c r="F11" s="79">
        <v>4093</v>
      </c>
      <c r="G11" s="79">
        <v>4093</v>
      </c>
      <c r="H11" s="79">
        <v>4093</v>
      </c>
      <c r="I11" s="1"/>
      <c r="J11" s="1"/>
      <c r="K11" s="79">
        <v>2956</v>
      </c>
      <c r="L11" s="127"/>
      <c r="M11" s="127"/>
      <c r="N11" s="79">
        <v>2956</v>
      </c>
      <c r="O11" s="1"/>
      <c r="P11" s="1"/>
      <c r="Q11" s="1"/>
    </row>
    <row r="12" spans="1:17">
      <c r="A12" s="1"/>
      <c r="B12" s="1"/>
      <c r="C12" s="1"/>
      <c r="D12" s="125" t="s">
        <v>30</v>
      </c>
      <c r="E12" s="124" t="s">
        <v>29</v>
      </c>
      <c r="F12" s="79">
        <v>67098</v>
      </c>
      <c r="G12" s="79">
        <v>67098</v>
      </c>
      <c r="H12" s="79">
        <v>67098</v>
      </c>
      <c r="I12" s="127"/>
      <c r="J12" s="127"/>
      <c r="K12" s="79">
        <v>60586</v>
      </c>
      <c r="L12" s="127"/>
      <c r="M12" s="127"/>
      <c r="N12" s="79">
        <v>60586</v>
      </c>
      <c r="O12" s="1"/>
      <c r="P12" s="1"/>
      <c r="Q12" s="1"/>
    </row>
    <row r="13" spans="1:17">
      <c r="A13" s="1"/>
      <c r="B13" s="1"/>
      <c r="C13" s="1"/>
      <c r="D13" s="1"/>
      <c r="E13" s="1"/>
      <c r="F13" s="1"/>
      <c r="G13" s="1"/>
      <c r="H13" s="1"/>
      <c r="I13" s="1"/>
      <c r="J13" s="1"/>
      <c r="K13" s="1"/>
      <c r="L13" s="1"/>
      <c r="M13" s="1"/>
      <c r="N13" s="1"/>
      <c r="O13" s="1"/>
      <c r="P13" s="1"/>
      <c r="Q13" s="1"/>
    </row>
    <row r="14" spans="1:17">
      <c r="A14" s="1"/>
      <c r="B14" s="1"/>
      <c r="C14" s="1"/>
      <c r="D14" s="1"/>
      <c r="E14" s="1"/>
      <c r="F14" s="1"/>
      <c r="G14" s="1"/>
      <c r="H14" s="1"/>
      <c r="I14" s="1"/>
      <c r="J14" s="1"/>
      <c r="K14" s="1"/>
      <c r="L14" s="1"/>
      <c r="M14" s="1"/>
      <c r="N14" s="1"/>
      <c r="O14" s="1"/>
      <c r="P14" s="1"/>
      <c r="Q14" s="1"/>
    </row>
    <row r="15" spans="1:17" ht="14.1">
      <c r="A15" s="1"/>
      <c r="B15" s="1"/>
      <c r="C15" s="133" t="s">
        <v>32</v>
      </c>
      <c r="D15" s="134"/>
      <c r="E15" s="134"/>
      <c r="F15" s="134"/>
      <c r="G15" s="134"/>
      <c r="H15" s="135"/>
      <c r="I15" s="1"/>
      <c r="J15" s="1"/>
      <c r="K15" s="279"/>
      <c r="L15" s="1"/>
      <c r="M15" s="1"/>
      <c r="N15" s="279"/>
      <c r="O15" s="1"/>
      <c r="P15" s="1"/>
      <c r="Q15" s="1"/>
    </row>
    <row r="16" spans="1:17">
      <c r="A16" s="1"/>
      <c r="B16" s="1"/>
      <c r="C16" s="1"/>
      <c r="D16" s="229" t="s">
        <v>33</v>
      </c>
      <c r="E16" s="270" t="s">
        <v>34</v>
      </c>
      <c r="F16" s="79">
        <v>1</v>
      </c>
      <c r="G16" s="79">
        <v>1</v>
      </c>
      <c r="H16" s="79">
        <v>1</v>
      </c>
      <c r="I16" s="127"/>
      <c r="J16" s="127"/>
      <c r="K16" s="79">
        <v>1</v>
      </c>
      <c r="L16" s="127"/>
      <c r="M16" s="127"/>
      <c r="N16" s="79">
        <v>1</v>
      </c>
      <c r="O16" s="1"/>
      <c r="P16" s="1"/>
      <c r="Q16" s="1"/>
    </row>
    <row r="17" spans="1:18">
      <c r="A17" s="1"/>
      <c r="B17" s="1"/>
      <c r="C17" s="1"/>
      <c r="D17" s="229" t="s">
        <v>35</v>
      </c>
      <c r="E17" s="270" t="s">
        <v>34</v>
      </c>
      <c r="F17" s="79">
        <v>1</v>
      </c>
      <c r="G17" s="79">
        <v>1</v>
      </c>
      <c r="H17" s="79">
        <v>1</v>
      </c>
      <c r="I17" s="127"/>
      <c r="J17" s="127"/>
      <c r="K17" s="79">
        <v>1</v>
      </c>
      <c r="L17" s="127"/>
      <c r="M17" s="127"/>
      <c r="N17" s="79">
        <v>1</v>
      </c>
      <c r="O17" s="1"/>
      <c r="P17" s="1"/>
      <c r="Q17" s="1"/>
      <c r="R17" s="1"/>
    </row>
    <row r="18" spans="1:18">
      <c r="A18" s="1"/>
      <c r="B18" s="1"/>
      <c r="C18" s="1"/>
      <c r="D18" s="229" t="s">
        <v>36</v>
      </c>
      <c r="E18" s="270" t="s">
        <v>34</v>
      </c>
      <c r="F18" s="79">
        <v>1</v>
      </c>
      <c r="G18" s="79">
        <v>1</v>
      </c>
      <c r="H18" s="79">
        <v>1</v>
      </c>
      <c r="I18" s="127"/>
      <c r="J18" s="127"/>
      <c r="K18" s="79">
        <v>1</v>
      </c>
      <c r="L18" s="127"/>
      <c r="M18" s="127"/>
      <c r="N18" s="79">
        <v>1</v>
      </c>
      <c r="O18" s="1"/>
      <c r="P18" s="1"/>
      <c r="Q18" s="1"/>
      <c r="R18" s="1"/>
    </row>
    <row r="19" spans="1:18">
      <c r="A19" s="1"/>
      <c r="B19" s="1"/>
      <c r="C19" s="1"/>
      <c r="D19" s="229" t="s">
        <v>37</v>
      </c>
      <c r="E19" s="270" t="s">
        <v>34</v>
      </c>
      <c r="F19" s="79">
        <v>1</v>
      </c>
      <c r="G19" s="79">
        <v>1</v>
      </c>
      <c r="H19" s="79">
        <v>1</v>
      </c>
      <c r="I19" s="127"/>
      <c r="J19" s="127"/>
      <c r="K19" s="79">
        <v>1</v>
      </c>
      <c r="L19" s="127"/>
      <c r="M19" s="127"/>
      <c r="N19" s="79">
        <v>1</v>
      </c>
      <c r="O19" s="1"/>
      <c r="P19" s="1"/>
      <c r="Q19" s="1"/>
      <c r="R19" s="1"/>
    </row>
    <row r="20" spans="1:18">
      <c r="A20" s="1"/>
      <c r="B20" s="1"/>
      <c r="C20" s="1"/>
      <c r="D20" s="229" t="s">
        <v>38</v>
      </c>
      <c r="E20" s="270" t="s">
        <v>34</v>
      </c>
      <c r="F20" s="79">
        <v>1</v>
      </c>
      <c r="G20" s="79">
        <v>1</v>
      </c>
      <c r="H20" s="79">
        <v>1</v>
      </c>
      <c r="I20" s="127"/>
      <c r="J20" s="127"/>
      <c r="K20" s="79">
        <v>1</v>
      </c>
      <c r="L20" s="127"/>
      <c r="M20" s="127"/>
      <c r="N20" s="79">
        <v>1</v>
      </c>
      <c r="O20" s="1"/>
      <c r="P20" s="1"/>
      <c r="Q20" s="1"/>
      <c r="R20" s="1"/>
    </row>
    <row r="21" spans="1:18">
      <c r="A21" s="1"/>
      <c r="B21" s="1"/>
      <c r="C21" s="1"/>
      <c r="D21" s="229" t="s">
        <v>39</v>
      </c>
      <c r="E21" s="270" t="s">
        <v>34</v>
      </c>
      <c r="F21" s="79">
        <v>1</v>
      </c>
      <c r="G21" s="79">
        <v>1</v>
      </c>
      <c r="H21" s="79">
        <v>1</v>
      </c>
      <c r="I21" s="127"/>
      <c r="J21" s="127"/>
      <c r="K21" s="79">
        <v>1</v>
      </c>
      <c r="L21" s="127"/>
      <c r="M21" s="127"/>
      <c r="N21" s="79">
        <v>1</v>
      </c>
      <c r="O21" s="1"/>
      <c r="P21" s="1"/>
      <c r="Q21" s="1"/>
      <c r="R21" s="1"/>
    </row>
    <row r="22" spans="1:18">
      <c r="A22" s="1"/>
      <c r="B22" s="1"/>
      <c r="C22" s="1"/>
      <c r="D22" s="229" t="s">
        <v>40</v>
      </c>
      <c r="E22" s="270" t="s">
        <v>34</v>
      </c>
      <c r="F22" s="79">
        <v>1</v>
      </c>
      <c r="G22" s="79">
        <v>1</v>
      </c>
      <c r="H22" s="79">
        <v>1</v>
      </c>
      <c r="I22" s="127"/>
      <c r="J22" s="127"/>
      <c r="K22" s="79">
        <v>1</v>
      </c>
      <c r="L22" s="127"/>
      <c r="M22" s="127"/>
      <c r="N22" s="79">
        <v>1</v>
      </c>
      <c r="O22" s="1"/>
      <c r="P22" s="1"/>
      <c r="Q22" s="1"/>
      <c r="R22" s="1"/>
    </row>
    <row r="23" spans="1:18">
      <c r="A23" s="1"/>
      <c r="B23" s="1"/>
      <c r="C23" s="1"/>
      <c r="D23" s="229" t="s">
        <v>41</v>
      </c>
      <c r="E23" s="270" t="s">
        <v>34</v>
      </c>
      <c r="F23" s="79">
        <v>1</v>
      </c>
      <c r="G23" s="79">
        <v>1</v>
      </c>
      <c r="H23" s="79">
        <v>1</v>
      </c>
      <c r="I23" s="127"/>
      <c r="J23" s="127"/>
      <c r="K23" s="79">
        <v>1</v>
      </c>
      <c r="L23" s="127"/>
      <c r="M23" s="127"/>
      <c r="N23" s="79">
        <v>1</v>
      </c>
      <c r="O23" s="1"/>
      <c r="P23" s="1"/>
      <c r="Q23" s="1"/>
      <c r="R23" s="1"/>
    </row>
    <row r="24" spans="1:18">
      <c r="A24" s="1"/>
      <c r="B24" s="1"/>
      <c r="C24" s="1"/>
      <c r="D24" s="229" t="s">
        <v>42</v>
      </c>
      <c r="E24" s="270" t="s">
        <v>43</v>
      </c>
      <c r="F24" s="79">
        <v>865</v>
      </c>
      <c r="G24" s="79">
        <v>865</v>
      </c>
      <c r="H24" s="79">
        <v>865</v>
      </c>
      <c r="I24" s="127"/>
      <c r="J24" s="127"/>
      <c r="K24" s="79">
        <v>339.94499999999999</v>
      </c>
      <c r="L24" s="127"/>
      <c r="M24" s="127"/>
      <c r="N24" s="79">
        <v>339.94499999999999</v>
      </c>
      <c r="O24" s="1"/>
      <c r="P24" s="1"/>
      <c r="Q24" s="1"/>
      <c r="R24" s="1"/>
    </row>
    <row r="25" spans="1:18">
      <c r="A25" s="1"/>
      <c r="B25" s="1"/>
      <c r="C25" s="1"/>
      <c r="D25" s="229" t="s">
        <v>44</v>
      </c>
      <c r="E25" s="270" t="s">
        <v>43</v>
      </c>
      <c r="F25" s="79">
        <v>865</v>
      </c>
      <c r="G25" s="79">
        <v>865</v>
      </c>
      <c r="H25" s="79">
        <v>865</v>
      </c>
      <c r="I25" s="127"/>
      <c r="J25" s="127"/>
      <c r="K25" s="79">
        <v>339.94499999999999</v>
      </c>
      <c r="L25" s="127"/>
      <c r="M25" s="127"/>
      <c r="N25" s="79">
        <v>339.94499999999999</v>
      </c>
      <c r="O25" s="1"/>
      <c r="P25" s="1"/>
      <c r="Q25" s="1"/>
      <c r="R25" s="1"/>
    </row>
    <row r="26" spans="1:18">
      <c r="A26" s="1"/>
      <c r="B26" s="1"/>
      <c r="C26" s="1"/>
      <c r="D26" s="229" t="s">
        <v>45</v>
      </c>
      <c r="E26" s="270" t="s">
        <v>43</v>
      </c>
      <c r="F26" s="79">
        <v>865</v>
      </c>
      <c r="G26" s="79">
        <v>865</v>
      </c>
      <c r="H26" s="79">
        <v>865</v>
      </c>
      <c r="I26" s="127"/>
      <c r="J26" s="127"/>
      <c r="K26" s="79">
        <v>339.94499999999999</v>
      </c>
      <c r="L26" s="127"/>
      <c r="M26" s="127"/>
      <c r="N26" s="79">
        <v>339.94499999999999</v>
      </c>
      <c r="O26" s="1"/>
      <c r="P26" s="1"/>
      <c r="Q26" s="1"/>
      <c r="R26" s="1"/>
    </row>
    <row r="27" spans="1:18">
      <c r="A27" s="1"/>
      <c r="B27" s="1"/>
      <c r="C27" s="1"/>
      <c r="D27" s="1"/>
      <c r="E27" s="1"/>
      <c r="F27" s="1"/>
      <c r="G27" s="1"/>
      <c r="H27" s="1"/>
      <c r="I27" s="1"/>
      <c r="J27" s="1"/>
      <c r="K27" s="1"/>
      <c r="L27" s="1"/>
      <c r="M27" s="1"/>
      <c r="N27" s="1"/>
      <c r="O27" s="1"/>
      <c r="P27" s="1"/>
      <c r="Q27" s="1"/>
      <c r="R27" s="1"/>
    </row>
    <row r="28" spans="1:18">
      <c r="A28" s="1"/>
      <c r="B28" s="1"/>
      <c r="C28" s="1"/>
      <c r="D28" s="1"/>
      <c r="E28" s="1"/>
      <c r="F28" s="1"/>
      <c r="G28" s="1"/>
      <c r="H28" s="1"/>
      <c r="I28" s="1"/>
      <c r="J28" s="1"/>
      <c r="K28" s="1"/>
      <c r="L28" s="1"/>
      <c r="M28" s="1"/>
      <c r="N28" s="1"/>
      <c r="O28" s="1"/>
      <c r="P28" s="1"/>
      <c r="Q28" s="1"/>
      <c r="R28" s="1"/>
    </row>
    <row r="29" spans="1:18">
      <c r="A29" s="1"/>
      <c r="B29" s="1"/>
      <c r="C29" s="1"/>
      <c r="D29" s="1"/>
      <c r="E29" s="1"/>
      <c r="F29" s="1"/>
      <c r="G29" s="1"/>
      <c r="H29" s="1"/>
      <c r="I29" s="1"/>
      <c r="J29" s="1"/>
      <c r="K29" s="1"/>
      <c r="L29" s="1"/>
      <c r="M29" s="1"/>
      <c r="N29" s="1"/>
      <c r="O29" s="1"/>
      <c r="P29" s="1"/>
      <c r="Q29" s="1"/>
      <c r="R29" s="1"/>
    </row>
    <row r="30" spans="1:18">
      <c r="A30" s="1"/>
      <c r="B30" s="1"/>
      <c r="C30" s="1"/>
      <c r="D30" s="1"/>
      <c r="E30" s="1"/>
      <c r="F30" s="1"/>
      <c r="G30" s="1"/>
      <c r="H30" s="1"/>
      <c r="I30" s="1"/>
      <c r="J30" s="1"/>
      <c r="K30" s="1"/>
      <c r="L30" s="1"/>
      <c r="M30" s="1"/>
      <c r="N30" s="1"/>
      <c r="O30" s="1"/>
      <c r="P30" s="1"/>
      <c r="Q30" s="1"/>
      <c r="R30" s="1"/>
    </row>
    <row r="31" spans="1:18" ht="12.95">
      <c r="A31" s="1"/>
      <c r="B31" s="8"/>
      <c r="C31" s="8"/>
      <c r="D31" s="8"/>
      <c r="E31" s="8"/>
      <c r="F31" s="8"/>
      <c r="G31" s="8"/>
      <c r="H31" s="8"/>
      <c r="I31" s="1"/>
      <c r="J31" s="1"/>
      <c r="K31" s="62"/>
      <c r="L31" s="1"/>
      <c r="M31" s="1"/>
      <c r="N31" s="62"/>
      <c r="O31" s="1"/>
      <c r="P31" s="1"/>
      <c r="Q31" s="1"/>
      <c r="R31" s="1"/>
    </row>
    <row r="32" spans="1:18" ht="14.1">
      <c r="A32" s="1"/>
      <c r="B32" s="1"/>
      <c r="C32" s="133" t="s">
        <v>47</v>
      </c>
      <c r="D32" s="134"/>
      <c r="E32" s="134"/>
      <c r="F32" s="134"/>
      <c r="G32" s="134"/>
      <c r="H32" s="135"/>
      <c r="I32" s="1"/>
      <c r="J32" s="1"/>
      <c r="K32" s="78"/>
      <c r="L32" s="1"/>
      <c r="M32" s="1"/>
      <c r="N32" s="78"/>
      <c r="O32" s="1"/>
      <c r="P32" s="1"/>
      <c r="Q32" s="1"/>
      <c r="R32" s="1"/>
    </row>
    <row r="33" spans="1:18">
      <c r="A33" s="1"/>
      <c r="B33" s="1"/>
      <c r="C33" s="1"/>
      <c r="D33" s="229" t="s">
        <v>48</v>
      </c>
      <c r="E33" s="270" t="s">
        <v>26</v>
      </c>
      <c r="F33" s="64" t="s">
        <v>52</v>
      </c>
      <c r="G33" s="64" t="s">
        <v>52</v>
      </c>
      <c r="H33" s="64" t="s">
        <v>52</v>
      </c>
      <c r="I33" s="1"/>
      <c r="J33" s="1"/>
      <c r="K33" s="64" t="s">
        <v>52</v>
      </c>
      <c r="L33" s="127"/>
      <c r="M33" s="127"/>
      <c r="N33" s="64" t="s">
        <v>52</v>
      </c>
      <c r="O33" s="1"/>
      <c r="P33" s="1"/>
      <c r="Q33" s="1"/>
      <c r="R33" s="1"/>
    </row>
    <row r="34" spans="1:18">
      <c r="A34" s="1"/>
      <c r="B34" s="1"/>
      <c r="C34" s="1"/>
      <c r="D34" s="229" t="s">
        <v>50</v>
      </c>
      <c r="E34" s="270" t="s">
        <v>26</v>
      </c>
      <c r="F34" s="79">
        <v>524</v>
      </c>
      <c r="G34" s="79">
        <v>524</v>
      </c>
      <c r="H34" s="79">
        <v>524</v>
      </c>
      <c r="I34" s="1"/>
      <c r="J34" s="1"/>
      <c r="K34" s="79">
        <f>524-318</f>
        <v>206</v>
      </c>
      <c r="L34" s="127"/>
      <c r="M34" s="127"/>
      <c r="N34" s="79">
        <f>524-318</f>
        <v>206</v>
      </c>
      <c r="O34" s="1"/>
      <c r="P34" s="1"/>
      <c r="Q34" s="1"/>
      <c r="R34" s="1"/>
    </row>
    <row r="35" spans="1:18">
      <c r="A35" s="1"/>
      <c r="B35" s="1"/>
      <c r="C35" s="1"/>
      <c r="D35" s="1"/>
      <c r="E35" s="1"/>
      <c r="F35" s="1"/>
      <c r="G35" s="1"/>
      <c r="H35" s="1"/>
      <c r="I35" s="1"/>
      <c r="J35" s="1"/>
      <c r="K35" s="1"/>
      <c r="L35" s="1"/>
      <c r="M35" s="1"/>
      <c r="N35" s="1"/>
      <c r="O35" s="1"/>
      <c r="P35" s="1"/>
      <c r="Q35" s="1"/>
      <c r="R35" s="1"/>
    </row>
    <row r="36" spans="1:18">
      <c r="A36" s="1"/>
      <c r="B36" s="1"/>
      <c r="C36" s="1"/>
      <c r="D36" s="1"/>
      <c r="E36" s="1"/>
      <c r="F36" s="1"/>
      <c r="G36" s="1"/>
      <c r="H36" s="1"/>
      <c r="I36" s="1"/>
      <c r="J36" s="1"/>
      <c r="K36" s="1"/>
      <c r="L36" s="1"/>
      <c r="M36" s="1"/>
      <c r="N36" s="1"/>
      <c r="O36" s="1"/>
      <c r="P36" s="1"/>
      <c r="Q36" s="1"/>
      <c r="R36" s="1"/>
    </row>
    <row r="37" spans="1:18">
      <c r="A37" s="1"/>
      <c r="B37" s="1"/>
      <c r="C37" s="1"/>
      <c r="D37" s="1"/>
      <c r="E37" s="1"/>
      <c r="F37" s="1"/>
      <c r="G37" s="1"/>
      <c r="H37" s="1"/>
      <c r="I37" s="1"/>
      <c r="J37" s="1"/>
      <c r="K37" s="1"/>
      <c r="L37" s="1"/>
      <c r="M37" s="1"/>
      <c r="N37" s="1"/>
      <c r="O37" s="1"/>
      <c r="P37" s="1"/>
      <c r="Q37" s="1"/>
      <c r="R37" s="1"/>
    </row>
    <row r="38" spans="1:18">
      <c r="A38" s="1"/>
      <c r="B38" s="1"/>
      <c r="C38" s="1"/>
      <c r="D38" s="1"/>
      <c r="E38" s="1"/>
      <c r="F38" s="1"/>
      <c r="G38" s="1"/>
      <c r="H38" s="1"/>
      <c r="I38" s="1"/>
      <c r="J38" s="1"/>
      <c r="K38" s="1"/>
      <c r="L38" s="1"/>
      <c r="M38" s="1"/>
      <c r="N38" s="1"/>
      <c r="O38" s="1"/>
      <c r="P38" s="1"/>
      <c r="Q38" s="1"/>
      <c r="R38" s="1"/>
    </row>
    <row r="39" spans="1:18">
      <c r="A39" s="1"/>
      <c r="B39" s="1"/>
      <c r="C39" s="1"/>
      <c r="D39" s="1"/>
      <c r="E39" s="1"/>
      <c r="F39" s="1"/>
      <c r="G39" s="1"/>
      <c r="H39" s="1"/>
      <c r="I39" s="1"/>
      <c r="J39" s="1"/>
      <c r="K39" s="1"/>
      <c r="L39" s="1"/>
      <c r="M39" s="1"/>
      <c r="N39" s="1"/>
      <c r="O39" s="1"/>
      <c r="P39" s="1"/>
      <c r="Q39" s="1"/>
      <c r="R39" s="1"/>
    </row>
    <row r="40" spans="1:18">
      <c r="A40" s="1"/>
      <c r="B40" s="1"/>
      <c r="C40" s="1"/>
      <c r="D40" s="1"/>
      <c r="E40" s="1"/>
      <c r="F40" s="1"/>
      <c r="G40" s="1"/>
      <c r="H40" s="1"/>
      <c r="I40" s="1"/>
      <c r="J40" s="1"/>
      <c r="K40" s="1"/>
      <c r="L40" s="1"/>
      <c r="M40" s="1"/>
      <c r="N40" s="1"/>
      <c r="O40" s="1"/>
      <c r="P40" s="1"/>
      <c r="Q40" s="1"/>
      <c r="R40" s="1"/>
    </row>
    <row r="41" spans="1:18">
      <c r="A41" s="1"/>
      <c r="B41" s="1"/>
      <c r="C41" s="1"/>
      <c r="D41" s="1"/>
      <c r="E41" s="1"/>
      <c r="F41" s="1"/>
      <c r="G41" s="1"/>
      <c r="H41" s="1"/>
      <c r="I41" s="1"/>
      <c r="J41" s="1"/>
      <c r="K41" s="1"/>
      <c r="L41" s="1"/>
      <c r="M41" s="1"/>
      <c r="N41" s="1"/>
      <c r="O41" s="1"/>
      <c r="P41" s="1"/>
      <c r="Q41" s="1"/>
      <c r="R41" s="1"/>
    </row>
  </sheetData>
  <mergeCells count="2">
    <mergeCell ref="B6:D6"/>
    <mergeCell ref="B2:N2"/>
  </mergeCells>
  <printOptions gridLines="1"/>
  <pageMargins left="0.7" right="0.7" top="0.75" bottom="0.75" header="0.3" footer="0.3"/>
  <pageSetup fitToHeight="2" orientation="landscape" r:id="rId1"/>
  <headerFooter>
    <oddHeader xml:space="preserve">&amp;R
</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AJ47"/>
  <sheetViews>
    <sheetView showGridLines="0" zoomScale="80" zoomScaleNormal="80" zoomScalePageLayoutView="80" workbookViewId="0">
      <selection activeCell="F17" sqref="F17"/>
    </sheetView>
  </sheetViews>
  <sheetFormatPr defaultColWidth="9.33203125" defaultRowHeight="12.75" customHeight="1"/>
  <cols>
    <col min="1" max="1" width="3.33203125" style="6" customWidth="1"/>
    <col min="2" max="2" width="1.83203125" style="6" customWidth="1"/>
    <col min="3" max="3" width="53.33203125" style="6" customWidth="1"/>
    <col min="4" max="5" width="17" style="6" customWidth="1"/>
    <col min="6" max="6" width="18.1640625" style="10" customWidth="1"/>
    <col min="7" max="7" width="3" style="6" customWidth="1"/>
    <col min="8" max="8" width="13.33203125" style="6" customWidth="1"/>
    <col min="9" max="10" width="11" style="6" customWidth="1"/>
    <col min="11" max="11" width="15.33203125" style="6" bestFit="1" customWidth="1"/>
    <col min="12" max="12" width="2.83203125" style="6" customWidth="1"/>
    <col min="13" max="13" width="13.83203125" style="6" customWidth="1"/>
    <col min="14" max="14" width="1" style="6" customWidth="1"/>
    <col min="15" max="18" width="13.83203125" style="6" customWidth="1"/>
    <col min="19" max="16369" width="9.33203125" style="6"/>
    <col min="16370" max="16384" width="9.33203125" style="6" bestFit="1" customWidth="1"/>
  </cols>
  <sheetData>
    <row r="1" spans="1:36" ht="12.95">
      <c r="A1" s="11"/>
      <c r="B1" s="122" t="s">
        <v>4</v>
      </c>
      <c r="C1" s="11"/>
      <c r="D1" s="11"/>
      <c r="E1" s="11"/>
      <c r="F1" s="66"/>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row>
    <row r="2" spans="1:36" s="5" customFormat="1" ht="18">
      <c r="B2" s="297" t="s">
        <v>54</v>
      </c>
      <c r="C2" s="297"/>
      <c r="D2" s="297"/>
      <c r="E2" s="297"/>
      <c r="F2" s="297"/>
      <c r="G2" s="297"/>
      <c r="H2" s="297"/>
      <c r="I2" s="297"/>
      <c r="J2" s="297"/>
      <c r="K2" s="297"/>
      <c r="L2" s="297"/>
      <c r="M2" s="297"/>
      <c r="N2" s="297"/>
      <c r="O2" s="297"/>
      <c r="P2" s="297"/>
      <c r="Q2" s="297"/>
      <c r="R2" s="297"/>
    </row>
    <row r="3" spans="1:36" s="5" customFormat="1" ht="18">
      <c r="B3" s="298"/>
      <c r="C3" s="299"/>
      <c r="D3" s="298"/>
      <c r="E3" s="298"/>
      <c r="F3" s="298"/>
      <c r="G3" s="298"/>
      <c r="H3" s="298"/>
      <c r="I3" s="298"/>
      <c r="J3" s="298"/>
      <c r="K3" s="298"/>
      <c r="L3" s="298"/>
      <c r="M3" s="298"/>
      <c r="N3" s="298"/>
      <c r="O3" s="298"/>
      <c r="P3" s="298"/>
      <c r="Q3" s="298"/>
      <c r="R3" s="298"/>
    </row>
    <row r="4" spans="1:36" ht="13.5" thickBot="1">
      <c r="A4" s="11"/>
      <c r="B4" s="143"/>
      <c r="C4" s="11"/>
      <c r="D4" s="11"/>
      <c r="E4" s="11"/>
      <c r="F4" s="66"/>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row>
    <row r="5" spans="1:36" ht="30.6" customHeight="1" thickBot="1">
      <c r="A5" s="11"/>
      <c r="B5" s="11"/>
      <c r="C5" s="11"/>
      <c r="D5" s="11"/>
      <c r="E5" s="11"/>
      <c r="F5" s="66"/>
      <c r="G5" s="11"/>
      <c r="H5" s="302" t="s">
        <v>55</v>
      </c>
      <c r="I5" s="303"/>
      <c r="J5" s="303"/>
      <c r="K5" s="304"/>
      <c r="L5" s="48"/>
      <c r="M5" s="300" t="s">
        <v>56</v>
      </c>
      <c r="N5" s="300"/>
      <c r="O5" s="300"/>
      <c r="P5" s="300"/>
      <c r="Q5" s="300"/>
      <c r="R5" s="301"/>
      <c r="S5" s="11"/>
      <c r="T5" s="11"/>
      <c r="U5" s="11"/>
      <c r="V5" s="11"/>
      <c r="W5" s="11"/>
      <c r="X5" s="11"/>
      <c r="Y5" s="11"/>
      <c r="Z5" s="11"/>
      <c r="AA5" s="11"/>
      <c r="AB5" s="11"/>
      <c r="AC5" s="11"/>
      <c r="AD5" s="11"/>
      <c r="AE5" s="11"/>
      <c r="AF5" s="11"/>
      <c r="AG5" s="11"/>
      <c r="AH5" s="11"/>
      <c r="AI5" s="11"/>
      <c r="AJ5" s="11"/>
    </row>
    <row r="6" spans="1:36" ht="26.45" thickBot="1">
      <c r="A6" s="11"/>
      <c r="B6" s="11"/>
      <c r="C6" s="80" t="s">
        <v>57</v>
      </c>
      <c r="D6" s="137" t="s">
        <v>58</v>
      </c>
      <c r="E6" s="82" t="s">
        <v>59</v>
      </c>
      <c r="F6" s="82" t="s">
        <v>60</v>
      </c>
      <c r="G6" s="67"/>
      <c r="H6" s="81" t="s">
        <v>15</v>
      </c>
      <c r="I6" s="81" t="s">
        <v>16</v>
      </c>
      <c r="J6" s="81" t="s">
        <v>17</v>
      </c>
      <c r="K6" s="83" t="s">
        <v>61</v>
      </c>
      <c r="L6" s="84"/>
      <c r="M6" s="81" t="s">
        <v>62</v>
      </c>
      <c r="N6" s="84"/>
      <c r="O6" s="81" t="s">
        <v>15</v>
      </c>
      <c r="P6" s="81" t="s">
        <v>16</v>
      </c>
      <c r="Q6" s="81" t="s">
        <v>17</v>
      </c>
      <c r="R6" s="83" t="s">
        <v>61</v>
      </c>
      <c r="S6" s="11"/>
      <c r="T6" s="11"/>
      <c r="U6" s="11"/>
      <c r="V6" s="11"/>
      <c r="W6" s="11"/>
      <c r="X6" s="11"/>
      <c r="Y6" s="11"/>
      <c r="Z6" s="11"/>
      <c r="AA6" s="11"/>
      <c r="AB6" s="11"/>
      <c r="AC6" s="11"/>
      <c r="AD6" s="11"/>
      <c r="AE6" s="11"/>
      <c r="AF6" s="11"/>
      <c r="AG6" s="11"/>
      <c r="AH6" s="11"/>
      <c r="AI6" s="11"/>
      <c r="AJ6" s="11"/>
    </row>
    <row r="7" spans="1:36" ht="12.6">
      <c r="A7" s="11"/>
      <c r="B7" s="11"/>
      <c r="C7" s="89"/>
      <c r="D7" s="90"/>
      <c r="E7" s="90"/>
      <c r="F7" s="91"/>
      <c r="G7" s="90"/>
      <c r="H7" s="90"/>
      <c r="I7" s="90"/>
      <c r="J7" s="90"/>
      <c r="K7" s="90"/>
      <c r="L7" s="90"/>
      <c r="M7" s="90"/>
      <c r="N7" s="90"/>
      <c r="O7" s="90"/>
      <c r="P7" s="90"/>
      <c r="Q7" s="90"/>
      <c r="R7" s="92"/>
      <c r="S7" s="11"/>
      <c r="T7" s="11"/>
      <c r="U7" s="11"/>
      <c r="V7" s="11"/>
      <c r="W7" s="11"/>
      <c r="X7" s="11"/>
      <c r="Y7" s="11"/>
      <c r="Z7" s="11"/>
      <c r="AA7" s="11"/>
      <c r="AB7" s="11"/>
      <c r="AC7" s="11"/>
      <c r="AD7" s="11"/>
      <c r="AE7" s="11"/>
      <c r="AF7" s="11"/>
      <c r="AG7" s="11"/>
      <c r="AH7" s="11"/>
      <c r="AI7" s="11"/>
      <c r="AJ7" s="11"/>
    </row>
    <row r="8" spans="1:36" ht="12.6">
      <c r="A8" s="11"/>
      <c r="B8" s="11"/>
      <c r="C8" s="93"/>
      <c r="D8" s="68"/>
      <c r="E8" s="68"/>
      <c r="F8" s="69"/>
      <c r="G8" s="68"/>
      <c r="H8" s="70"/>
      <c r="I8" s="70"/>
      <c r="J8" s="70"/>
      <c r="K8" s="70"/>
      <c r="L8" s="70"/>
      <c r="M8" s="70"/>
      <c r="N8" s="70"/>
      <c r="O8" s="70"/>
      <c r="P8" s="70"/>
      <c r="Q8" s="70"/>
      <c r="R8" s="94"/>
      <c r="S8" s="11"/>
      <c r="T8" s="11"/>
      <c r="U8" s="11"/>
      <c r="V8" s="11"/>
      <c r="W8" s="11"/>
      <c r="X8" s="11"/>
      <c r="Y8" s="11"/>
      <c r="Z8" s="11"/>
      <c r="AA8" s="11"/>
      <c r="AB8" s="11"/>
      <c r="AC8" s="11"/>
      <c r="AD8" s="11"/>
      <c r="AE8" s="11"/>
      <c r="AF8" s="11"/>
      <c r="AG8" s="11"/>
      <c r="AH8" s="11"/>
      <c r="AI8" s="11"/>
      <c r="AJ8" s="11"/>
    </row>
    <row r="9" spans="1:36" ht="14.1">
      <c r="A9" s="11"/>
      <c r="B9" s="11"/>
      <c r="C9" s="95" t="s">
        <v>23</v>
      </c>
      <c r="D9" s="71"/>
      <c r="E9" s="71"/>
      <c r="F9" s="72"/>
      <c r="G9" s="11"/>
      <c r="H9" s="73"/>
      <c r="I9" s="73"/>
      <c r="J9" s="73"/>
      <c r="K9" s="73"/>
      <c r="L9" s="73"/>
      <c r="M9" s="73"/>
      <c r="N9" s="73"/>
      <c r="O9" s="73"/>
      <c r="P9" s="73"/>
      <c r="Q9" s="73"/>
      <c r="R9" s="96"/>
      <c r="S9" s="11"/>
      <c r="T9" s="11"/>
      <c r="U9" s="11"/>
      <c r="V9" s="11"/>
      <c r="W9" s="11"/>
      <c r="X9" s="11"/>
      <c r="Y9" s="11"/>
      <c r="Z9" s="11"/>
      <c r="AA9" s="11"/>
      <c r="AB9" s="11"/>
      <c r="AC9" s="11"/>
      <c r="AD9" s="11"/>
      <c r="AE9" s="11"/>
      <c r="AF9" s="11"/>
      <c r="AG9" s="11"/>
      <c r="AH9" s="11"/>
      <c r="AI9" s="11"/>
      <c r="AJ9" s="11"/>
    </row>
    <row r="10" spans="1:36" ht="12.6">
      <c r="A10" s="11"/>
      <c r="B10" s="11"/>
      <c r="C10" s="97" t="s">
        <v>63</v>
      </c>
      <c r="D10" s="267" t="s">
        <v>64</v>
      </c>
      <c r="E10" s="266">
        <v>45348</v>
      </c>
      <c r="F10" s="266" t="s">
        <v>65</v>
      </c>
      <c r="G10" s="11"/>
      <c r="H10" s="61">
        <v>133937.99</v>
      </c>
      <c r="I10" s="61"/>
      <c r="J10" s="61"/>
      <c r="K10" s="57">
        <f t="shared" ref="K10:K25" si="0">SUM(H10:J10)</f>
        <v>133937.99</v>
      </c>
      <c r="L10" s="46"/>
      <c r="M10" s="139">
        <f t="shared" ref="M10:M25" si="1">-PMT($O$29/12,$R$28,$K10,0)</f>
        <v>4014.2417166957134</v>
      </c>
      <c r="N10" s="46"/>
      <c r="O10" s="139">
        <f>$M10*O$28</f>
        <v>48170.900600348563</v>
      </c>
      <c r="P10" s="139">
        <f t="shared" ref="P10:Q10" si="2">$M10*P$28</f>
        <v>48170.900600348563</v>
      </c>
      <c r="Q10" s="139">
        <f t="shared" si="2"/>
        <v>48170.900600348563</v>
      </c>
      <c r="R10" s="98">
        <f>SUM(O10:Q10)</f>
        <v>144512.70180104568</v>
      </c>
      <c r="S10" s="11"/>
      <c r="T10" s="11"/>
      <c r="U10" s="11"/>
      <c r="V10" s="11"/>
      <c r="W10" s="11"/>
      <c r="X10" s="11"/>
      <c r="Y10" s="11"/>
      <c r="Z10" s="11"/>
      <c r="AA10" s="11"/>
      <c r="AB10" s="11"/>
      <c r="AC10" s="11"/>
      <c r="AD10" s="11"/>
      <c r="AE10" s="11"/>
      <c r="AF10" s="11"/>
      <c r="AG10" s="11"/>
      <c r="AH10" s="11"/>
      <c r="AI10" s="11"/>
      <c r="AJ10" s="11"/>
    </row>
    <row r="11" spans="1:36" ht="12.6">
      <c r="A11" s="11"/>
      <c r="B11" s="11"/>
      <c r="C11" s="97" t="s">
        <v>66</v>
      </c>
      <c r="D11" s="267" t="s">
        <v>64</v>
      </c>
      <c r="E11" s="266">
        <v>45348</v>
      </c>
      <c r="F11" s="266">
        <v>45565</v>
      </c>
      <c r="G11" s="11"/>
      <c r="H11" s="61">
        <v>73917.5</v>
      </c>
      <c r="I11" s="61"/>
      <c r="J11" s="61"/>
      <c r="K11" s="57">
        <f t="shared" si="0"/>
        <v>73917.5</v>
      </c>
      <c r="L11" s="46"/>
      <c r="M11" s="139">
        <f t="shared" si="1"/>
        <v>2215.3737867341106</v>
      </c>
      <c r="N11" s="46"/>
      <c r="O11" s="139">
        <f t="shared" ref="O11:Q25" si="3">$M11*O$28</f>
        <v>26584.485440809327</v>
      </c>
      <c r="P11" s="139">
        <f t="shared" si="3"/>
        <v>26584.485440809327</v>
      </c>
      <c r="Q11" s="139">
        <f t="shared" si="3"/>
        <v>26584.485440809327</v>
      </c>
      <c r="R11" s="98">
        <f t="shared" ref="R11:R25" si="4">SUM(O11:Q11)</f>
        <v>79753.456322427985</v>
      </c>
      <c r="S11" s="11"/>
      <c r="T11" s="11"/>
      <c r="U11" s="11"/>
      <c r="V11" s="11"/>
      <c r="W11" s="11"/>
      <c r="X11" s="11"/>
      <c r="Y11" s="11"/>
      <c r="Z11" s="11"/>
      <c r="AA11" s="11"/>
      <c r="AB11" s="11"/>
      <c r="AC11" s="11"/>
      <c r="AD11" s="11"/>
      <c r="AE11" s="11"/>
      <c r="AF11" s="11"/>
      <c r="AG11" s="11"/>
      <c r="AH11" s="11"/>
      <c r="AI11" s="11"/>
      <c r="AJ11" s="11"/>
    </row>
    <row r="12" spans="1:36" ht="12.6">
      <c r="A12" s="11"/>
      <c r="B12" s="11"/>
      <c r="C12" s="97"/>
      <c r="D12" s="74"/>
      <c r="E12" s="74"/>
      <c r="F12" s="47"/>
      <c r="G12" s="11"/>
      <c r="H12" s="61"/>
      <c r="I12" s="61"/>
      <c r="J12" s="61"/>
      <c r="K12" s="57">
        <f t="shared" si="0"/>
        <v>0</v>
      </c>
      <c r="L12" s="46"/>
      <c r="M12" s="139">
        <f t="shared" si="1"/>
        <v>0</v>
      </c>
      <c r="N12" s="46"/>
      <c r="O12" s="139">
        <f t="shared" si="3"/>
        <v>0</v>
      </c>
      <c r="P12" s="139">
        <f t="shared" si="3"/>
        <v>0</v>
      </c>
      <c r="Q12" s="139">
        <f t="shared" si="3"/>
        <v>0</v>
      </c>
      <c r="R12" s="98">
        <f t="shared" si="4"/>
        <v>0</v>
      </c>
      <c r="S12" s="11"/>
      <c r="T12" s="11"/>
      <c r="U12" s="11"/>
      <c r="V12" s="11"/>
      <c r="W12" s="11"/>
      <c r="X12" s="11"/>
      <c r="Y12" s="11"/>
      <c r="Z12" s="11"/>
      <c r="AA12" s="11"/>
      <c r="AB12" s="11"/>
      <c r="AC12" s="11"/>
      <c r="AD12" s="11"/>
      <c r="AE12" s="11"/>
      <c r="AF12" s="11"/>
      <c r="AG12" s="11"/>
      <c r="AH12" s="11"/>
      <c r="AI12" s="11"/>
      <c r="AJ12" s="11"/>
    </row>
    <row r="13" spans="1:36" ht="12.6">
      <c r="A13" s="11"/>
      <c r="B13" s="11"/>
      <c r="C13" s="97"/>
      <c r="D13" s="74"/>
      <c r="E13" s="74"/>
      <c r="F13" s="47"/>
      <c r="G13" s="11"/>
      <c r="H13" s="61"/>
      <c r="I13" s="61"/>
      <c r="J13" s="61"/>
      <c r="K13" s="57">
        <f t="shared" si="0"/>
        <v>0</v>
      </c>
      <c r="L13" s="46"/>
      <c r="M13" s="139">
        <f t="shared" si="1"/>
        <v>0</v>
      </c>
      <c r="N13" s="46"/>
      <c r="O13" s="139">
        <f t="shared" si="3"/>
        <v>0</v>
      </c>
      <c r="P13" s="139">
        <f t="shared" si="3"/>
        <v>0</v>
      </c>
      <c r="Q13" s="139">
        <f t="shared" si="3"/>
        <v>0</v>
      </c>
      <c r="R13" s="98">
        <f t="shared" si="4"/>
        <v>0</v>
      </c>
      <c r="S13" s="11"/>
      <c r="T13" s="11"/>
      <c r="U13" s="11"/>
      <c r="V13" s="11"/>
      <c r="W13" s="11"/>
      <c r="X13" s="11"/>
      <c r="Y13" s="11"/>
      <c r="Z13" s="11"/>
      <c r="AA13" s="11"/>
      <c r="AB13" s="11"/>
      <c r="AC13" s="11"/>
      <c r="AD13" s="11"/>
      <c r="AE13" s="11"/>
      <c r="AF13" s="11"/>
      <c r="AG13" s="11"/>
      <c r="AH13" s="11"/>
      <c r="AI13" s="11"/>
      <c r="AJ13" s="11"/>
    </row>
    <row r="14" spans="1:36" ht="12.6">
      <c r="A14" s="11"/>
      <c r="B14" s="11"/>
      <c r="C14" s="97"/>
      <c r="D14" s="74"/>
      <c r="E14" s="74"/>
      <c r="F14" s="47"/>
      <c r="G14" s="11"/>
      <c r="H14" s="61"/>
      <c r="I14" s="61"/>
      <c r="J14" s="61"/>
      <c r="K14" s="57">
        <f t="shared" si="0"/>
        <v>0</v>
      </c>
      <c r="L14" s="46"/>
      <c r="M14" s="139">
        <f t="shared" si="1"/>
        <v>0</v>
      </c>
      <c r="N14" s="46"/>
      <c r="O14" s="139">
        <f t="shared" si="3"/>
        <v>0</v>
      </c>
      <c r="P14" s="139">
        <f t="shared" si="3"/>
        <v>0</v>
      </c>
      <c r="Q14" s="139">
        <f t="shared" si="3"/>
        <v>0</v>
      </c>
      <c r="R14" s="98">
        <f t="shared" si="4"/>
        <v>0</v>
      </c>
      <c r="S14" s="11"/>
      <c r="T14" s="11"/>
      <c r="U14" s="11"/>
      <c r="V14" s="11"/>
      <c r="W14" s="11"/>
      <c r="X14" s="11"/>
      <c r="Y14" s="11"/>
      <c r="Z14" s="11"/>
      <c r="AA14" s="11"/>
      <c r="AB14" s="11"/>
      <c r="AC14" s="11"/>
      <c r="AD14" s="11"/>
      <c r="AE14" s="11"/>
      <c r="AF14" s="11"/>
      <c r="AG14" s="11"/>
      <c r="AH14" s="11"/>
      <c r="AI14" s="11"/>
      <c r="AJ14" s="11"/>
    </row>
    <row r="15" spans="1:36" ht="12.6">
      <c r="A15" s="11"/>
      <c r="B15" s="11"/>
      <c r="C15" s="97"/>
      <c r="D15" s="74"/>
      <c r="E15" s="74"/>
      <c r="F15" s="47"/>
      <c r="G15" s="11"/>
      <c r="H15" s="61"/>
      <c r="I15" s="61"/>
      <c r="J15" s="61"/>
      <c r="K15" s="57">
        <f t="shared" si="0"/>
        <v>0</v>
      </c>
      <c r="L15" s="46"/>
      <c r="M15" s="139">
        <f t="shared" si="1"/>
        <v>0</v>
      </c>
      <c r="N15" s="46"/>
      <c r="O15" s="139">
        <f t="shared" si="3"/>
        <v>0</v>
      </c>
      <c r="P15" s="139">
        <f t="shared" si="3"/>
        <v>0</v>
      </c>
      <c r="Q15" s="139">
        <f t="shared" si="3"/>
        <v>0</v>
      </c>
      <c r="R15" s="98">
        <f t="shared" si="4"/>
        <v>0</v>
      </c>
      <c r="S15" s="11"/>
      <c r="T15" s="11"/>
      <c r="U15" s="11"/>
      <c r="V15" s="11"/>
      <c r="W15" s="11"/>
      <c r="X15" s="11"/>
      <c r="Y15" s="11"/>
      <c r="Z15" s="11"/>
      <c r="AA15" s="11"/>
      <c r="AB15" s="11"/>
      <c r="AC15" s="11"/>
      <c r="AD15" s="11"/>
      <c r="AE15" s="11"/>
      <c r="AF15" s="11"/>
      <c r="AG15" s="11"/>
      <c r="AH15" s="11"/>
      <c r="AI15" s="11"/>
      <c r="AJ15" s="11"/>
    </row>
    <row r="16" spans="1:36" ht="12.6">
      <c r="A16" s="11"/>
      <c r="B16" s="11"/>
      <c r="C16" s="97"/>
      <c r="D16" s="74"/>
      <c r="E16" s="74"/>
      <c r="F16" s="47"/>
      <c r="G16" s="11"/>
      <c r="H16" s="61"/>
      <c r="I16" s="61"/>
      <c r="J16" s="61"/>
      <c r="K16" s="57">
        <f t="shared" si="0"/>
        <v>0</v>
      </c>
      <c r="L16" s="46"/>
      <c r="M16" s="139">
        <f t="shared" si="1"/>
        <v>0</v>
      </c>
      <c r="N16" s="46"/>
      <c r="O16" s="139">
        <f t="shared" si="3"/>
        <v>0</v>
      </c>
      <c r="P16" s="139">
        <f t="shared" si="3"/>
        <v>0</v>
      </c>
      <c r="Q16" s="139">
        <f t="shared" si="3"/>
        <v>0</v>
      </c>
      <c r="R16" s="98">
        <f t="shared" si="4"/>
        <v>0</v>
      </c>
      <c r="S16" s="11"/>
      <c r="T16" s="11"/>
      <c r="U16" s="11"/>
      <c r="V16" s="11"/>
      <c r="W16" s="11"/>
      <c r="X16" s="11"/>
      <c r="Y16" s="11"/>
      <c r="Z16" s="11"/>
      <c r="AA16" s="11"/>
      <c r="AB16" s="11"/>
      <c r="AC16" s="11"/>
      <c r="AD16" s="11"/>
      <c r="AE16" s="11"/>
      <c r="AF16" s="11"/>
      <c r="AG16" s="11"/>
      <c r="AH16" s="11"/>
      <c r="AI16" s="11"/>
      <c r="AJ16" s="11"/>
    </row>
    <row r="17" spans="1:36" ht="12.6">
      <c r="A17" s="11"/>
      <c r="B17" s="11"/>
      <c r="C17" s="97"/>
      <c r="D17" s="74"/>
      <c r="E17" s="74"/>
      <c r="F17" s="47"/>
      <c r="G17" s="11"/>
      <c r="H17" s="61"/>
      <c r="I17" s="61"/>
      <c r="J17" s="61"/>
      <c r="K17" s="57">
        <f t="shared" si="0"/>
        <v>0</v>
      </c>
      <c r="L17" s="46"/>
      <c r="M17" s="139">
        <f t="shared" si="1"/>
        <v>0</v>
      </c>
      <c r="N17" s="46"/>
      <c r="O17" s="139">
        <f t="shared" si="3"/>
        <v>0</v>
      </c>
      <c r="P17" s="139">
        <f t="shared" si="3"/>
        <v>0</v>
      </c>
      <c r="Q17" s="139">
        <f t="shared" si="3"/>
        <v>0</v>
      </c>
      <c r="R17" s="98">
        <f t="shared" si="4"/>
        <v>0</v>
      </c>
      <c r="S17" s="11"/>
      <c r="T17" s="11"/>
      <c r="U17" s="11"/>
      <c r="V17" s="11"/>
      <c r="W17" s="11"/>
      <c r="X17" s="11"/>
      <c r="Y17" s="11"/>
      <c r="Z17" s="11"/>
      <c r="AA17" s="11"/>
      <c r="AB17" s="11"/>
      <c r="AC17" s="11"/>
      <c r="AD17" s="11"/>
      <c r="AE17" s="11"/>
      <c r="AF17" s="11"/>
      <c r="AG17" s="11"/>
      <c r="AH17" s="11"/>
      <c r="AI17" s="11"/>
      <c r="AJ17" s="11"/>
    </row>
    <row r="18" spans="1:36" ht="12.6">
      <c r="A18" s="11"/>
      <c r="B18" s="11"/>
      <c r="C18" s="97"/>
      <c r="D18" s="74"/>
      <c r="E18" s="74"/>
      <c r="F18" s="47"/>
      <c r="G18" s="11"/>
      <c r="H18" s="61"/>
      <c r="I18" s="61"/>
      <c r="J18" s="61"/>
      <c r="K18" s="57">
        <f t="shared" si="0"/>
        <v>0</v>
      </c>
      <c r="L18" s="46"/>
      <c r="M18" s="139">
        <f t="shared" si="1"/>
        <v>0</v>
      </c>
      <c r="N18" s="46"/>
      <c r="O18" s="139">
        <f t="shared" si="3"/>
        <v>0</v>
      </c>
      <c r="P18" s="139">
        <f t="shared" si="3"/>
        <v>0</v>
      </c>
      <c r="Q18" s="139">
        <f t="shared" si="3"/>
        <v>0</v>
      </c>
      <c r="R18" s="98">
        <f t="shared" si="4"/>
        <v>0</v>
      </c>
      <c r="S18" s="11"/>
      <c r="T18" s="11"/>
      <c r="U18" s="11"/>
      <c r="V18" s="11"/>
      <c r="W18" s="11"/>
      <c r="X18" s="11"/>
      <c r="Y18" s="11"/>
      <c r="Z18" s="11"/>
      <c r="AA18" s="11"/>
      <c r="AB18" s="11"/>
      <c r="AC18" s="11"/>
      <c r="AD18" s="11"/>
      <c r="AE18" s="11"/>
      <c r="AF18" s="11"/>
      <c r="AG18" s="11"/>
      <c r="AH18" s="11"/>
      <c r="AI18" s="11"/>
      <c r="AJ18" s="11"/>
    </row>
    <row r="19" spans="1:36" ht="12.6">
      <c r="A19" s="11"/>
      <c r="B19" s="11"/>
      <c r="C19" s="97"/>
      <c r="D19" s="74"/>
      <c r="E19" s="74"/>
      <c r="F19" s="47"/>
      <c r="G19" s="11"/>
      <c r="H19" s="61"/>
      <c r="I19" s="61"/>
      <c r="J19" s="61"/>
      <c r="K19" s="57">
        <f t="shared" si="0"/>
        <v>0</v>
      </c>
      <c r="L19" s="46"/>
      <c r="M19" s="139">
        <f t="shared" si="1"/>
        <v>0</v>
      </c>
      <c r="N19" s="46"/>
      <c r="O19" s="139">
        <f t="shared" si="3"/>
        <v>0</v>
      </c>
      <c r="P19" s="139">
        <f t="shared" si="3"/>
        <v>0</v>
      </c>
      <c r="Q19" s="139">
        <f t="shared" si="3"/>
        <v>0</v>
      </c>
      <c r="R19" s="98">
        <f t="shared" si="4"/>
        <v>0</v>
      </c>
      <c r="S19" s="11"/>
      <c r="T19" s="11"/>
      <c r="U19" s="11"/>
      <c r="V19" s="11"/>
      <c r="W19" s="11"/>
      <c r="X19" s="11"/>
      <c r="Y19" s="11"/>
      <c r="Z19" s="11"/>
      <c r="AA19" s="11"/>
      <c r="AB19" s="11"/>
      <c r="AC19" s="11"/>
      <c r="AD19" s="11"/>
      <c r="AE19" s="11"/>
      <c r="AF19" s="11"/>
      <c r="AG19" s="11"/>
      <c r="AH19" s="11"/>
      <c r="AI19" s="11"/>
      <c r="AJ19" s="11"/>
    </row>
    <row r="20" spans="1:36" ht="12.6">
      <c r="A20" s="11"/>
      <c r="B20" s="11"/>
      <c r="C20" s="97"/>
      <c r="D20" s="74"/>
      <c r="E20" s="74"/>
      <c r="F20" s="47"/>
      <c r="G20" s="11"/>
      <c r="H20" s="61"/>
      <c r="I20" s="61"/>
      <c r="J20" s="61"/>
      <c r="K20" s="57">
        <f t="shared" si="0"/>
        <v>0</v>
      </c>
      <c r="L20" s="46"/>
      <c r="M20" s="139">
        <f t="shared" si="1"/>
        <v>0</v>
      </c>
      <c r="N20" s="46"/>
      <c r="O20" s="139">
        <f t="shared" si="3"/>
        <v>0</v>
      </c>
      <c r="P20" s="139">
        <f t="shared" si="3"/>
        <v>0</v>
      </c>
      <c r="Q20" s="139">
        <f t="shared" si="3"/>
        <v>0</v>
      </c>
      <c r="R20" s="98">
        <f t="shared" si="4"/>
        <v>0</v>
      </c>
      <c r="S20" s="11"/>
      <c r="T20" s="11"/>
      <c r="U20" s="11"/>
      <c r="V20" s="11"/>
      <c r="W20" s="11"/>
      <c r="X20" s="11"/>
      <c r="Y20" s="11"/>
      <c r="Z20" s="11"/>
      <c r="AA20" s="11"/>
      <c r="AB20" s="11"/>
      <c r="AC20" s="11"/>
      <c r="AD20" s="11"/>
      <c r="AE20" s="11"/>
      <c r="AF20" s="11"/>
      <c r="AG20" s="11"/>
      <c r="AH20" s="11"/>
      <c r="AI20" s="11"/>
      <c r="AJ20" s="11"/>
    </row>
    <row r="21" spans="1:36" ht="12.6">
      <c r="A21" s="11"/>
      <c r="B21" s="11"/>
      <c r="C21" s="97"/>
      <c r="D21" s="74"/>
      <c r="E21" s="74"/>
      <c r="F21" s="47"/>
      <c r="G21" s="11"/>
      <c r="H21" s="61"/>
      <c r="I21" s="61"/>
      <c r="J21" s="61"/>
      <c r="K21" s="57">
        <f t="shared" si="0"/>
        <v>0</v>
      </c>
      <c r="L21" s="46"/>
      <c r="M21" s="139">
        <f t="shared" si="1"/>
        <v>0</v>
      </c>
      <c r="N21" s="46"/>
      <c r="O21" s="139">
        <f t="shared" si="3"/>
        <v>0</v>
      </c>
      <c r="P21" s="139">
        <f t="shared" si="3"/>
        <v>0</v>
      </c>
      <c r="Q21" s="139">
        <f t="shared" si="3"/>
        <v>0</v>
      </c>
      <c r="R21" s="98">
        <f t="shared" si="4"/>
        <v>0</v>
      </c>
      <c r="S21" s="11"/>
      <c r="T21" s="11"/>
      <c r="U21" s="11"/>
      <c r="V21" s="11"/>
      <c r="W21" s="11"/>
      <c r="X21" s="11"/>
      <c r="Y21" s="11"/>
      <c r="Z21" s="11"/>
      <c r="AA21" s="11"/>
      <c r="AB21" s="11"/>
      <c r="AC21" s="11"/>
      <c r="AD21" s="11"/>
      <c r="AE21" s="11"/>
      <c r="AF21" s="11"/>
      <c r="AG21" s="11"/>
      <c r="AH21" s="11"/>
      <c r="AI21" s="11"/>
      <c r="AJ21" s="11"/>
    </row>
    <row r="22" spans="1:36" ht="12.6">
      <c r="A22" s="11"/>
      <c r="B22" s="11"/>
      <c r="C22" s="97"/>
      <c r="D22" s="74"/>
      <c r="E22" s="74"/>
      <c r="F22" s="47"/>
      <c r="G22" s="11"/>
      <c r="H22" s="61"/>
      <c r="I22" s="61"/>
      <c r="J22" s="61"/>
      <c r="K22" s="57">
        <f t="shared" si="0"/>
        <v>0</v>
      </c>
      <c r="L22" s="46"/>
      <c r="M22" s="139">
        <f t="shared" si="1"/>
        <v>0</v>
      </c>
      <c r="N22" s="46"/>
      <c r="O22" s="139">
        <f t="shared" si="3"/>
        <v>0</v>
      </c>
      <c r="P22" s="139">
        <f t="shared" si="3"/>
        <v>0</v>
      </c>
      <c r="Q22" s="139">
        <f t="shared" si="3"/>
        <v>0</v>
      </c>
      <c r="R22" s="98">
        <f t="shared" si="4"/>
        <v>0</v>
      </c>
      <c r="S22" s="11"/>
      <c r="T22" s="11"/>
      <c r="U22" s="11"/>
      <c r="V22" s="11"/>
      <c r="W22" s="11"/>
      <c r="X22" s="11"/>
      <c r="Y22" s="11"/>
      <c r="Z22" s="11"/>
      <c r="AA22" s="11"/>
      <c r="AB22" s="11"/>
      <c r="AC22" s="11"/>
      <c r="AD22" s="11"/>
      <c r="AE22" s="11"/>
      <c r="AF22" s="11"/>
      <c r="AG22" s="11"/>
      <c r="AH22" s="11"/>
      <c r="AI22" s="11"/>
      <c r="AJ22" s="11"/>
    </row>
    <row r="23" spans="1:36" ht="12.6">
      <c r="A23" s="11"/>
      <c r="B23" s="11"/>
      <c r="C23" s="97"/>
      <c r="D23" s="74"/>
      <c r="E23" s="74"/>
      <c r="F23" s="47"/>
      <c r="G23" s="11"/>
      <c r="H23" s="61"/>
      <c r="I23" s="61"/>
      <c r="J23" s="61"/>
      <c r="K23" s="57">
        <f t="shared" si="0"/>
        <v>0</v>
      </c>
      <c r="L23" s="46"/>
      <c r="M23" s="139">
        <f t="shared" si="1"/>
        <v>0</v>
      </c>
      <c r="N23" s="46"/>
      <c r="O23" s="139">
        <f t="shared" si="3"/>
        <v>0</v>
      </c>
      <c r="P23" s="139">
        <f t="shared" si="3"/>
        <v>0</v>
      </c>
      <c r="Q23" s="139">
        <f t="shared" si="3"/>
        <v>0</v>
      </c>
      <c r="R23" s="98">
        <f t="shared" si="4"/>
        <v>0</v>
      </c>
      <c r="S23" s="11"/>
      <c r="T23" s="11"/>
      <c r="U23" s="11"/>
      <c r="V23" s="11"/>
      <c r="W23" s="11"/>
      <c r="X23" s="11"/>
      <c r="Y23" s="11"/>
      <c r="Z23" s="11"/>
      <c r="AA23" s="11"/>
      <c r="AB23" s="11"/>
      <c r="AC23" s="11"/>
      <c r="AD23" s="11"/>
      <c r="AE23" s="11"/>
      <c r="AF23" s="11"/>
      <c r="AG23" s="11"/>
      <c r="AH23" s="11"/>
      <c r="AI23" s="11"/>
      <c r="AJ23" s="11"/>
    </row>
    <row r="24" spans="1:36" ht="12.6">
      <c r="A24" s="11"/>
      <c r="B24" s="11"/>
      <c r="C24" s="97"/>
      <c r="D24" s="74"/>
      <c r="E24" s="74"/>
      <c r="F24" s="47"/>
      <c r="G24" s="11"/>
      <c r="H24" s="61"/>
      <c r="I24" s="61"/>
      <c r="J24" s="61"/>
      <c r="K24" s="57">
        <f t="shared" si="0"/>
        <v>0</v>
      </c>
      <c r="L24" s="46"/>
      <c r="M24" s="139">
        <f t="shared" si="1"/>
        <v>0</v>
      </c>
      <c r="N24" s="46"/>
      <c r="O24" s="139">
        <f t="shared" si="3"/>
        <v>0</v>
      </c>
      <c r="P24" s="139">
        <f t="shared" si="3"/>
        <v>0</v>
      </c>
      <c r="Q24" s="139">
        <f t="shared" si="3"/>
        <v>0</v>
      </c>
      <c r="R24" s="98">
        <f t="shared" si="4"/>
        <v>0</v>
      </c>
      <c r="S24" s="11"/>
      <c r="T24" s="11"/>
      <c r="U24" s="11"/>
      <c r="V24" s="11"/>
      <c r="W24" s="11"/>
      <c r="X24" s="11"/>
      <c r="Y24" s="11"/>
      <c r="Z24" s="11"/>
      <c r="AA24" s="11"/>
      <c r="AB24" s="11"/>
      <c r="AC24" s="11"/>
      <c r="AD24" s="11"/>
      <c r="AE24" s="11"/>
      <c r="AF24" s="11"/>
      <c r="AG24" s="11"/>
      <c r="AH24" s="11"/>
      <c r="AI24" s="11"/>
      <c r="AJ24" s="11"/>
    </row>
    <row r="25" spans="1:36" ht="12.6">
      <c r="A25" s="11"/>
      <c r="B25" s="11"/>
      <c r="C25" s="97"/>
      <c r="D25" s="74"/>
      <c r="E25" s="74"/>
      <c r="F25" s="47"/>
      <c r="G25" s="11"/>
      <c r="H25" s="61"/>
      <c r="I25" s="61"/>
      <c r="J25" s="61"/>
      <c r="K25" s="57">
        <f t="shared" si="0"/>
        <v>0</v>
      </c>
      <c r="L25" s="46"/>
      <c r="M25" s="139">
        <f t="shared" si="1"/>
        <v>0</v>
      </c>
      <c r="N25" s="46"/>
      <c r="O25" s="139">
        <f t="shared" si="3"/>
        <v>0</v>
      </c>
      <c r="P25" s="139">
        <f t="shared" si="3"/>
        <v>0</v>
      </c>
      <c r="Q25" s="139">
        <f t="shared" si="3"/>
        <v>0</v>
      </c>
      <c r="R25" s="98">
        <f t="shared" si="4"/>
        <v>0</v>
      </c>
      <c r="S25" s="11"/>
      <c r="T25" s="11"/>
      <c r="U25" s="11"/>
      <c r="V25" s="11"/>
      <c r="W25" s="11"/>
      <c r="X25" s="11"/>
      <c r="Y25" s="11"/>
      <c r="Z25" s="11"/>
      <c r="AA25" s="11"/>
      <c r="AB25" s="11"/>
      <c r="AC25" s="11"/>
      <c r="AD25" s="11"/>
      <c r="AE25" s="11"/>
      <c r="AF25" s="11"/>
      <c r="AG25" s="11"/>
      <c r="AH25" s="11"/>
      <c r="AI25" s="11"/>
      <c r="AJ25" s="11"/>
    </row>
    <row r="26" spans="1:36" ht="12.95">
      <c r="A26" s="11"/>
      <c r="B26" s="11"/>
      <c r="C26" s="99" t="s">
        <v>67</v>
      </c>
      <c r="D26" s="75"/>
      <c r="E26" s="75"/>
      <c r="F26" s="76"/>
      <c r="G26" s="11"/>
      <c r="H26" s="53">
        <f t="shared" ref="H26:K26" si="5">SUM(H10:H25)</f>
        <v>207855.49</v>
      </c>
      <c r="I26" s="53">
        <f t="shared" si="5"/>
        <v>0</v>
      </c>
      <c r="J26" s="53">
        <f t="shared" si="5"/>
        <v>0</v>
      </c>
      <c r="K26" s="53">
        <f t="shared" si="5"/>
        <v>207855.49</v>
      </c>
      <c r="L26" s="46"/>
      <c r="M26" s="53">
        <f t="shared" ref="M26:R26" si="6">SUM(M10:M25)</f>
        <v>6229.6155034298245</v>
      </c>
      <c r="N26" s="46"/>
      <c r="O26" s="53">
        <f t="shared" ref="O26" si="7">SUM(O10:O25)</f>
        <v>74755.386041157893</v>
      </c>
      <c r="P26" s="53">
        <f t="shared" si="6"/>
        <v>74755.386041157893</v>
      </c>
      <c r="Q26" s="53">
        <f t="shared" si="6"/>
        <v>74755.386041157893</v>
      </c>
      <c r="R26" s="100">
        <f t="shared" si="6"/>
        <v>224266.15812347367</v>
      </c>
      <c r="S26" s="11"/>
      <c r="T26" s="11"/>
      <c r="U26" s="11"/>
      <c r="V26" s="11"/>
      <c r="W26" s="11"/>
      <c r="X26" s="11"/>
      <c r="Y26" s="11"/>
      <c r="Z26" s="11"/>
      <c r="AA26" s="11"/>
      <c r="AB26" s="11"/>
      <c r="AC26" s="11"/>
      <c r="AD26" s="11"/>
      <c r="AE26" s="11"/>
      <c r="AF26" s="11"/>
      <c r="AG26" s="11"/>
      <c r="AH26" s="11"/>
      <c r="AI26" s="11"/>
      <c r="AJ26" s="11"/>
    </row>
    <row r="27" spans="1:36" ht="12.6">
      <c r="A27" s="11"/>
      <c r="B27" s="11"/>
      <c r="C27" s="101"/>
      <c r="D27" s="11"/>
      <c r="E27" s="11"/>
      <c r="F27" s="77"/>
      <c r="G27" s="11"/>
      <c r="H27" s="11"/>
      <c r="I27" s="11"/>
      <c r="J27" s="11"/>
      <c r="K27" s="11"/>
      <c r="L27" s="11"/>
      <c r="M27" s="11"/>
      <c r="N27" s="11"/>
      <c r="O27" s="11"/>
      <c r="P27" s="11"/>
      <c r="Q27" s="11"/>
      <c r="R27" s="102"/>
      <c r="S27" s="11"/>
      <c r="T27" s="11"/>
      <c r="U27" s="11"/>
      <c r="V27" s="11"/>
      <c r="W27" s="11"/>
      <c r="X27" s="11"/>
      <c r="Y27" s="11"/>
      <c r="Z27" s="11"/>
      <c r="AA27" s="11"/>
      <c r="AB27" s="11"/>
      <c r="AC27" s="11"/>
      <c r="AD27" s="11"/>
      <c r="AE27" s="11"/>
      <c r="AF27" s="11"/>
      <c r="AG27" s="11"/>
      <c r="AH27" s="11"/>
      <c r="AI27" s="11"/>
      <c r="AJ27" s="11"/>
    </row>
    <row r="28" spans="1:36" ht="12.95">
      <c r="A28" s="11"/>
      <c r="B28" s="11"/>
      <c r="C28" s="101"/>
      <c r="D28" s="11"/>
      <c r="E28" s="11"/>
      <c r="F28" s="77"/>
      <c r="G28" s="11"/>
      <c r="H28" s="11"/>
      <c r="I28" s="11"/>
      <c r="J28" s="11"/>
      <c r="K28" s="11"/>
      <c r="L28" s="11"/>
      <c r="M28" s="138" t="s">
        <v>68</v>
      </c>
      <c r="N28" s="11"/>
      <c r="O28" s="140">
        <v>12</v>
      </c>
      <c r="P28" s="140">
        <v>12</v>
      </c>
      <c r="Q28" s="140">
        <v>12</v>
      </c>
      <c r="R28" s="141">
        <f>SUM(O28:Q28)</f>
        <v>36</v>
      </c>
      <c r="S28" s="11"/>
      <c r="T28" s="11"/>
      <c r="U28" s="11"/>
      <c r="V28" s="11"/>
      <c r="W28" s="11"/>
      <c r="X28" s="11"/>
      <c r="Y28" s="11"/>
      <c r="Z28" s="11"/>
      <c r="AA28" s="11"/>
      <c r="AB28" s="11"/>
      <c r="AC28" s="11"/>
      <c r="AD28" s="11"/>
      <c r="AE28" s="11"/>
      <c r="AF28" s="11"/>
      <c r="AG28" s="11"/>
      <c r="AH28" s="11"/>
      <c r="AI28" s="11"/>
      <c r="AJ28" s="11"/>
    </row>
    <row r="29" spans="1:36" ht="12.95">
      <c r="A29" s="11"/>
      <c r="B29" s="11"/>
      <c r="C29" s="101"/>
      <c r="D29" s="11"/>
      <c r="E29" s="11"/>
      <c r="F29" s="77"/>
      <c r="G29" s="11"/>
      <c r="H29" s="11"/>
      <c r="I29" s="11"/>
      <c r="J29" s="11"/>
      <c r="K29" s="11"/>
      <c r="L29" s="11"/>
      <c r="M29" s="138" t="s">
        <v>69</v>
      </c>
      <c r="N29" s="11"/>
      <c r="O29" s="142">
        <v>0.05</v>
      </c>
      <c r="P29" s="11"/>
      <c r="Q29" s="11"/>
      <c r="R29" s="102"/>
      <c r="S29" s="11"/>
      <c r="T29" s="11"/>
      <c r="U29" s="11"/>
      <c r="V29" s="11"/>
      <c r="W29" s="11"/>
      <c r="X29" s="11"/>
      <c r="Y29" s="11"/>
      <c r="Z29" s="11"/>
      <c r="AA29" s="11"/>
      <c r="AB29" s="11"/>
      <c r="AC29" s="11"/>
      <c r="AD29" s="11"/>
      <c r="AE29" s="11"/>
      <c r="AF29" s="11"/>
      <c r="AG29" s="11"/>
      <c r="AH29" s="11"/>
      <c r="AI29" s="11"/>
      <c r="AJ29" s="11"/>
    </row>
    <row r="30" spans="1:36" ht="12.95">
      <c r="A30" s="11"/>
      <c r="B30" s="11"/>
      <c r="C30" s="103"/>
      <c r="D30" s="11"/>
      <c r="E30" s="11"/>
      <c r="F30" s="77"/>
      <c r="G30" s="11"/>
      <c r="H30" s="11"/>
      <c r="I30" s="11"/>
      <c r="J30" s="11"/>
      <c r="K30" s="11"/>
      <c r="L30" s="11"/>
      <c r="M30" s="11"/>
      <c r="N30" s="11"/>
      <c r="O30" s="11"/>
      <c r="P30" s="11"/>
      <c r="Q30" s="11"/>
      <c r="R30" s="102"/>
      <c r="S30" s="11"/>
      <c r="T30" s="11"/>
      <c r="U30" s="11"/>
      <c r="V30" s="11"/>
      <c r="W30" s="11"/>
      <c r="X30" s="11"/>
      <c r="Y30" s="11"/>
      <c r="Z30" s="11"/>
      <c r="AA30" s="11"/>
      <c r="AB30" s="11"/>
      <c r="AC30" s="11"/>
      <c r="AD30" s="11"/>
      <c r="AE30" s="11"/>
      <c r="AF30" s="11"/>
      <c r="AG30" s="11"/>
      <c r="AH30" s="11"/>
      <c r="AI30" s="11"/>
      <c r="AJ30" s="11"/>
    </row>
    <row r="31" spans="1:36" ht="12.95">
      <c r="A31" s="11"/>
      <c r="B31" s="11"/>
      <c r="C31" s="103" t="s">
        <v>70</v>
      </c>
      <c r="D31" s="11"/>
      <c r="E31" s="11"/>
      <c r="F31" s="77"/>
      <c r="G31" s="11"/>
      <c r="H31" s="58">
        <f>H26</f>
        <v>207855.49</v>
      </c>
      <c r="I31" s="58">
        <f>I26</f>
        <v>0</v>
      </c>
      <c r="J31" s="58">
        <f>J26</f>
        <v>0</v>
      </c>
      <c r="K31" s="58">
        <f>K26</f>
        <v>207855.49</v>
      </c>
      <c r="L31" s="59"/>
      <c r="M31" s="58">
        <f t="shared" ref="M31:R31" si="8">M26</f>
        <v>6229.6155034298245</v>
      </c>
      <c r="N31" s="59"/>
      <c r="O31" s="58">
        <f t="shared" ref="O31" si="9">O26</f>
        <v>74755.386041157893</v>
      </c>
      <c r="P31" s="58">
        <f t="shared" si="8"/>
        <v>74755.386041157893</v>
      </c>
      <c r="Q31" s="58">
        <f t="shared" si="8"/>
        <v>74755.386041157893</v>
      </c>
      <c r="R31" s="100">
        <f t="shared" si="8"/>
        <v>224266.15812347367</v>
      </c>
      <c r="S31" s="11"/>
      <c r="T31" s="11"/>
      <c r="U31" s="11"/>
      <c r="V31" s="11"/>
      <c r="W31" s="11"/>
      <c r="X31" s="11"/>
      <c r="Y31" s="11"/>
      <c r="Z31" s="11"/>
      <c r="AA31" s="11"/>
      <c r="AB31" s="11"/>
      <c r="AC31" s="11"/>
      <c r="AD31" s="11"/>
      <c r="AE31" s="11"/>
      <c r="AF31" s="11"/>
      <c r="AG31" s="11"/>
      <c r="AH31" s="11"/>
      <c r="AI31" s="11"/>
      <c r="AJ31" s="11"/>
    </row>
    <row r="32" spans="1:36" ht="12.95" thickBot="1">
      <c r="A32" s="11"/>
      <c r="B32" s="11"/>
      <c r="C32" s="104"/>
      <c r="D32" s="105"/>
      <c r="E32" s="105"/>
      <c r="F32" s="106"/>
      <c r="G32" s="105"/>
      <c r="H32" s="105"/>
      <c r="I32" s="105"/>
      <c r="J32" s="105"/>
      <c r="K32" s="105"/>
      <c r="L32" s="105"/>
      <c r="M32" s="105"/>
      <c r="N32" s="105"/>
      <c r="O32" s="105"/>
      <c r="P32" s="105"/>
      <c r="Q32" s="105"/>
      <c r="R32" s="107"/>
      <c r="S32" s="11"/>
      <c r="T32" s="11"/>
      <c r="U32" s="11"/>
      <c r="V32" s="11"/>
      <c r="W32" s="11"/>
      <c r="X32" s="11"/>
      <c r="Y32" s="11"/>
      <c r="Z32" s="11"/>
      <c r="AA32" s="11"/>
      <c r="AB32" s="11"/>
      <c r="AC32" s="11"/>
      <c r="AD32" s="11"/>
      <c r="AE32" s="11"/>
      <c r="AF32" s="11"/>
      <c r="AG32" s="11"/>
      <c r="AH32" s="11"/>
      <c r="AI32" s="11"/>
      <c r="AJ32" s="11"/>
    </row>
    <row r="33" spans="1:36" ht="12.6">
      <c r="A33" s="11"/>
      <c r="B33" s="11"/>
      <c r="C33" s="11"/>
      <c r="D33" s="11"/>
      <c r="E33" s="11"/>
      <c r="F33" s="66"/>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row>
    <row r="34" spans="1:36" ht="12.6">
      <c r="A34" s="11"/>
      <c r="B34" s="11"/>
      <c r="C34" s="11"/>
      <c r="D34" s="11"/>
      <c r="E34" s="11"/>
      <c r="F34" s="66"/>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row>
    <row r="35" spans="1:36" ht="12.6">
      <c r="A35" s="11"/>
      <c r="B35" s="11"/>
      <c r="C35" s="11"/>
      <c r="D35" s="11"/>
      <c r="E35" s="11"/>
      <c r="F35" s="66"/>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row>
    <row r="36" spans="1:36" ht="12.6">
      <c r="A36" s="11"/>
      <c r="B36" s="11"/>
      <c r="C36" s="11"/>
      <c r="D36" s="11"/>
      <c r="E36" s="11"/>
      <c r="F36" s="66"/>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row>
    <row r="37" spans="1:36" ht="12.6">
      <c r="A37" s="11"/>
      <c r="B37" s="11"/>
      <c r="C37" s="11"/>
      <c r="D37" s="11"/>
      <c r="E37" s="11"/>
      <c r="F37" s="66"/>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row>
    <row r="38" spans="1:36" ht="12.6">
      <c r="A38" s="11"/>
      <c r="B38" s="11"/>
      <c r="C38" s="11"/>
      <c r="D38" s="11"/>
      <c r="E38" s="11"/>
      <c r="F38" s="66"/>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row>
    <row r="39" spans="1:36" ht="12.6">
      <c r="A39" s="11"/>
      <c r="B39" s="11"/>
      <c r="C39" s="11"/>
      <c r="D39" s="11"/>
      <c r="E39" s="11"/>
      <c r="F39" s="66"/>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row>
    <row r="40" spans="1:36" ht="12.6">
      <c r="A40" s="11"/>
      <c r="B40" s="11"/>
      <c r="C40" s="11"/>
      <c r="D40" s="11"/>
      <c r="E40" s="11"/>
      <c r="F40" s="66"/>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row>
    <row r="41" spans="1:36" ht="12.6">
      <c r="A41" s="11"/>
      <c r="B41" s="11"/>
      <c r="C41" s="11"/>
      <c r="D41" s="11"/>
      <c r="E41" s="11"/>
      <c r="F41" s="66"/>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row>
    <row r="42" spans="1:36" ht="12.6">
      <c r="A42" s="11"/>
      <c r="B42" s="11"/>
      <c r="C42" s="11"/>
      <c r="D42" s="11"/>
      <c r="E42" s="11"/>
      <c r="F42" s="66"/>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row>
    <row r="43" spans="1:36" ht="12.6">
      <c r="A43" s="11"/>
      <c r="B43" s="11"/>
      <c r="C43" s="11"/>
      <c r="D43" s="11"/>
      <c r="E43" s="11"/>
      <c r="F43" s="66"/>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row>
    <row r="44" spans="1:36" ht="12.75" customHeight="1">
      <c r="A44" s="11"/>
      <c r="B44" s="11"/>
      <c r="C44" s="11"/>
      <c r="D44" s="11"/>
      <c r="E44" s="11"/>
      <c r="F44" s="66"/>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row>
    <row r="45" spans="1:36" ht="12.6">
      <c r="A45" s="11"/>
      <c r="B45" s="11"/>
      <c r="C45" s="11"/>
      <c r="D45" s="11"/>
      <c r="E45" s="11"/>
      <c r="F45" s="66"/>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row>
    <row r="46" spans="1:36" ht="12.6">
      <c r="A46" s="11"/>
      <c r="B46" s="11"/>
      <c r="C46" s="11"/>
      <c r="D46" s="11"/>
      <c r="E46" s="11"/>
      <c r="F46" s="66"/>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row>
    <row r="47" spans="1:36" ht="12.6">
      <c r="A47" s="11"/>
      <c r="B47" s="11"/>
      <c r="C47" s="11"/>
      <c r="D47" s="11"/>
      <c r="E47" s="11"/>
      <c r="F47" s="66"/>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row>
  </sheetData>
  <mergeCells count="4">
    <mergeCell ref="B2:R2"/>
    <mergeCell ref="B3:R3"/>
    <mergeCell ref="M5:R5"/>
    <mergeCell ref="H5:K5"/>
  </mergeCells>
  <phoneticPr fontId="13" type="noConversion"/>
  <printOptions gridLines="1"/>
  <pageMargins left="0.7" right="0.7" top="0.75" bottom="0.75" header="0.3" footer="0.3"/>
  <pageSetup fitToHeight="5" orientation="landscape" r:id="rId1"/>
  <headerFooter>
    <oddHeader xml:space="preserve">&amp;R
</oddHeader>
  </headerFooter>
  <colBreaks count="1" manualBreakCount="1">
    <brk id="19" max="1048575" man="1"/>
  </col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Q302"/>
  <sheetViews>
    <sheetView showGridLines="0" topLeftCell="C1" zoomScale="80" zoomScaleNormal="80" zoomScalePageLayoutView="80" workbookViewId="0">
      <selection activeCell="B1" sqref="B1"/>
    </sheetView>
  </sheetViews>
  <sheetFormatPr defaultColWidth="9.33203125" defaultRowHeight="12.75" customHeight="1"/>
  <cols>
    <col min="1" max="1" width="3.1640625" style="1" customWidth="1"/>
    <col min="2" max="3" width="4.33203125" style="1" customWidth="1"/>
    <col min="4" max="4" width="43.83203125" style="1" bestFit="1" customWidth="1"/>
    <col min="5" max="7" width="12.1640625" style="1" customWidth="1"/>
    <col min="8" max="8" width="12.83203125" style="1" customWidth="1"/>
    <col min="9" max="9" width="5.33203125" style="4" customWidth="1"/>
    <col min="10" max="10" width="12.1640625" style="1" customWidth="1"/>
    <col min="11" max="11" width="12.33203125" style="1" customWidth="1"/>
    <col min="12" max="12" width="5.33203125" style="4" customWidth="1"/>
    <col min="13" max="13" width="12.1640625" style="1" customWidth="1"/>
    <col min="14" max="14" width="12.33203125" style="1" customWidth="1"/>
    <col min="15" max="16384" width="9.33203125" style="1"/>
  </cols>
  <sheetData>
    <row r="1" spans="2:17" ht="12.95">
      <c r="B1" s="121" t="s">
        <v>4</v>
      </c>
      <c r="I1" s="1"/>
      <c r="L1" s="1"/>
    </row>
    <row r="2" spans="2:17" ht="18">
      <c r="B2" s="292" t="s">
        <v>71</v>
      </c>
      <c r="C2" s="292"/>
      <c r="D2" s="292"/>
      <c r="E2" s="292"/>
      <c r="F2" s="292"/>
      <c r="G2" s="292"/>
      <c r="H2" s="292"/>
      <c r="I2" s="292"/>
      <c r="J2" s="292"/>
      <c r="K2" s="292"/>
      <c r="L2" s="292"/>
      <c r="M2" s="292"/>
      <c r="N2" s="292"/>
    </row>
    <row r="3" spans="2:17" ht="12.75" customHeight="1">
      <c r="B3" s="2"/>
      <c r="C3" s="8"/>
      <c r="D3" s="3"/>
      <c r="E3" s="12"/>
      <c r="F3" s="12"/>
      <c r="I3" s="1"/>
      <c r="L3" s="1"/>
    </row>
    <row r="4" spans="2:17" ht="43.35" customHeight="1">
      <c r="B4" s="293"/>
      <c r="C4" s="293"/>
      <c r="D4" s="293"/>
      <c r="E4" s="293"/>
      <c r="F4" s="293"/>
      <c r="G4" s="293"/>
      <c r="H4" s="293"/>
      <c r="I4" s="293"/>
      <c r="J4" s="293"/>
      <c r="K4" s="293"/>
      <c r="L4" s="293"/>
      <c r="M4" s="293"/>
      <c r="N4" s="293"/>
    </row>
    <row r="5" spans="2:17" ht="18">
      <c r="B5" s="7"/>
      <c r="C5" s="2"/>
      <c r="D5" s="3"/>
      <c r="E5" s="12"/>
      <c r="F5" s="12"/>
      <c r="G5" s="12"/>
      <c r="I5" s="1"/>
      <c r="J5" s="295" t="s">
        <v>72</v>
      </c>
      <c r="K5" s="295"/>
      <c r="L5" s="1"/>
      <c r="M5" s="295" t="s">
        <v>73</v>
      </c>
      <c r="N5" s="295"/>
    </row>
    <row r="6" spans="2:17" ht="41.25" customHeight="1">
      <c r="B6" s="296" t="s">
        <v>74</v>
      </c>
      <c r="C6" s="296"/>
      <c r="D6" s="296"/>
      <c r="E6" s="282" t="s">
        <v>15</v>
      </c>
      <c r="F6" s="282" t="s">
        <v>16</v>
      </c>
      <c r="G6" s="282" t="s">
        <v>17</v>
      </c>
      <c r="H6" s="282" t="s">
        <v>75</v>
      </c>
      <c r="I6" s="63"/>
      <c r="J6" s="56" t="s">
        <v>19</v>
      </c>
      <c r="K6" s="56" t="s">
        <v>20</v>
      </c>
      <c r="L6" s="63"/>
      <c r="M6" s="56" t="s">
        <v>21</v>
      </c>
      <c r="N6" s="56" t="s">
        <v>22</v>
      </c>
    </row>
    <row r="7" spans="2:17" ht="14.1">
      <c r="B7" s="305" t="s">
        <v>23</v>
      </c>
      <c r="C7" s="306"/>
      <c r="D7" s="306"/>
      <c r="E7" s="306"/>
      <c r="F7" s="306"/>
      <c r="G7" s="306"/>
      <c r="H7" s="307"/>
      <c r="I7" s="1"/>
      <c r="J7" s="55"/>
      <c r="K7" s="55"/>
      <c r="L7" s="1"/>
      <c r="M7" s="55"/>
      <c r="N7" s="55"/>
    </row>
    <row r="8" spans="2:17" s="4" customFormat="1" ht="14.1" customHeight="1">
      <c r="B8" s="1"/>
      <c r="C8" s="308" t="s">
        <v>76</v>
      </c>
      <c r="D8" s="309"/>
      <c r="E8" s="309"/>
      <c r="F8" s="309"/>
      <c r="G8" s="309"/>
      <c r="H8" s="310"/>
      <c r="I8" s="1"/>
      <c r="J8" s="290"/>
      <c r="K8" s="291"/>
      <c r="L8" s="1"/>
      <c r="M8" s="290"/>
      <c r="N8" s="291"/>
      <c r="O8" s="1"/>
      <c r="P8" s="1"/>
      <c r="Q8" s="1"/>
    </row>
    <row r="9" spans="2:17" ht="12.6">
      <c r="D9" s="128" t="s">
        <v>77</v>
      </c>
      <c r="E9" s="129">
        <v>0</v>
      </c>
      <c r="F9" s="129">
        <v>0</v>
      </c>
      <c r="G9" s="129">
        <v>0</v>
      </c>
      <c r="H9" s="129">
        <f t="shared" ref="H9:H17" si="0">SUM(E9:G9)</f>
        <v>0</v>
      </c>
      <c r="I9" s="130"/>
      <c r="J9" s="129">
        <v>0</v>
      </c>
      <c r="K9" s="129">
        <f t="shared" ref="K9:K17" si="1">SUM(H9:J9)</f>
        <v>0</v>
      </c>
      <c r="L9" s="130"/>
      <c r="M9" s="129">
        <v>0</v>
      </c>
      <c r="N9" s="129">
        <f t="shared" ref="N9:N17" si="2">SUM(K9:M9)</f>
        <v>0</v>
      </c>
    </row>
    <row r="10" spans="2:17" ht="12.6">
      <c r="D10" s="128" t="s">
        <v>77</v>
      </c>
      <c r="E10" s="129">
        <v>0</v>
      </c>
      <c r="F10" s="129">
        <v>0</v>
      </c>
      <c r="G10" s="129">
        <v>0</v>
      </c>
      <c r="H10" s="129">
        <f t="shared" si="0"/>
        <v>0</v>
      </c>
      <c r="I10" s="130"/>
      <c r="J10" s="129">
        <v>0</v>
      </c>
      <c r="K10" s="129">
        <f t="shared" si="1"/>
        <v>0</v>
      </c>
      <c r="L10" s="130"/>
      <c r="M10" s="129">
        <v>0</v>
      </c>
      <c r="N10" s="129">
        <f t="shared" si="2"/>
        <v>0</v>
      </c>
    </row>
    <row r="11" spans="2:17" ht="12.6">
      <c r="C11" s="13"/>
      <c r="D11" s="128" t="s">
        <v>77</v>
      </c>
      <c r="E11" s="129">
        <v>0</v>
      </c>
      <c r="F11" s="129">
        <v>0</v>
      </c>
      <c r="G11" s="129">
        <v>0</v>
      </c>
      <c r="H11" s="129">
        <f t="shared" si="0"/>
        <v>0</v>
      </c>
      <c r="I11" s="130"/>
      <c r="J11" s="129">
        <v>0</v>
      </c>
      <c r="K11" s="129">
        <f t="shared" si="1"/>
        <v>0</v>
      </c>
      <c r="L11" s="130"/>
      <c r="M11" s="129">
        <v>0</v>
      </c>
      <c r="N11" s="129">
        <f t="shared" si="2"/>
        <v>0</v>
      </c>
    </row>
    <row r="12" spans="2:17" ht="12.6">
      <c r="D12" s="128" t="s">
        <v>77</v>
      </c>
      <c r="E12" s="129">
        <v>0</v>
      </c>
      <c r="F12" s="129">
        <v>0</v>
      </c>
      <c r="G12" s="129">
        <v>0</v>
      </c>
      <c r="H12" s="129">
        <f t="shared" si="0"/>
        <v>0</v>
      </c>
      <c r="I12" s="130"/>
      <c r="J12" s="129">
        <v>0</v>
      </c>
      <c r="K12" s="129">
        <f t="shared" si="1"/>
        <v>0</v>
      </c>
      <c r="L12" s="130"/>
      <c r="M12" s="129">
        <v>0</v>
      </c>
      <c r="N12" s="129">
        <f t="shared" si="2"/>
        <v>0</v>
      </c>
    </row>
    <row r="13" spans="2:17" ht="12.6">
      <c r="D13" s="128" t="s">
        <v>77</v>
      </c>
      <c r="E13" s="129">
        <v>0</v>
      </c>
      <c r="F13" s="129">
        <v>0</v>
      </c>
      <c r="G13" s="129">
        <v>0</v>
      </c>
      <c r="H13" s="129">
        <f t="shared" si="0"/>
        <v>0</v>
      </c>
      <c r="I13" s="130"/>
      <c r="J13" s="129">
        <v>0</v>
      </c>
      <c r="K13" s="129">
        <f t="shared" si="1"/>
        <v>0</v>
      </c>
      <c r="L13" s="130"/>
      <c r="M13" s="129">
        <v>0</v>
      </c>
      <c r="N13" s="129">
        <f t="shared" si="2"/>
        <v>0</v>
      </c>
    </row>
    <row r="14" spans="2:17" ht="12.6">
      <c r="D14" s="128" t="s">
        <v>77</v>
      </c>
      <c r="E14" s="129">
        <v>0</v>
      </c>
      <c r="F14" s="129">
        <v>0</v>
      </c>
      <c r="G14" s="129">
        <v>0</v>
      </c>
      <c r="H14" s="129">
        <f t="shared" si="0"/>
        <v>0</v>
      </c>
      <c r="I14" s="130"/>
      <c r="J14" s="129">
        <v>0</v>
      </c>
      <c r="K14" s="129">
        <f t="shared" si="1"/>
        <v>0</v>
      </c>
      <c r="L14" s="130"/>
      <c r="M14" s="129">
        <v>0</v>
      </c>
      <c r="N14" s="129">
        <f t="shared" si="2"/>
        <v>0</v>
      </c>
    </row>
    <row r="15" spans="2:17" ht="12.6">
      <c r="D15" s="128" t="s">
        <v>77</v>
      </c>
      <c r="E15" s="129">
        <v>0</v>
      </c>
      <c r="F15" s="129">
        <v>0</v>
      </c>
      <c r="G15" s="129">
        <v>0</v>
      </c>
      <c r="H15" s="129">
        <f t="shared" si="0"/>
        <v>0</v>
      </c>
      <c r="I15" s="130"/>
      <c r="J15" s="129">
        <v>0</v>
      </c>
      <c r="K15" s="129">
        <f t="shared" si="1"/>
        <v>0</v>
      </c>
      <c r="L15" s="130"/>
      <c r="M15" s="129">
        <v>0</v>
      </c>
      <c r="N15" s="129">
        <f t="shared" si="2"/>
        <v>0</v>
      </c>
    </row>
    <row r="16" spans="2:17" ht="12.6">
      <c r="D16" s="128" t="s">
        <v>77</v>
      </c>
      <c r="E16" s="129">
        <v>0</v>
      </c>
      <c r="F16" s="129">
        <v>0</v>
      </c>
      <c r="G16" s="129">
        <v>0</v>
      </c>
      <c r="H16" s="129">
        <f t="shared" si="0"/>
        <v>0</v>
      </c>
      <c r="I16" s="130"/>
      <c r="J16" s="129">
        <v>0</v>
      </c>
      <c r="K16" s="129">
        <f t="shared" si="1"/>
        <v>0</v>
      </c>
      <c r="L16" s="130"/>
      <c r="M16" s="129">
        <v>0</v>
      </c>
      <c r="N16" s="129">
        <f t="shared" si="2"/>
        <v>0</v>
      </c>
    </row>
    <row r="17" spans="4:14" ht="12.6">
      <c r="D17" s="128" t="s">
        <v>77</v>
      </c>
      <c r="E17" s="129">
        <v>0</v>
      </c>
      <c r="F17" s="129">
        <v>0</v>
      </c>
      <c r="G17" s="129">
        <v>0</v>
      </c>
      <c r="H17" s="129">
        <f t="shared" si="0"/>
        <v>0</v>
      </c>
      <c r="I17" s="130"/>
      <c r="J17" s="129">
        <v>0</v>
      </c>
      <c r="K17" s="129">
        <f t="shared" si="1"/>
        <v>0</v>
      </c>
      <c r="L17" s="130"/>
      <c r="M17" s="129">
        <v>0</v>
      </c>
      <c r="N17" s="129">
        <f t="shared" si="2"/>
        <v>0</v>
      </c>
    </row>
    <row r="18" spans="4:14" ht="12.6">
      <c r="D18" s="14" t="s">
        <v>61</v>
      </c>
      <c r="E18" s="15">
        <f>SUM(E9:E17)</f>
        <v>0</v>
      </c>
      <c r="F18" s="15">
        <f t="shared" ref="F18:K18" si="3">SUM(F9:F17)</f>
        <v>0</v>
      </c>
      <c r="G18" s="15">
        <f t="shared" si="3"/>
        <v>0</v>
      </c>
      <c r="H18" s="15">
        <f t="shared" si="3"/>
        <v>0</v>
      </c>
      <c r="I18" s="65"/>
      <c r="J18" s="15">
        <f t="shared" si="3"/>
        <v>0</v>
      </c>
      <c r="K18" s="15">
        <f t="shared" si="3"/>
        <v>0</v>
      </c>
      <c r="L18" s="65"/>
      <c r="M18" s="15">
        <f t="shared" ref="M18:N18" si="4">SUM(M9:M17)</f>
        <v>0</v>
      </c>
      <c r="N18" s="15">
        <f t="shared" si="4"/>
        <v>0</v>
      </c>
    </row>
    <row r="19" spans="4:14" ht="12.6">
      <c r="I19" s="1"/>
      <c r="J19" s="9"/>
      <c r="L19" s="1"/>
      <c r="M19" s="9"/>
    </row>
    <row r="20" spans="4:14" ht="12.6">
      <c r="I20" s="65"/>
      <c r="L20" s="65"/>
    </row>
    <row r="21" spans="4:14" ht="12.6">
      <c r="I21" s="65"/>
      <c r="L21" s="65"/>
    </row>
    <row r="22" spans="4:14" ht="12.6">
      <c r="I22" s="65"/>
      <c r="L22" s="65"/>
    </row>
    <row r="23" spans="4:14" ht="12.6">
      <c r="I23" s="65"/>
      <c r="L23" s="65"/>
    </row>
    <row r="24" spans="4:14" ht="12.6">
      <c r="I24" s="65"/>
      <c r="L24" s="65"/>
    </row>
    <row r="25" spans="4:14" ht="12.6">
      <c r="I25" s="65"/>
      <c r="L25" s="65"/>
    </row>
    <row r="26" spans="4:14" ht="12.6">
      <c r="I26" s="65"/>
      <c r="L26" s="65"/>
    </row>
    <row r="27" spans="4:14" ht="12.6">
      <c r="I27" s="65"/>
      <c r="L27" s="65"/>
    </row>
    <row r="28" spans="4:14" ht="12.6">
      <c r="I28" s="65"/>
      <c r="L28" s="65"/>
    </row>
    <row r="29" spans="4:14" ht="12.6">
      <c r="I29" s="65"/>
      <c r="L29" s="65"/>
    </row>
    <row r="30" spans="4:14" ht="12.6">
      <c r="I30" s="1"/>
      <c r="L30" s="1"/>
    </row>
    <row r="31" spans="4:14" ht="12.6">
      <c r="I31" s="1"/>
      <c r="L31" s="1"/>
    </row>
    <row r="33" spans="9:12" ht="12.6">
      <c r="I33" s="65"/>
      <c r="L33" s="65"/>
    </row>
    <row r="34" spans="9:12" ht="12.6">
      <c r="I34" s="65"/>
      <c r="L34" s="65"/>
    </row>
    <row r="35" spans="9:12" ht="12.6">
      <c r="I35" s="65"/>
      <c r="L35" s="65"/>
    </row>
    <row r="36" spans="9:12" ht="12.6">
      <c r="I36" s="65"/>
      <c r="L36" s="65"/>
    </row>
    <row r="37" spans="9:12" ht="12.6">
      <c r="I37" s="65"/>
      <c r="L37" s="65"/>
    </row>
    <row r="38" spans="9:12" ht="12.6">
      <c r="I38" s="65"/>
      <c r="L38" s="65"/>
    </row>
    <row r="39" spans="9:12" ht="12.6">
      <c r="I39" s="65"/>
      <c r="L39" s="65"/>
    </row>
    <row r="40" spans="9:12" ht="12.6">
      <c r="I40" s="65"/>
      <c r="L40" s="65"/>
    </row>
    <row r="41" spans="9:12" ht="12.6">
      <c r="I41" s="65"/>
      <c r="L41" s="65"/>
    </row>
    <row r="42" spans="9:12" ht="12.6">
      <c r="I42" s="65"/>
      <c r="L42" s="65"/>
    </row>
    <row r="43" spans="9:12" ht="12.6">
      <c r="I43" s="1"/>
      <c r="L43" s="1"/>
    </row>
    <row r="44" spans="9:12" ht="12.6">
      <c r="I44" s="1"/>
      <c r="L44" s="1"/>
    </row>
    <row r="45" spans="9:12" ht="12.6">
      <c r="I45" s="1"/>
      <c r="L45" s="1"/>
    </row>
    <row r="46" spans="9:12" ht="12.6">
      <c r="I46" s="65"/>
      <c r="L46" s="65"/>
    </row>
    <row r="47" spans="9:12" ht="12.6">
      <c r="I47" s="65"/>
      <c r="L47" s="65"/>
    </row>
    <row r="48" spans="9:12" ht="12.6">
      <c r="I48" s="65"/>
      <c r="L48" s="65"/>
    </row>
    <row r="49" spans="9:12" ht="12.6">
      <c r="I49" s="65"/>
      <c r="L49" s="65"/>
    </row>
    <row r="50" spans="9:12" ht="12.6">
      <c r="I50" s="65"/>
      <c r="L50" s="65"/>
    </row>
    <row r="51" spans="9:12" ht="12.6">
      <c r="I51" s="65"/>
      <c r="L51" s="65"/>
    </row>
    <row r="52" spans="9:12" ht="12.6">
      <c r="I52" s="65"/>
      <c r="L52" s="65"/>
    </row>
    <row r="53" spans="9:12" ht="12.6">
      <c r="I53" s="65"/>
      <c r="L53" s="65"/>
    </row>
    <row r="54" spans="9:12" ht="12.6">
      <c r="I54" s="65"/>
      <c r="L54" s="65"/>
    </row>
    <row r="55" spans="9:12" ht="12.6">
      <c r="I55" s="65"/>
      <c r="L55" s="65"/>
    </row>
    <row r="56" spans="9:12" ht="12.6">
      <c r="I56" s="1"/>
      <c r="L56" s="1"/>
    </row>
    <row r="57" spans="9:12" ht="12.6">
      <c r="I57" s="1"/>
      <c r="L57" s="1"/>
    </row>
    <row r="58" spans="9:12" ht="12.6">
      <c r="I58" s="1"/>
      <c r="L58" s="1"/>
    </row>
    <row r="59" spans="9:12" ht="12.6">
      <c r="I59" s="65"/>
      <c r="L59" s="65"/>
    </row>
    <row r="60" spans="9:12" ht="12.6">
      <c r="I60" s="65"/>
      <c r="L60" s="65"/>
    </row>
    <row r="61" spans="9:12" ht="12.6">
      <c r="I61" s="65"/>
      <c r="L61" s="65"/>
    </row>
    <row r="62" spans="9:12" ht="12.6">
      <c r="I62" s="65"/>
      <c r="L62" s="65"/>
    </row>
    <row r="63" spans="9:12" ht="12.6">
      <c r="I63" s="65"/>
      <c r="L63" s="65"/>
    </row>
    <row r="64" spans="9:12" ht="12.6">
      <c r="I64" s="65"/>
      <c r="L64" s="65"/>
    </row>
    <row r="65" spans="9:12" ht="12.6">
      <c r="I65" s="65"/>
      <c r="L65" s="65"/>
    </row>
    <row r="66" spans="9:12" ht="12.6">
      <c r="I66" s="65"/>
      <c r="L66" s="65"/>
    </row>
    <row r="67" spans="9:12" ht="12.6">
      <c r="I67" s="65"/>
      <c r="L67" s="65"/>
    </row>
    <row r="68" spans="9:12" ht="12.6">
      <c r="I68" s="65"/>
      <c r="L68" s="65"/>
    </row>
    <row r="69" spans="9:12" ht="12.6">
      <c r="I69" s="1"/>
      <c r="L69" s="1"/>
    </row>
    <row r="70" spans="9:12" ht="12.6">
      <c r="I70" s="1"/>
      <c r="L70" s="1"/>
    </row>
    <row r="71" spans="9:12" ht="12.6">
      <c r="I71" s="1"/>
      <c r="L71" s="1"/>
    </row>
    <row r="72" spans="9:12" ht="12.6">
      <c r="I72" s="65"/>
      <c r="L72" s="65"/>
    </row>
    <row r="73" spans="9:12" ht="12.6">
      <c r="I73" s="65"/>
      <c r="L73" s="65"/>
    </row>
    <row r="74" spans="9:12" ht="12.6">
      <c r="I74" s="65"/>
      <c r="L74" s="65"/>
    </row>
    <row r="75" spans="9:12" ht="12.6">
      <c r="I75" s="65"/>
      <c r="L75" s="65"/>
    </row>
    <row r="76" spans="9:12" ht="12.6">
      <c r="I76" s="65"/>
      <c r="L76" s="65"/>
    </row>
    <row r="77" spans="9:12" ht="12.6">
      <c r="I77" s="65"/>
      <c r="L77" s="65"/>
    </row>
    <row r="78" spans="9:12" ht="12.6">
      <c r="I78" s="65"/>
      <c r="L78" s="65"/>
    </row>
    <row r="79" spans="9:12" ht="12.6">
      <c r="I79" s="65"/>
      <c r="L79" s="65"/>
    </row>
    <row r="80" spans="9:12" ht="12.6">
      <c r="I80" s="65"/>
      <c r="L80" s="65"/>
    </row>
    <row r="81" spans="9:12" ht="12.6">
      <c r="I81" s="65"/>
      <c r="L81" s="65"/>
    </row>
    <row r="82" spans="9:12" ht="12.6">
      <c r="I82" s="1"/>
      <c r="L82" s="1"/>
    </row>
    <row r="83" spans="9:12" ht="12.6">
      <c r="I83" s="1"/>
      <c r="L83" s="1"/>
    </row>
    <row r="84" spans="9:12" ht="12.6">
      <c r="I84" s="1"/>
      <c r="L84" s="1"/>
    </row>
    <row r="88" spans="9:12" ht="12.6">
      <c r="I88" s="1"/>
      <c r="L88" s="1"/>
    </row>
    <row r="89" spans="9:12" ht="12.6">
      <c r="I89" s="65"/>
      <c r="L89" s="65"/>
    </row>
    <row r="90" spans="9:12" ht="12.6">
      <c r="I90" s="65"/>
      <c r="L90" s="65"/>
    </row>
    <row r="91" spans="9:12" ht="12.6">
      <c r="I91" s="65"/>
      <c r="L91" s="65"/>
    </row>
    <row r="92" spans="9:12" ht="12.6">
      <c r="I92" s="65"/>
      <c r="L92" s="65"/>
    </row>
    <row r="93" spans="9:12" ht="12.6">
      <c r="I93" s="65"/>
      <c r="L93" s="65"/>
    </row>
    <row r="94" spans="9:12" ht="12.6">
      <c r="I94" s="65"/>
      <c r="L94" s="65"/>
    </row>
    <row r="95" spans="9:12" ht="12.6">
      <c r="I95" s="65"/>
      <c r="L95" s="65"/>
    </row>
    <row r="96" spans="9:12" ht="12.6">
      <c r="I96" s="65"/>
      <c r="L96" s="65"/>
    </row>
    <row r="97" spans="9:12" ht="12.6">
      <c r="I97" s="65"/>
      <c r="L97" s="65"/>
    </row>
    <row r="98" spans="9:12" ht="12.6">
      <c r="I98" s="65"/>
      <c r="L98" s="65"/>
    </row>
    <row r="102" spans="9:12" ht="12.6">
      <c r="I102" s="65"/>
      <c r="L102" s="65"/>
    </row>
    <row r="103" spans="9:12" ht="12.6">
      <c r="I103" s="65"/>
      <c r="L103" s="65"/>
    </row>
    <row r="104" spans="9:12" ht="12.6">
      <c r="I104" s="65"/>
      <c r="L104" s="65"/>
    </row>
    <row r="105" spans="9:12" ht="12.6">
      <c r="I105" s="65"/>
      <c r="L105" s="65"/>
    </row>
    <row r="106" spans="9:12" ht="12.6">
      <c r="I106" s="65"/>
      <c r="L106" s="65"/>
    </row>
    <row r="107" spans="9:12" ht="12.6">
      <c r="I107" s="65"/>
      <c r="L107" s="65"/>
    </row>
    <row r="108" spans="9:12" ht="12.6">
      <c r="I108" s="65"/>
      <c r="L108" s="65"/>
    </row>
    <row r="109" spans="9:12" ht="12.6">
      <c r="I109" s="65"/>
      <c r="L109" s="65"/>
    </row>
    <row r="110" spans="9:12" ht="12.6">
      <c r="I110" s="65"/>
      <c r="L110" s="65"/>
    </row>
    <row r="111" spans="9:12" ht="12.6">
      <c r="I111" s="65"/>
      <c r="L111" s="65"/>
    </row>
    <row r="114" spans="9:12" ht="12.6">
      <c r="I114" s="1"/>
      <c r="L114" s="1"/>
    </row>
    <row r="115" spans="9:12" ht="12.6">
      <c r="I115" s="65"/>
      <c r="L115" s="65"/>
    </row>
    <row r="116" spans="9:12" ht="12.6">
      <c r="I116" s="65"/>
      <c r="L116" s="65"/>
    </row>
    <row r="117" spans="9:12" ht="12.6">
      <c r="I117" s="65"/>
      <c r="L117" s="65"/>
    </row>
    <row r="118" spans="9:12" ht="12.6">
      <c r="I118" s="65"/>
      <c r="L118" s="65"/>
    </row>
    <row r="119" spans="9:12" ht="12.6">
      <c r="I119" s="65"/>
      <c r="L119" s="65"/>
    </row>
    <row r="120" spans="9:12" ht="12.6">
      <c r="I120" s="65"/>
      <c r="L120" s="65"/>
    </row>
    <row r="121" spans="9:12" ht="12.6">
      <c r="I121" s="65"/>
      <c r="L121" s="65"/>
    </row>
    <row r="122" spans="9:12" ht="12.6">
      <c r="I122" s="65"/>
      <c r="L122" s="65"/>
    </row>
    <row r="123" spans="9:12" ht="12.6">
      <c r="I123" s="65"/>
      <c r="L123" s="65"/>
    </row>
    <row r="124" spans="9:12" ht="12.6">
      <c r="I124" s="65"/>
      <c r="L124" s="65"/>
    </row>
    <row r="125" spans="9:12" ht="12.6">
      <c r="I125" s="1"/>
      <c r="L125" s="1"/>
    </row>
    <row r="126" spans="9:12" ht="12.6">
      <c r="I126" s="1"/>
      <c r="L126" s="1"/>
    </row>
    <row r="127" spans="9:12" ht="12.6">
      <c r="I127" s="1"/>
      <c r="L127" s="1"/>
    </row>
    <row r="128" spans="9:12" ht="12.6">
      <c r="I128" s="65"/>
      <c r="L128" s="65"/>
    </row>
    <row r="129" spans="9:12" ht="12.6">
      <c r="I129" s="65"/>
      <c r="L129" s="65"/>
    </row>
    <row r="130" spans="9:12" ht="12.6">
      <c r="I130" s="65"/>
      <c r="L130" s="65"/>
    </row>
    <row r="131" spans="9:12" ht="12.6">
      <c r="I131" s="65"/>
      <c r="L131" s="65"/>
    </row>
    <row r="132" spans="9:12" ht="12.6">
      <c r="I132" s="65"/>
      <c r="L132" s="65"/>
    </row>
    <row r="133" spans="9:12" ht="12.6">
      <c r="I133" s="65"/>
      <c r="L133" s="65"/>
    </row>
    <row r="134" spans="9:12" ht="12.6">
      <c r="I134" s="65"/>
      <c r="L134" s="65"/>
    </row>
    <row r="135" spans="9:12" ht="12.6">
      <c r="I135" s="65"/>
      <c r="L135" s="65"/>
    </row>
    <row r="136" spans="9:12" ht="12.6">
      <c r="I136" s="65"/>
      <c r="L136" s="65"/>
    </row>
    <row r="137" spans="9:12" ht="12.6">
      <c r="I137" s="65"/>
      <c r="L137" s="65"/>
    </row>
    <row r="138" spans="9:12" ht="12.6">
      <c r="I138" s="1"/>
      <c r="L138" s="1"/>
    </row>
    <row r="139" spans="9:12" ht="12.6">
      <c r="I139" s="1"/>
      <c r="L139" s="1"/>
    </row>
    <row r="140" spans="9:12" ht="12.6">
      <c r="I140" s="1"/>
      <c r="L140" s="1"/>
    </row>
    <row r="141" spans="9:12" ht="12.6">
      <c r="I141" s="65"/>
      <c r="L141" s="65"/>
    </row>
    <row r="142" spans="9:12" ht="12.6">
      <c r="I142" s="65"/>
      <c r="L142" s="65"/>
    </row>
    <row r="143" spans="9:12" ht="12.6">
      <c r="I143" s="65"/>
      <c r="L143" s="65"/>
    </row>
    <row r="144" spans="9:12" ht="12.6">
      <c r="I144" s="65"/>
      <c r="L144" s="65"/>
    </row>
    <row r="145" spans="9:12" ht="12.6">
      <c r="I145" s="65"/>
      <c r="L145" s="65"/>
    </row>
    <row r="146" spans="9:12" ht="12.6">
      <c r="I146" s="65"/>
      <c r="L146" s="65"/>
    </row>
    <row r="147" spans="9:12" ht="12.6">
      <c r="I147" s="65"/>
      <c r="L147" s="65"/>
    </row>
    <row r="148" spans="9:12" ht="12.6">
      <c r="I148" s="65"/>
      <c r="L148" s="65"/>
    </row>
    <row r="149" spans="9:12" ht="12.6">
      <c r="I149" s="65"/>
      <c r="L149" s="65"/>
    </row>
    <row r="150" spans="9:12" ht="12.6">
      <c r="I150" s="65"/>
      <c r="L150" s="65"/>
    </row>
    <row r="151" spans="9:12" ht="12.6">
      <c r="I151" s="1"/>
      <c r="L151" s="1"/>
    </row>
    <row r="152" spans="9:12" ht="12.6">
      <c r="I152" s="1"/>
      <c r="L152" s="1"/>
    </row>
    <row r="153" spans="9:12" ht="12.6">
      <c r="I153" s="1"/>
      <c r="L153" s="1"/>
    </row>
    <row r="157" spans="9:12" ht="12.6">
      <c r="I157" s="1"/>
      <c r="L157" s="1"/>
    </row>
    <row r="158" spans="9:12" ht="12.6">
      <c r="I158" s="65"/>
      <c r="L158" s="65"/>
    </row>
    <row r="159" spans="9:12" ht="12.6">
      <c r="I159" s="65"/>
      <c r="L159" s="65"/>
    </row>
    <row r="160" spans="9:12" ht="12.6">
      <c r="I160" s="65"/>
      <c r="L160" s="65"/>
    </row>
    <row r="161" spans="9:12" ht="12.6">
      <c r="I161" s="65"/>
      <c r="L161" s="65"/>
    </row>
    <row r="162" spans="9:12" ht="12.6">
      <c r="I162" s="65"/>
      <c r="L162" s="65"/>
    </row>
    <row r="163" spans="9:12" ht="12.6">
      <c r="I163" s="65"/>
      <c r="L163" s="65"/>
    </row>
    <row r="164" spans="9:12" ht="12.6">
      <c r="I164" s="65"/>
      <c r="L164" s="65"/>
    </row>
    <row r="165" spans="9:12" ht="12.6">
      <c r="I165" s="65"/>
      <c r="L165" s="65"/>
    </row>
    <row r="166" spans="9:12" ht="12.6">
      <c r="I166" s="65"/>
      <c r="L166" s="65"/>
    </row>
    <row r="167" spans="9:12" ht="12.6">
      <c r="I167" s="65"/>
      <c r="L167" s="65"/>
    </row>
    <row r="171" spans="9:12" ht="12.6">
      <c r="I171" s="65"/>
      <c r="L171" s="65"/>
    </row>
    <row r="172" spans="9:12" ht="12.6">
      <c r="I172" s="65"/>
      <c r="L172" s="65"/>
    </row>
    <row r="173" spans="9:12" ht="12.6">
      <c r="I173" s="65"/>
      <c r="L173" s="65"/>
    </row>
    <row r="174" spans="9:12" ht="12.6">
      <c r="I174" s="65"/>
      <c r="L174" s="65"/>
    </row>
    <row r="175" spans="9:12" ht="12.6">
      <c r="I175" s="65"/>
      <c r="L175" s="65"/>
    </row>
    <row r="176" spans="9:12" ht="12.6">
      <c r="I176" s="65"/>
      <c r="L176" s="65"/>
    </row>
    <row r="177" spans="9:12" ht="12.6">
      <c r="I177" s="65"/>
      <c r="L177" s="65"/>
    </row>
    <row r="178" spans="9:12" ht="12.6">
      <c r="I178" s="65"/>
      <c r="L178" s="65"/>
    </row>
    <row r="179" spans="9:12" ht="12.6">
      <c r="I179" s="65"/>
      <c r="L179" s="65"/>
    </row>
    <row r="180" spans="9:12" ht="12.6">
      <c r="I180" s="65"/>
      <c r="L180" s="65"/>
    </row>
    <row r="181" spans="9:12" ht="12.6">
      <c r="I181" s="1"/>
      <c r="L181" s="1"/>
    </row>
    <row r="182" spans="9:12" ht="12.6">
      <c r="I182" s="1"/>
      <c r="L182" s="1"/>
    </row>
    <row r="183" spans="9:12" ht="12.6">
      <c r="I183" s="1"/>
      <c r="L183" s="1"/>
    </row>
    <row r="184" spans="9:12" ht="12.6">
      <c r="I184" s="65"/>
      <c r="L184" s="65"/>
    </row>
    <row r="185" spans="9:12" ht="12.6">
      <c r="I185" s="65"/>
      <c r="L185" s="65"/>
    </row>
    <row r="186" spans="9:12" ht="12.6">
      <c r="I186" s="65"/>
      <c r="L186" s="65"/>
    </row>
    <row r="187" spans="9:12" ht="12.6">
      <c r="I187" s="65"/>
      <c r="L187" s="65"/>
    </row>
    <row r="188" spans="9:12" ht="12.6">
      <c r="I188" s="65"/>
      <c r="L188" s="65"/>
    </row>
    <row r="189" spans="9:12" ht="12.6">
      <c r="I189" s="65"/>
      <c r="L189" s="65"/>
    </row>
    <row r="190" spans="9:12" ht="12.6">
      <c r="I190" s="65"/>
      <c r="L190" s="65"/>
    </row>
    <row r="191" spans="9:12" ht="12.6">
      <c r="I191" s="65"/>
      <c r="L191" s="65"/>
    </row>
    <row r="192" spans="9:12" ht="12.6">
      <c r="I192" s="65"/>
      <c r="L192" s="65"/>
    </row>
    <row r="193" spans="9:12" ht="12.6">
      <c r="I193" s="65"/>
      <c r="L193" s="65"/>
    </row>
    <row r="194" spans="9:12" ht="12.6">
      <c r="I194" s="1"/>
      <c r="L194" s="1"/>
    </row>
    <row r="195" spans="9:12" ht="12.6">
      <c r="I195" s="1"/>
      <c r="L195" s="1"/>
    </row>
    <row r="196" spans="9:12" ht="12.6">
      <c r="I196" s="1"/>
      <c r="L196" s="1"/>
    </row>
    <row r="197" spans="9:12" ht="12.6">
      <c r="I197" s="65"/>
      <c r="L197" s="65"/>
    </row>
    <row r="198" spans="9:12" ht="12.6">
      <c r="I198" s="65"/>
      <c r="L198" s="65"/>
    </row>
    <row r="199" spans="9:12" ht="12.6">
      <c r="I199" s="65"/>
      <c r="L199" s="65"/>
    </row>
    <row r="200" spans="9:12" ht="12.6">
      <c r="I200" s="65"/>
      <c r="L200" s="65"/>
    </row>
    <row r="201" spans="9:12" ht="12.6">
      <c r="I201" s="65"/>
      <c r="L201" s="65"/>
    </row>
    <row r="202" spans="9:12" ht="12.6">
      <c r="I202" s="65"/>
      <c r="L202" s="65"/>
    </row>
    <row r="203" spans="9:12" ht="12.6">
      <c r="I203" s="65"/>
      <c r="L203" s="65"/>
    </row>
    <row r="204" spans="9:12" ht="12.6">
      <c r="I204" s="65"/>
      <c r="L204" s="65"/>
    </row>
    <row r="205" spans="9:12" ht="12.6">
      <c r="I205" s="65"/>
      <c r="L205" s="65"/>
    </row>
    <row r="206" spans="9:12" ht="12.6">
      <c r="I206" s="65"/>
      <c r="L206" s="65"/>
    </row>
    <row r="207" spans="9:12" ht="12.6">
      <c r="I207" s="1"/>
      <c r="L207" s="1"/>
    </row>
    <row r="210" spans="9:12" ht="12.6">
      <c r="I210" s="65"/>
      <c r="L210" s="65"/>
    </row>
    <row r="211" spans="9:12" ht="12.6">
      <c r="I211" s="65"/>
      <c r="L211" s="65"/>
    </row>
    <row r="212" spans="9:12" ht="12.6">
      <c r="I212" s="65"/>
      <c r="L212" s="65"/>
    </row>
    <row r="213" spans="9:12" ht="12.6">
      <c r="I213" s="65"/>
      <c r="L213" s="65"/>
    </row>
    <row r="214" spans="9:12" ht="12.6">
      <c r="I214" s="65"/>
      <c r="L214" s="65"/>
    </row>
    <row r="215" spans="9:12" ht="12.6">
      <c r="I215" s="65"/>
      <c r="L215" s="65"/>
    </row>
    <row r="216" spans="9:12" ht="12.6">
      <c r="I216" s="65"/>
      <c r="L216" s="65"/>
    </row>
    <row r="217" spans="9:12" ht="12.6">
      <c r="I217" s="65"/>
      <c r="L217" s="65"/>
    </row>
    <row r="218" spans="9:12" ht="12.6">
      <c r="I218" s="65"/>
      <c r="L218" s="65"/>
    </row>
    <row r="219" spans="9:12" ht="12.6">
      <c r="I219" s="65"/>
      <c r="L219" s="65"/>
    </row>
    <row r="220" spans="9:12" ht="12.6">
      <c r="I220" s="1"/>
      <c r="L220" s="1"/>
    </row>
    <row r="221" spans="9:12" ht="12.6">
      <c r="I221" s="1"/>
      <c r="L221" s="1"/>
    </row>
    <row r="222" spans="9:12" ht="12.6">
      <c r="I222" s="1"/>
      <c r="L222" s="1"/>
    </row>
    <row r="226" spans="9:12" ht="12.6">
      <c r="I226" s="1"/>
      <c r="L226" s="1"/>
    </row>
    <row r="227" spans="9:12" ht="12.6">
      <c r="I227" s="65"/>
      <c r="L227" s="65"/>
    </row>
    <row r="228" spans="9:12" ht="12.6">
      <c r="I228" s="65"/>
      <c r="L228" s="65"/>
    </row>
    <row r="229" spans="9:12" ht="12.6">
      <c r="I229" s="65"/>
      <c r="L229" s="65"/>
    </row>
    <row r="230" spans="9:12" ht="12.6">
      <c r="I230" s="65"/>
      <c r="L230" s="65"/>
    </row>
    <row r="231" spans="9:12" ht="12.6">
      <c r="I231" s="65"/>
      <c r="L231" s="65"/>
    </row>
    <row r="232" spans="9:12" ht="12.6">
      <c r="I232" s="65"/>
      <c r="L232" s="65"/>
    </row>
    <row r="233" spans="9:12" ht="12.6">
      <c r="I233" s="65"/>
      <c r="L233" s="65"/>
    </row>
    <row r="234" spans="9:12" ht="12.6">
      <c r="I234" s="65"/>
      <c r="L234" s="65"/>
    </row>
    <row r="235" spans="9:12" ht="12.6">
      <c r="I235" s="65"/>
      <c r="L235" s="65"/>
    </row>
    <row r="236" spans="9:12" ht="12.6">
      <c r="I236" s="65"/>
      <c r="L236" s="65"/>
    </row>
    <row r="240" spans="9:12" ht="12.6">
      <c r="I240" s="65"/>
      <c r="L240" s="65"/>
    </row>
    <row r="241" spans="9:12" ht="12.6">
      <c r="I241" s="65"/>
      <c r="L241" s="65"/>
    </row>
    <row r="242" spans="9:12" ht="12.6">
      <c r="I242" s="65"/>
      <c r="L242" s="65"/>
    </row>
    <row r="243" spans="9:12" ht="12.6">
      <c r="I243" s="65"/>
      <c r="L243" s="65"/>
    </row>
    <row r="244" spans="9:12" ht="12.6">
      <c r="I244" s="65"/>
      <c r="L244" s="65"/>
    </row>
    <row r="245" spans="9:12" ht="12.6">
      <c r="I245" s="65"/>
      <c r="L245" s="65"/>
    </row>
    <row r="246" spans="9:12" ht="12.6">
      <c r="I246" s="65"/>
      <c r="L246" s="65"/>
    </row>
    <row r="247" spans="9:12" ht="12.6">
      <c r="I247" s="65"/>
      <c r="L247" s="65"/>
    </row>
    <row r="248" spans="9:12" ht="12.6">
      <c r="I248" s="65"/>
      <c r="L248" s="65"/>
    </row>
    <row r="249" spans="9:12" ht="12.6">
      <c r="I249" s="65"/>
      <c r="L249" s="65"/>
    </row>
    <row r="250" spans="9:12" ht="12.6">
      <c r="I250" s="1"/>
      <c r="L250" s="1"/>
    </row>
    <row r="251" spans="9:12" ht="12.6">
      <c r="I251" s="1"/>
      <c r="L251" s="1"/>
    </row>
    <row r="252" spans="9:12" ht="12.6">
      <c r="I252" s="1"/>
      <c r="L252" s="1"/>
    </row>
    <row r="253" spans="9:12" ht="12.6">
      <c r="I253" s="65"/>
      <c r="L253" s="65"/>
    </row>
    <row r="254" spans="9:12" ht="12.6">
      <c r="I254" s="65"/>
      <c r="L254" s="65"/>
    </row>
    <row r="255" spans="9:12" ht="12.6">
      <c r="I255" s="65"/>
      <c r="L255" s="65"/>
    </row>
    <row r="256" spans="9:12" ht="12.6">
      <c r="I256" s="65"/>
      <c r="L256" s="65"/>
    </row>
    <row r="257" spans="9:12" ht="12.6">
      <c r="I257" s="65"/>
      <c r="L257" s="65"/>
    </row>
    <row r="258" spans="9:12" ht="12.6">
      <c r="I258" s="65"/>
      <c r="L258" s="65"/>
    </row>
    <row r="259" spans="9:12" ht="12.6">
      <c r="I259" s="65"/>
      <c r="L259" s="65"/>
    </row>
    <row r="260" spans="9:12" ht="12.6">
      <c r="I260" s="65"/>
      <c r="L260" s="65"/>
    </row>
    <row r="261" spans="9:12" ht="12.6">
      <c r="I261" s="65"/>
      <c r="L261" s="65"/>
    </row>
    <row r="262" spans="9:12" ht="12.6">
      <c r="I262" s="65"/>
      <c r="L262" s="65"/>
    </row>
    <row r="263" spans="9:12" ht="12.6">
      <c r="I263" s="1"/>
      <c r="L263" s="1"/>
    </row>
    <row r="264" spans="9:12" ht="12.6">
      <c r="I264" s="1"/>
      <c r="L264" s="1"/>
    </row>
    <row r="265" spans="9:12" ht="12.6">
      <c r="I265" s="1"/>
      <c r="L265" s="1"/>
    </row>
    <row r="266" spans="9:12" ht="12.6">
      <c r="I266" s="65"/>
      <c r="L266" s="65"/>
    </row>
    <row r="267" spans="9:12" ht="12.6">
      <c r="I267" s="65"/>
      <c r="L267" s="65"/>
    </row>
    <row r="268" spans="9:12" ht="12.6">
      <c r="I268" s="65"/>
      <c r="L268" s="65"/>
    </row>
    <row r="269" spans="9:12" ht="12.6">
      <c r="I269" s="65"/>
      <c r="L269" s="65"/>
    </row>
    <row r="270" spans="9:12" ht="12.6">
      <c r="I270" s="65"/>
      <c r="L270" s="65"/>
    </row>
    <row r="271" spans="9:12" ht="12.6">
      <c r="I271" s="65"/>
      <c r="L271" s="65"/>
    </row>
    <row r="272" spans="9:12" ht="12.6">
      <c r="I272" s="65"/>
      <c r="L272" s="65"/>
    </row>
    <row r="273" spans="9:12" ht="12.6">
      <c r="I273" s="65"/>
      <c r="L273" s="65"/>
    </row>
    <row r="274" spans="9:12" ht="12.6">
      <c r="I274" s="65"/>
      <c r="L274" s="65"/>
    </row>
    <row r="275" spans="9:12" ht="12.6">
      <c r="I275" s="65"/>
      <c r="L275" s="65"/>
    </row>
    <row r="276" spans="9:12" ht="12.6">
      <c r="I276" s="1"/>
      <c r="L276" s="1"/>
    </row>
    <row r="277" spans="9:12" ht="12.6">
      <c r="I277" s="1"/>
      <c r="L277" s="1"/>
    </row>
    <row r="278" spans="9:12" ht="12.6">
      <c r="I278" s="1"/>
      <c r="L278" s="1"/>
    </row>
    <row r="279" spans="9:12" ht="12.6">
      <c r="I279" s="65"/>
      <c r="L279" s="65"/>
    </row>
    <row r="280" spans="9:12" ht="12.6">
      <c r="I280" s="65"/>
      <c r="L280" s="65"/>
    </row>
    <row r="281" spans="9:12" ht="12.6">
      <c r="I281" s="65"/>
      <c r="L281" s="65"/>
    </row>
    <row r="282" spans="9:12" ht="12.6">
      <c r="I282" s="65"/>
      <c r="L282" s="65"/>
    </row>
    <row r="283" spans="9:12" ht="12.6">
      <c r="I283" s="65"/>
      <c r="L283" s="65"/>
    </row>
    <row r="284" spans="9:12" ht="12.6">
      <c r="I284" s="65"/>
      <c r="L284" s="65"/>
    </row>
    <row r="285" spans="9:12" ht="12.6">
      <c r="I285" s="65"/>
      <c r="L285" s="65"/>
    </row>
    <row r="286" spans="9:12" ht="12.6">
      <c r="I286" s="65"/>
      <c r="L286" s="65"/>
    </row>
    <row r="287" spans="9:12" ht="12.6">
      <c r="I287" s="65"/>
      <c r="L287" s="65"/>
    </row>
    <row r="288" spans="9:12" ht="12.6">
      <c r="I288" s="65"/>
      <c r="L288" s="65"/>
    </row>
    <row r="289" s="1" customFormat="1" ht="12.6"/>
    <row r="290" s="1" customFormat="1" ht="12.6"/>
    <row r="294" s="1" customFormat="1" ht="12.6"/>
    <row r="295" s="1" customFormat="1" ht="12.6"/>
    <row r="296" s="1" customFormat="1" ht="12.6"/>
    <row r="297" s="1" customFormat="1" ht="12.6"/>
    <row r="298" s="1" customFormat="1" ht="12.6"/>
    <row r="299" s="1" customFormat="1" ht="12.6"/>
    <row r="300" s="1" customFormat="1" ht="12.6"/>
    <row r="301" s="1" customFormat="1" ht="12.6"/>
    <row r="302" s="1" customFormat="1" ht="12.6"/>
  </sheetData>
  <mergeCells count="9">
    <mergeCell ref="B2:N2"/>
    <mergeCell ref="B4:N4"/>
    <mergeCell ref="M5:N5"/>
    <mergeCell ref="M8:N8"/>
    <mergeCell ref="J5:K5"/>
    <mergeCell ref="B6:D6"/>
    <mergeCell ref="B7:H7"/>
    <mergeCell ref="C8:H8"/>
    <mergeCell ref="J8:K8"/>
  </mergeCells>
  <phoneticPr fontId="13" type="noConversion"/>
  <printOptions gridLines="1"/>
  <pageMargins left="0.7" right="0.7" top="0.75" bottom="0.75" header="0.3" footer="0.3"/>
  <pageSetup orientation="landscape" r:id="rId1"/>
  <headerFooter>
    <oddHeader xml:space="preserve">&amp;R
</oddHeader>
  </headerFooter>
  <rowBreaks count="1" manualBreakCount="1">
    <brk id="19" max="19"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R46"/>
  <sheetViews>
    <sheetView showGridLines="0" zoomScale="90" zoomScaleNormal="90" zoomScalePageLayoutView="80" workbookViewId="0">
      <selection activeCell="B1" sqref="B1"/>
    </sheetView>
  </sheetViews>
  <sheetFormatPr defaultColWidth="9" defaultRowHeight="12.75" customHeight="1"/>
  <cols>
    <col min="1" max="1" width="8" customWidth="1"/>
    <col min="2" max="2" width="36.83203125" customWidth="1"/>
    <col min="3" max="3" width="15.33203125" customWidth="1"/>
    <col min="4" max="4" width="16.1640625" customWidth="1"/>
    <col min="5" max="5" width="3.33203125" customWidth="1"/>
    <col min="6" max="10" width="17.6640625" customWidth="1"/>
    <col min="11" max="11" width="12.1640625" customWidth="1"/>
    <col min="20" max="20" width="17.83203125" bestFit="1" customWidth="1"/>
  </cols>
  <sheetData>
    <row r="1" spans="2:12" ht="12.95">
      <c r="B1" s="121" t="s">
        <v>4</v>
      </c>
    </row>
    <row r="2" spans="2:12" ht="18">
      <c r="B2" s="315" t="s">
        <v>78</v>
      </c>
      <c r="C2" s="315"/>
      <c r="D2" s="315"/>
      <c r="E2" s="315"/>
      <c r="F2" s="315"/>
      <c r="G2" s="315"/>
      <c r="H2" s="315"/>
      <c r="I2" s="315"/>
      <c r="J2" s="315"/>
      <c r="K2" s="16"/>
      <c r="L2" s="16"/>
    </row>
    <row r="3" spans="2:12" ht="18">
      <c r="B3" s="316"/>
      <c r="C3" s="316"/>
      <c r="D3" s="316"/>
      <c r="E3" s="316"/>
      <c r="F3" s="316"/>
      <c r="G3" s="316"/>
      <c r="H3" s="316"/>
      <c r="I3" s="316"/>
      <c r="J3" s="316"/>
      <c r="K3" s="136"/>
      <c r="L3" s="136"/>
    </row>
    <row r="4" spans="2:12" ht="13.5" thickBot="1">
      <c r="K4" s="131"/>
    </row>
    <row r="5" spans="2:12" ht="33" customHeight="1" thickBot="1">
      <c r="C5" s="19"/>
      <c r="D5" s="16"/>
      <c r="E5" s="17"/>
      <c r="F5" s="18"/>
      <c r="G5" s="18"/>
      <c r="I5" s="88" t="s">
        <v>72</v>
      </c>
      <c r="J5" s="88" t="s">
        <v>73</v>
      </c>
    </row>
    <row r="6" spans="2:12" ht="45" customHeight="1" thickBot="1">
      <c r="B6" s="39" t="s">
        <v>79</v>
      </c>
      <c r="C6" s="20" t="s">
        <v>80</v>
      </c>
      <c r="D6" s="20" t="s">
        <v>81</v>
      </c>
      <c r="E6" s="40"/>
      <c r="F6" s="35" t="s">
        <v>15</v>
      </c>
      <c r="G6" s="60" t="s">
        <v>16</v>
      </c>
      <c r="H6" s="60" t="s">
        <v>17</v>
      </c>
      <c r="I6" s="85" t="s">
        <v>19</v>
      </c>
      <c r="J6" s="85" t="s">
        <v>21</v>
      </c>
    </row>
    <row r="7" spans="2:12" ht="26.1">
      <c r="B7" s="153" t="s">
        <v>82</v>
      </c>
      <c r="C7" s="38"/>
      <c r="D7" s="32"/>
      <c r="E7" s="41"/>
      <c r="F7" s="64"/>
      <c r="G7" s="64"/>
      <c r="H7" s="64"/>
      <c r="I7" s="132"/>
      <c r="J7" s="132"/>
    </row>
    <row r="8" spans="2:12" ht="12.95">
      <c r="B8" s="146" t="s">
        <v>83</v>
      </c>
      <c r="C8" s="38" t="s">
        <v>84</v>
      </c>
      <c r="D8" s="32">
        <v>1920</v>
      </c>
      <c r="E8" s="41"/>
      <c r="F8" s="243">
        <v>150.34994304840663</v>
      </c>
      <c r="G8" s="243">
        <v>153.77911064376531</v>
      </c>
      <c r="H8" s="243">
        <v>157.6082104987951</v>
      </c>
      <c r="I8" s="245">
        <v>161.53265494021508</v>
      </c>
      <c r="J8" s="245">
        <v>165.55481804822642</v>
      </c>
    </row>
    <row r="9" spans="2:12" ht="12.95">
      <c r="B9" s="146" t="s">
        <v>85</v>
      </c>
      <c r="C9" s="38" t="s">
        <v>84</v>
      </c>
      <c r="D9" s="32">
        <v>1920</v>
      </c>
      <c r="E9" s="41"/>
      <c r="F9" s="243">
        <v>122.17251149183254</v>
      </c>
      <c r="G9" s="243">
        <v>124.96202673613401</v>
      </c>
      <c r="H9" s="243">
        <v>128.07358120186368</v>
      </c>
      <c r="I9" s="245">
        <v>131.26261337379012</v>
      </c>
      <c r="J9" s="245">
        <v>134.5310524467975</v>
      </c>
    </row>
    <row r="10" spans="2:12" ht="12.95">
      <c r="B10" s="146" t="s">
        <v>86</v>
      </c>
      <c r="C10" s="38" t="s">
        <v>84</v>
      </c>
      <c r="D10" s="32">
        <v>1920</v>
      </c>
      <c r="E10" s="41"/>
      <c r="F10" s="243">
        <v>150.34994304840663</v>
      </c>
      <c r="G10" s="243">
        <v>153.77911064376531</v>
      </c>
      <c r="H10" s="243">
        <v>157.6082104987951</v>
      </c>
      <c r="I10" s="245">
        <v>161.53265494021508</v>
      </c>
      <c r="J10" s="245">
        <v>165.55481804822642</v>
      </c>
    </row>
    <row r="11" spans="2:12" ht="12.95">
      <c r="B11" s="146" t="s">
        <v>87</v>
      </c>
      <c r="C11" s="38" t="s">
        <v>84</v>
      </c>
      <c r="D11" s="32">
        <v>1920</v>
      </c>
      <c r="E11" s="41"/>
      <c r="F11" s="243">
        <v>122.17251149183254</v>
      </c>
      <c r="G11" s="243">
        <v>124.96202673613401</v>
      </c>
      <c r="H11" s="243">
        <v>128.07358120186368</v>
      </c>
      <c r="I11" s="245">
        <v>131.26261337379012</v>
      </c>
      <c r="J11" s="245">
        <v>134.5310524467975</v>
      </c>
    </row>
    <row r="12" spans="2:12" ht="12.95">
      <c r="B12" s="146" t="s">
        <v>88</v>
      </c>
      <c r="C12" s="38" t="s">
        <v>84</v>
      </c>
      <c r="D12" s="32">
        <v>1920</v>
      </c>
      <c r="E12" s="41"/>
      <c r="F12" s="243">
        <v>153.19506298080006</v>
      </c>
      <c r="G12" s="243">
        <v>156.68299414490082</v>
      </c>
      <c r="H12" s="243">
        <v>160.58440069910884</v>
      </c>
      <c r="I12" s="245">
        <v>164.58295227651661</v>
      </c>
      <c r="J12" s="245">
        <v>168.68106778820183</v>
      </c>
    </row>
    <row r="13" spans="2:12" ht="12.95">
      <c r="B13" s="146" t="s">
        <v>89</v>
      </c>
      <c r="C13" s="38" t="s">
        <v>84</v>
      </c>
      <c r="D13" s="32">
        <v>1920</v>
      </c>
      <c r="E13" s="41"/>
      <c r="F13" s="243">
        <v>182.10310767093688</v>
      </c>
      <c r="G13" s="243">
        <v>186.24980797464352</v>
      </c>
      <c r="H13" s="243">
        <v>190.88742819321212</v>
      </c>
      <c r="I13" s="245">
        <v>195.64052515522306</v>
      </c>
      <c r="J13" s="245">
        <v>200.51197423158814</v>
      </c>
    </row>
    <row r="14" spans="2:12" ht="12.95">
      <c r="B14" s="146" t="s">
        <v>90</v>
      </c>
      <c r="C14" s="38" t="s">
        <v>84</v>
      </c>
      <c r="D14" s="32">
        <v>1920</v>
      </c>
      <c r="E14" s="41"/>
      <c r="F14" s="243">
        <v>182.10310767093688</v>
      </c>
      <c r="G14" s="243">
        <v>186.24980797464352</v>
      </c>
      <c r="H14" s="243">
        <v>190.88742819321212</v>
      </c>
      <c r="I14" s="245">
        <v>195.64052515522306</v>
      </c>
      <c r="J14" s="245">
        <v>200.51197423158814</v>
      </c>
    </row>
    <row r="15" spans="2:12" ht="12.95">
      <c r="B15" s="146" t="s">
        <v>91</v>
      </c>
      <c r="C15" s="38" t="s">
        <v>84</v>
      </c>
      <c r="D15" s="32">
        <v>1920</v>
      </c>
      <c r="E15" s="41"/>
      <c r="F15" s="243">
        <v>115.31607527746439</v>
      </c>
      <c r="G15" s="243">
        <v>117.95046802793784</v>
      </c>
      <c r="H15" s="243">
        <v>120.88743468183351</v>
      </c>
      <c r="I15" s="245">
        <v>123.89753180541115</v>
      </c>
      <c r="J15" s="245">
        <v>126.98258034736587</v>
      </c>
    </row>
    <row r="16" spans="2:12" ht="12.95">
      <c r="B16" s="146" t="s">
        <v>92</v>
      </c>
      <c r="C16" s="38" t="s">
        <v>84</v>
      </c>
      <c r="D16" s="32">
        <v>1920</v>
      </c>
      <c r="E16" s="41"/>
      <c r="F16" s="243">
        <v>153.19506298080006</v>
      </c>
      <c r="G16" s="243">
        <v>156.68299414490082</v>
      </c>
      <c r="H16" s="243">
        <v>160.58440069910884</v>
      </c>
      <c r="I16" s="245">
        <v>164.58295227651661</v>
      </c>
      <c r="J16" s="245">
        <v>168.68106778820183</v>
      </c>
    </row>
    <row r="17" spans="2:10" ht="12.95">
      <c r="B17" s="146" t="s">
        <v>93</v>
      </c>
      <c r="C17" s="38" t="s">
        <v>84</v>
      </c>
      <c r="D17" s="32">
        <v>1920</v>
      </c>
      <c r="E17" s="41"/>
      <c r="F17" s="243">
        <v>148.98497787519466</v>
      </c>
      <c r="G17" s="243">
        <v>152.3831346479468</v>
      </c>
      <c r="H17" s="243">
        <v>156.17747470068062</v>
      </c>
      <c r="I17" s="245">
        <v>160.06629382072754</v>
      </c>
      <c r="J17" s="245">
        <v>164.05194453686366</v>
      </c>
    </row>
    <row r="18" spans="2:10" ht="12.95">
      <c r="B18" s="146" t="s">
        <v>94</v>
      </c>
      <c r="C18" s="38" t="s">
        <v>84</v>
      </c>
      <c r="D18" s="32">
        <v>1920</v>
      </c>
      <c r="E18" s="41"/>
      <c r="F18" s="243">
        <v>150.34994304840663</v>
      </c>
      <c r="G18" s="243">
        <v>153.77911064376531</v>
      </c>
      <c r="H18" s="243">
        <v>157.6082104987951</v>
      </c>
      <c r="I18" s="245">
        <v>161.53265494021508</v>
      </c>
      <c r="J18" s="245">
        <v>165.55481804822642</v>
      </c>
    </row>
    <row r="19" spans="2:10" ht="12.95">
      <c r="B19" s="146" t="s">
        <v>95</v>
      </c>
      <c r="C19" s="38" t="s">
        <v>84</v>
      </c>
      <c r="D19" s="32">
        <v>1920</v>
      </c>
      <c r="E19" s="41"/>
      <c r="F19" s="243">
        <v>122.17251149183254</v>
      </c>
      <c r="G19" s="243">
        <v>124.96202673613401</v>
      </c>
      <c r="H19" s="243">
        <v>128.07358120186368</v>
      </c>
      <c r="I19" s="245">
        <v>131.26261337379012</v>
      </c>
      <c r="J19" s="245">
        <v>134.5310524467975</v>
      </c>
    </row>
    <row r="20" spans="2:10" ht="12.95">
      <c r="B20" s="146" t="s">
        <v>96</v>
      </c>
      <c r="C20" s="38" t="s">
        <v>84</v>
      </c>
      <c r="D20" s="32">
        <v>1920</v>
      </c>
      <c r="E20" s="41"/>
      <c r="F20" s="243">
        <v>122.17251149183254</v>
      </c>
      <c r="G20" s="243">
        <v>124.96202673613401</v>
      </c>
      <c r="H20" s="243">
        <v>128.07358120186368</v>
      </c>
      <c r="I20" s="245">
        <v>131.26261337379012</v>
      </c>
      <c r="J20" s="245">
        <v>134.5310524467975</v>
      </c>
    </row>
    <row r="21" spans="2:10" ht="12.95">
      <c r="B21" s="147" t="s">
        <v>97</v>
      </c>
      <c r="C21" s="38"/>
      <c r="D21" s="32"/>
      <c r="E21" s="41"/>
      <c r="F21" s="64"/>
      <c r="G21" s="64"/>
      <c r="H21" s="64"/>
      <c r="I21" s="132"/>
      <c r="J21" s="132"/>
    </row>
    <row r="22" spans="2:10" ht="12.95">
      <c r="B22" s="146" t="s">
        <v>98</v>
      </c>
      <c r="C22" s="38" t="s">
        <v>99</v>
      </c>
      <c r="D22" s="32">
        <v>1920</v>
      </c>
      <c r="E22" s="41"/>
      <c r="F22" s="33">
        <v>1000</v>
      </c>
      <c r="G22" s="33">
        <v>1000</v>
      </c>
      <c r="H22" s="33">
        <v>1000</v>
      </c>
      <c r="I22" s="86">
        <v>1000</v>
      </c>
      <c r="J22" s="86">
        <v>1000</v>
      </c>
    </row>
    <row r="23" spans="2:10" ht="12.95">
      <c r="B23" s="146" t="s">
        <v>100</v>
      </c>
      <c r="C23" s="38" t="s">
        <v>101</v>
      </c>
      <c r="D23" s="32">
        <v>1920</v>
      </c>
      <c r="E23" s="41"/>
      <c r="F23" s="33">
        <v>2600</v>
      </c>
      <c r="G23" s="33">
        <v>2600</v>
      </c>
      <c r="H23" s="33">
        <v>2600</v>
      </c>
      <c r="I23" s="86">
        <v>2600</v>
      </c>
      <c r="J23" s="86">
        <v>2600</v>
      </c>
    </row>
    <row r="24" spans="2:10" ht="13.5" thickBot="1">
      <c r="B24" s="148" t="s">
        <v>102</v>
      </c>
      <c r="C24" s="42" t="s">
        <v>103</v>
      </c>
      <c r="D24" s="43">
        <v>1920</v>
      </c>
      <c r="E24" s="44"/>
      <c r="F24" s="45">
        <v>12600</v>
      </c>
      <c r="G24" s="45">
        <v>12600</v>
      </c>
      <c r="H24" s="45">
        <v>12600</v>
      </c>
      <c r="I24" s="87">
        <v>12600</v>
      </c>
      <c r="J24" s="87">
        <v>12600</v>
      </c>
    </row>
    <row r="32" spans="2:10" ht="13.5" thickBot="1"/>
    <row r="33" spans="2:18" ht="41.25" customHeight="1" thickBot="1">
      <c r="B33" s="34" t="s">
        <v>79</v>
      </c>
      <c r="C33" s="35" t="s">
        <v>104</v>
      </c>
      <c r="D33" s="35" t="s">
        <v>105</v>
      </c>
      <c r="E33" s="36"/>
      <c r="F33" s="313" t="s">
        <v>106</v>
      </c>
      <c r="G33" s="314"/>
      <c r="H33" s="314"/>
      <c r="I33" s="314"/>
      <c r="J33" s="151" t="s">
        <v>107</v>
      </c>
      <c r="N33" s="37"/>
      <c r="O33" s="37"/>
      <c r="P33" s="37"/>
      <c r="Q33" s="37"/>
      <c r="R33" s="37"/>
    </row>
    <row r="34" spans="2:18" ht="291.75" customHeight="1" thickBot="1">
      <c r="B34" s="145" t="s">
        <v>83</v>
      </c>
      <c r="C34" s="144">
        <v>5</v>
      </c>
      <c r="D34" s="144" t="s">
        <v>108</v>
      </c>
      <c r="E34" s="36"/>
      <c r="F34" s="311" t="s">
        <v>109</v>
      </c>
      <c r="G34" s="312"/>
      <c r="H34" s="312"/>
      <c r="I34" s="312"/>
      <c r="J34" s="152" t="s">
        <v>110</v>
      </c>
    </row>
    <row r="35" spans="2:18" ht="288" customHeight="1" thickBot="1">
      <c r="B35" s="145" t="s">
        <v>85</v>
      </c>
      <c r="C35" s="144">
        <v>2</v>
      </c>
      <c r="D35" s="144" t="s">
        <v>111</v>
      </c>
      <c r="E35" s="36"/>
      <c r="F35" s="311" t="s">
        <v>112</v>
      </c>
      <c r="G35" s="312"/>
      <c r="H35" s="312"/>
      <c r="I35" s="312"/>
      <c r="J35" s="152" t="s">
        <v>113</v>
      </c>
    </row>
    <row r="36" spans="2:18" ht="219.6" customHeight="1" thickBot="1">
      <c r="B36" s="145" t="s">
        <v>86</v>
      </c>
      <c r="C36" s="144">
        <v>5</v>
      </c>
      <c r="D36" s="144" t="s">
        <v>108</v>
      </c>
      <c r="E36" s="36"/>
      <c r="F36" s="311" t="s">
        <v>114</v>
      </c>
      <c r="G36" s="312"/>
      <c r="H36" s="312"/>
      <c r="I36" s="312"/>
      <c r="J36" s="152" t="s">
        <v>115</v>
      </c>
    </row>
    <row r="37" spans="2:18" ht="302.45" customHeight="1" thickBot="1">
      <c r="B37" s="145" t="s">
        <v>87</v>
      </c>
      <c r="C37" s="144">
        <v>2</v>
      </c>
      <c r="D37" s="144" t="s">
        <v>111</v>
      </c>
      <c r="E37" s="36"/>
      <c r="F37" s="311" t="s">
        <v>116</v>
      </c>
      <c r="G37" s="312"/>
      <c r="H37" s="312"/>
      <c r="I37" s="312"/>
      <c r="J37" s="152" t="s">
        <v>115</v>
      </c>
    </row>
    <row r="38" spans="2:18" ht="171.6" customHeight="1" thickBot="1">
      <c r="B38" s="145" t="s">
        <v>88</v>
      </c>
      <c r="C38" s="144">
        <v>5</v>
      </c>
      <c r="D38" s="144" t="s">
        <v>108</v>
      </c>
      <c r="E38" s="36"/>
      <c r="F38" s="311" t="s">
        <v>117</v>
      </c>
      <c r="G38" s="312"/>
      <c r="H38" s="312"/>
      <c r="I38" s="312"/>
      <c r="J38" s="152" t="s">
        <v>115</v>
      </c>
    </row>
    <row r="39" spans="2:18" ht="353.25" customHeight="1" thickBot="1">
      <c r="B39" s="145" t="s">
        <v>89</v>
      </c>
      <c r="C39" s="144">
        <v>8</v>
      </c>
      <c r="D39" s="144" t="s">
        <v>118</v>
      </c>
      <c r="E39" s="36"/>
      <c r="F39" s="311" t="s">
        <v>119</v>
      </c>
      <c r="G39" s="312"/>
      <c r="H39" s="312"/>
      <c r="I39" s="312"/>
      <c r="J39" s="152" t="s">
        <v>115</v>
      </c>
    </row>
    <row r="40" spans="2:18" ht="318.75" customHeight="1" thickBot="1">
      <c r="B40" s="145" t="s">
        <v>90</v>
      </c>
      <c r="C40" s="144">
        <v>10</v>
      </c>
      <c r="D40" s="144" t="s">
        <v>120</v>
      </c>
      <c r="E40" s="36"/>
      <c r="F40" s="311" t="s">
        <v>121</v>
      </c>
      <c r="G40" s="312"/>
      <c r="H40" s="312"/>
      <c r="I40" s="312"/>
      <c r="J40" s="152" t="s">
        <v>115</v>
      </c>
    </row>
    <row r="41" spans="2:18" ht="129.6" customHeight="1" thickBot="1">
      <c r="B41" s="145" t="s">
        <v>91</v>
      </c>
      <c r="C41" s="144">
        <v>5</v>
      </c>
      <c r="D41" s="144" t="s">
        <v>108</v>
      </c>
      <c r="E41" s="36"/>
      <c r="F41" s="311" t="s">
        <v>122</v>
      </c>
      <c r="G41" s="312"/>
      <c r="H41" s="312"/>
      <c r="I41" s="312"/>
      <c r="J41" s="152" t="s">
        <v>115</v>
      </c>
    </row>
    <row r="42" spans="2:18" ht="409.5" customHeight="1" thickBot="1">
      <c r="B42" s="145" t="s">
        <v>92</v>
      </c>
      <c r="C42" s="144">
        <v>7</v>
      </c>
      <c r="D42" s="144" t="s">
        <v>123</v>
      </c>
      <c r="E42" s="36"/>
      <c r="F42" s="311" t="s">
        <v>124</v>
      </c>
      <c r="G42" s="312"/>
      <c r="H42" s="312"/>
      <c r="I42" s="312"/>
      <c r="J42" s="152" t="s">
        <v>115</v>
      </c>
    </row>
    <row r="43" spans="2:18" ht="159" customHeight="1" thickBot="1">
      <c r="B43" s="145" t="s">
        <v>93</v>
      </c>
      <c r="C43" s="144">
        <v>4</v>
      </c>
      <c r="D43" s="144" t="s">
        <v>125</v>
      </c>
      <c r="E43" s="36"/>
      <c r="F43" s="311" t="s">
        <v>126</v>
      </c>
      <c r="G43" s="312"/>
      <c r="H43" s="312"/>
      <c r="I43" s="312"/>
      <c r="J43" s="152" t="s">
        <v>115</v>
      </c>
    </row>
    <row r="44" spans="2:18" ht="250.5" customHeight="1" thickBot="1">
      <c r="B44" s="145" t="s">
        <v>94</v>
      </c>
      <c r="C44" s="144">
        <v>5</v>
      </c>
      <c r="D44" s="144" t="s">
        <v>108</v>
      </c>
      <c r="E44" s="36"/>
      <c r="F44" s="311" t="s">
        <v>127</v>
      </c>
      <c r="G44" s="312"/>
      <c r="H44" s="312"/>
      <c r="I44" s="312"/>
      <c r="J44" s="152" t="s">
        <v>115</v>
      </c>
    </row>
    <row r="45" spans="2:18" ht="155.25" customHeight="1" thickBot="1">
      <c r="B45" s="145" t="s">
        <v>95</v>
      </c>
      <c r="C45" s="144">
        <v>2</v>
      </c>
      <c r="D45" s="144" t="s">
        <v>128</v>
      </c>
      <c r="E45" s="36"/>
      <c r="F45" s="311" t="s">
        <v>129</v>
      </c>
      <c r="G45" s="312"/>
      <c r="H45" s="312"/>
      <c r="I45" s="312"/>
      <c r="J45" s="152" t="s">
        <v>130</v>
      </c>
    </row>
    <row r="46" spans="2:18" ht="139.35" customHeight="1" thickBot="1">
      <c r="B46" s="149" t="s">
        <v>96</v>
      </c>
      <c r="C46" s="150">
        <v>2</v>
      </c>
      <c r="D46" s="150" t="s">
        <v>128</v>
      </c>
      <c r="E46" s="36"/>
      <c r="F46" s="311" t="s">
        <v>122</v>
      </c>
      <c r="G46" s="312"/>
      <c r="H46" s="312"/>
      <c r="I46" s="312"/>
      <c r="J46" s="152" t="s">
        <v>130</v>
      </c>
    </row>
  </sheetData>
  <mergeCells count="16">
    <mergeCell ref="F33:I33"/>
    <mergeCell ref="B2:J2"/>
    <mergeCell ref="B3:J3"/>
    <mergeCell ref="F43:I43"/>
    <mergeCell ref="F44:I44"/>
    <mergeCell ref="F45:I45"/>
    <mergeCell ref="F46:I46"/>
    <mergeCell ref="F34:I34"/>
    <mergeCell ref="F35:I35"/>
    <mergeCell ref="F36:I36"/>
    <mergeCell ref="F37:I37"/>
    <mergeCell ref="F38:I38"/>
    <mergeCell ref="F39:I39"/>
    <mergeCell ref="F40:I40"/>
    <mergeCell ref="F41:I41"/>
    <mergeCell ref="F42:I42"/>
  </mergeCells>
  <phoneticPr fontId="13" type="noConversion"/>
  <printOptions gridLines="1"/>
  <pageMargins left="0.7" right="0.7" top="0.75" bottom="0.75" header="0.3" footer="0.3"/>
  <pageSetup orientation="landscape" r:id="rId1"/>
  <headerFooter>
    <oddHeader xml:space="preserve">&amp;R
</oddHeader>
  </headerFooter>
  <rowBreaks count="1" manualBreakCount="1">
    <brk id="30" max="15"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8FF8C-57B0-44AE-BF00-6D694942BF78}">
  <dimension ref="A1:AJ26"/>
  <sheetViews>
    <sheetView showGridLines="0" topLeftCell="F1" zoomScale="90" zoomScaleNormal="90" zoomScaleSheetLayoutView="30" workbookViewId="0">
      <selection activeCell="Q8" sqref="Q8"/>
    </sheetView>
  </sheetViews>
  <sheetFormatPr defaultColWidth="12.33203125" defaultRowHeight="11.45"/>
  <cols>
    <col min="1" max="1" width="6.33203125" style="154" customWidth="1"/>
    <col min="2" max="2" width="72.83203125" style="154" customWidth="1"/>
    <col min="3" max="3" width="14" style="155" customWidth="1"/>
    <col min="4" max="4" width="2" style="154" customWidth="1"/>
    <col min="5" max="16" width="10.6640625" style="154" bestFit="1" customWidth="1"/>
    <col min="17" max="17" width="29.6640625" style="154" bestFit="1" customWidth="1"/>
    <col min="18" max="29" width="10.1640625" style="154" customWidth="1"/>
    <col min="30" max="30" width="10.1640625" style="154" bestFit="1" customWidth="1"/>
    <col min="31" max="33" width="9.33203125" style="154" bestFit="1" customWidth="1"/>
    <col min="34" max="34" width="9.6640625" style="154" bestFit="1" customWidth="1"/>
    <col min="35" max="16384" width="12.33203125" style="154"/>
  </cols>
  <sheetData>
    <row r="1" spans="1:36" ht="12">
      <c r="B1" s="198" t="s">
        <v>4</v>
      </c>
    </row>
    <row r="2" spans="1:36" ht="15.6">
      <c r="A2" s="197"/>
      <c r="B2" s="317" t="s">
        <v>131</v>
      </c>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row>
    <row r="3" spans="1:36" ht="15.6">
      <c r="A3" s="197"/>
      <c r="B3" s="317" t="s">
        <v>132</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row>
    <row r="4" spans="1:36" ht="12" thickBot="1">
      <c r="B4" s="196" t="s">
        <v>133</v>
      </c>
    </row>
    <row r="5" spans="1:36" ht="23.1">
      <c r="B5" s="195"/>
      <c r="C5" s="194" t="s">
        <v>134</v>
      </c>
      <c r="D5" s="193"/>
      <c r="E5" s="192"/>
      <c r="F5" s="192"/>
      <c r="G5" s="192"/>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1" t="s">
        <v>72</v>
      </c>
      <c r="AJ5" s="190" t="s">
        <v>73</v>
      </c>
    </row>
    <row r="6" spans="1:36">
      <c r="B6" s="173" t="s">
        <v>135</v>
      </c>
      <c r="C6" s="181" t="s">
        <v>136</v>
      </c>
      <c r="D6" s="180"/>
      <c r="E6" s="318" t="s">
        <v>137</v>
      </c>
      <c r="F6" s="319"/>
      <c r="G6" s="319"/>
      <c r="H6" s="319"/>
      <c r="I6" s="319"/>
      <c r="J6" s="319"/>
      <c r="K6" s="319"/>
      <c r="L6" s="319"/>
      <c r="M6" s="319"/>
      <c r="N6" s="319"/>
      <c r="O6" s="319"/>
      <c r="P6" s="320"/>
      <c r="Q6" s="321" t="s">
        <v>138</v>
      </c>
      <c r="R6" s="318" t="s">
        <v>139</v>
      </c>
      <c r="S6" s="319"/>
      <c r="T6" s="319"/>
      <c r="U6" s="319"/>
      <c r="V6" s="319"/>
      <c r="W6" s="319"/>
      <c r="X6" s="319"/>
      <c r="Y6" s="319"/>
      <c r="Z6" s="319"/>
      <c r="AA6" s="319"/>
      <c r="AB6" s="319"/>
      <c r="AC6" s="320"/>
      <c r="AD6" s="318" t="s">
        <v>140</v>
      </c>
      <c r="AE6" s="319"/>
      <c r="AF6" s="319"/>
      <c r="AG6" s="320"/>
      <c r="AH6" s="189"/>
      <c r="AI6" s="188"/>
      <c r="AJ6" s="187"/>
    </row>
    <row r="7" spans="1:36">
      <c r="B7" s="186"/>
      <c r="C7" s="181" t="s">
        <v>141</v>
      </c>
      <c r="D7" s="180"/>
      <c r="E7" s="185" t="s">
        <v>142</v>
      </c>
      <c r="F7" s="185" t="s">
        <v>143</v>
      </c>
      <c r="G7" s="185" t="s">
        <v>144</v>
      </c>
      <c r="H7" s="185" t="s">
        <v>145</v>
      </c>
      <c r="I7" s="185" t="s">
        <v>146</v>
      </c>
      <c r="J7" s="185" t="s">
        <v>147</v>
      </c>
      <c r="K7" s="185" t="s">
        <v>148</v>
      </c>
      <c r="L7" s="185" t="s">
        <v>149</v>
      </c>
      <c r="M7" s="185" t="s">
        <v>150</v>
      </c>
      <c r="N7" s="185" t="s">
        <v>151</v>
      </c>
      <c r="O7" s="185" t="s">
        <v>152</v>
      </c>
      <c r="P7" s="185" t="s">
        <v>153</v>
      </c>
      <c r="Q7" s="322"/>
      <c r="R7" s="185" t="s">
        <v>154</v>
      </c>
      <c r="S7" s="185" t="s">
        <v>155</v>
      </c>
      <c r="T7" s="185" t="s">
        <v>156</v>
      </c>
      <c r="U7" s="185" t="s">
        <v>157</v>
      </c>
      <c r="V7" s="185" t="s">
        <v>158</v>
      </c>
      <c r="W7" s="185" t="s">
        <v>159</v>
      </c>
      <c r="X7" s="185" t="s">
        <v>160</v>
      </c>
      <c r="Y7" s="185" t="s">
        <v>161</v>
      </c>
      <c r="Z7" s="185" t="s">
        <v>162</v>
      </c>
      <c r="AA7" s="185" t="s">
        <v>163</v>
      </c>
      <c r="AB7" s="185" t="s">
        <v>164</v>
      </c>
      <c r="AC7" s="185" t="s">
        <v>165</v>
      </c>
      <c r="AD7" s="185" t="s">
        <v>166</v>
      </c>
      <c r="AE7" s="185" t="s">
        <v>167</v>
      </c>
      <c r="AF7" s="185" t="s">
        <v>168</v>
      </c>
      <c r="AG7" s="185" t="s">
        <v>169</v>
      </c>
      <c r="AH7" s="184" t="s">
        <v>170</v>
      </c>
      <c r="AI7" s="183" t="s">
        <v>171</v>
      </c>
      <c r="AJ7" s="182" t="s">
        <v>172</v>
      </c>
    </row>
    <row r="8" spans="1:36">
      <c r="B8" s="275" t="s">
        <v>173</v>
      </c>
      <c r="C8" s="216"/>
      <c r="D8" s="224"/>
      <c r="E8" s="216"/>
      <c r="F8" s="216"/>
      <c r="G8" s="216"/>
      <c r="H8" s="216"/>
      <c r="I8" s="216"/>
      <c r="J8" s="216"/>
      <c r="K8" s="216"/>
      <c r="L8" s="216"/>
      <c r="M8" s="216"/>
      <c r="N8" s="216"/>
      <c r="O8" s="216"/>
      <c r="P8" s="216"/>
      <c r="Q8" s="283">
        <v>45444</v>
      </c>
      <c r="R8" s="220"/>
      <c r="S8" s="221"/>
      <c r="T8" s="221"/>
      <c r="U8" s="221"/>
      <c r="V8" s="221"/>
      <c r="W8" s="221"/>
      <c r="X8" s="221"/>
      <c r="Y8" s="221"/>
      <c r="Z8" s="221"/>
      <c r="AA8" s="221"/>
      <c r="AB8" s="221"/>
      <c r="AC8" s="221"/>
      <c r="AD8" s="221"/>
      <c r="AE8" s="221"/>
      <c r="AF8" s="221"/>
      <c r="AG8" s="221"/>
      <c r="AH8" s="222"/>
      <c r="AI8" s="179"/>
      <c r="AJ8" s="178"/>
    </row>
    <row r="9" spans="1:36">
      <c r="B9" s="166" t="s">
        <v>174</v>
      </c>
      <c r="C9" s="209" t="s">
        <v>175</v>
      </c>
      <c r="D9" s="171"/>
      <c r="E9" s="236">
        <f>'PPM - Run'!E9+'PPM - Transition'!E9</f>
        <v>0</v>
      </c>
      <c r="F9" s="236">
        <f>'PPM - Run'!F9+'PPM - Transition'!F9</f>
        <v>0</v>
      </c>
      <c r="G9" s="236">
        <f>'PPM - Run'!G9+'PPM - Transition'!G9</f>
        <v>0</v>
      </c>
      <c r="H9" s="236">
        <f>'PPM - Run'!H9+'PPM - Transition'!H9</f>
        <v>0</v>
      </c>
      <c r="I9" s="236">
        <f>'PPM - Run'!I9+'PPM - Transition'!I9</f>
        <v>0</v>
      </c>
      <c r="J9" s="236">
        <f>'PPM - Run'!J9+'PPM - Transition'!J9</f>
        <v>0</v>
      </c>
      <c r="K9" s="236">
        <f>'PPM - Run'!K9+'PPM - Transition'!K9</f>
        <v>0</v>
      </c>
      <c r="L9" s="236">
        <f>'PPM - Run'!L9+'PPM - Transition'!L9</f>
        <v>0</v>
      </c>
      <c r="M9" s="236">
        <f>'PPM - Run'!M9+'PPM - Transition'!M9</f>
        <v>0</v>
      </c>
      <c r="N9" s="236">
        <f>'PPM - Run'!N9+'PPM - Transition'!N9</f>
        <v>1.7</v>
      </c>
      <c r="O9" s="236">
        <f>'PPM - Run'!O9+'PPM - Transition'!O9</f>
        <v>3.7</v>
      </c>
      <c r="P9" s="236">
        <f>'PPM - Run'!P9+'PPM - Transition'!P9</f>
        <v>3.7</v>
      </c>
      <c r="Q9" s="236">
        <f>'PPM - Run'!Q9+'PPM - Transition'!Q9</f>
        <v>0</v>
      </c>
      <c r="R9" s="236">
        <f>'PPM - Run'!R9+'PPM - Transition'!R9</f>
        <v>22.713329999999999</v>
      </c>
      <c r="S9" s="236">
        <f>'PPM - Run'!S9+'PPM - Transition'!S9</f>
        <v>20.713329999999999</v>
      </c>
      <c r="T9" s="236">
        <f>'PPM - Run'!T9+'PPM - Transition'!T9</f>
        <v>20.713329999999999</v>
      </c>
      <c r="U9" s="236">
        <f>'PPM - Run'!U9+'PPM - Transition'!U9</f>
        <v>20.713329999999999</v>
      </c>
      <c r="V9" s="236">
        <f>'PPM - Run'!V9+'PPM - Transition'!V9</f>
        <v>20.213329999999999</v>
      </c>
      <c r="W9" s="236">
        <f>'PPM - Run'!W9+'PPM - Transition'!W9</f>
        <v>20.053330000000003</v>
      </c>
      <c r="X9" s="236">
        <f>'PPM - Run'!X9+'PPM - Transition'!X9</f>
        <v>19.3</v>
      </c>
      <c r="Y9" s="236">
        <f>'PPM - Run'!Y9+'PPM - Transition'!Y9</f>
        <v>18.8</v>
      </c>
      <c r="Z9" s="236">
        <f>'PPM - Run'!Z9+'PPM - Transition'!Z9</f>
        <v>18.8</v>
      </c>
      <c r="AA9" s="236">
        <f>'PPM - Run'!AA9+'PPM - Transition'!AA9</f>
        <v>18.8</v>
      </c>
      <c r="AB9" s="236">
        <f>'PPM - Run'!AB9+'PPM - Transition'!AB9</f>
        <v>18.8</v>
      </c>
      <c r="AC9" s="236">
        <f>'PPM - Run'!AC9+'PPM - Transition'!AC9</f>
        <v>18.8</v>
      </c>
      <c r="AD9" s="236">
        <f>'PPM - Run'!AD9+'PPM - Transition'!AD9</f>
        <v>18.8</v>
      </c>
      <c r="AE9" s="236">
        <f>'PPM - Run'!AE9+'PPM - Transition'!AE9</f>
        <v>18.8</v>
      </c>
      <c r="AF9" s="236">
        <f>'PPM - Run'!AF9+'PPM - Transition'!AF9</f>
        <v>18.8</v>
      </c>
      <c r="AG9" s="236">
        <f>'PPM - Run'!AG9+'PPM - Transition'!AG9</f>
        <v>18.8</v>
      </c>
      <c r="AH9" s="236">
        <f>'PPM - Run'!AH9+'PPM - Transition'!AH9</f>
        <v>18.8</v>
      </c>
      <c r="AI9" s="236">
        <f>'PPM - Run'!AI9+'PPM - Transition'!AI9</f>
        <v>11.416</v>
      </c>
      <c r="AJ9" s="236">
        <f>'PPM - Run'!AJ9+'PPM - Transition'!AJ9</f>
        <v>11.416</v>
      </c>
    </row>
    <row r="10" spans="1:36">
      <c r="B10" s="166" t="s">
        <v>176</v>
      </c>
      <c r="C10" s="219"/>
      <c r="D10" s="171"/>
      <c r="E10" s="236">
        <f>'PPM - Run'!E10+'PPM - Transition'!E10</f>
        <v>0</v>
      </c>
      <c r="F10" s="236">
        <f>'PPM - Run'!F10+'PPM - Transition'!F10</f>
        <v>0</v>
      </c>
      <c r="G10" s="236">
        <f>'PPM - Run'!G10+'PPM - Transition'!G10</f>
        <v>0</v>
      </c>
      <c r="H10" s="236">
        <f>'PPM - Run'!H10+'PPM - Transition'!H10</f>
        <v>0</v>
      </c>
      <c r="I10" s="236">
        <f>'PPM - Run'!I10+'PPM - Transition'!I10</f>
        <v>0</v>
      </c>
      <c r="J10" s="236">
        <f>'PPM - Run'!J10+'PPM - Transition'!J10</f>
        <v>0</v>
      </c>
      <c r="K10" s="236">
        <f>'PPM - Run'!K10+'PPM - Transition'!K10</f>
        <v>0</v>
      </c>
      <c r="L10" s="236">
        <f>'PPM - Run'!L10+'PPM - Transition'!L10</f>
        <v>0</v>
      </c>
      <c r="M10" s="236">
        <f>'PPM - Run'!M10+'PPM - Transition'!M10</f>
        <v>0</v>
      </c>
      <c r="N10" s="236">
        <f>'PPM - Run'!N10+'PPM - Transition'!N10</f>
        <v>0</v>
      </c>
      <c r="O10" s="236">
        <f>'PPM - Run'!O10+'PPM - Transition'!O10</f>
        <v>0</v>
      </c>
      <c r="P10" s="236">
        <f>'PPM - Run'!P10+'PPM - Transition'!P10</f>
        <v>0</v>
      </c>
      <c r="Q10" s="236">
        <f>'PPM - Run'!Q10+'PPM - Transition'!Q10</f>
        <v>0</v>
      </c>
      <c r="R10" s="236">
        <f>'PPM - Run'!R10+'PPM - Transition'!R10</f>
        <v>0</v>
      </c>
      <c r="S10" s="236">
        <f>'PPM - Run'!S10+'PPM - Transition'!S10</f>
        <v>0</v>
      </c>
      <c r="T10" s="236">
        <f>'PPM - Run'!T10+'PPM - Transition'!T10</f>
        <v>0</v>
      </c>
      <c r="U10" s="236">
        <f>'PPM - Run'!U10+'PPM - Transition'!U10</f>
        <v>0</v>
      </c>
      <c r="V10" s="236">
        <f>'PPM - Run'!V10+'PPM - Transition'!V10</f>
        <v>0</v>
      </c>
      <c r="W10" s="236">
        <f>'PPM - Run'!W10+'PPM - Transition'!W10</f>
        <v>0</v>
      </c>
      <c r="X10" s="236">
        <f>'PPM - Run'!X10+'PPM - Transition'!X10</f>
        <v>0</v>
      </c>
      <c r="Y10" s="236">
        <f>'PPM - Run'!Y10+'PPM - Transition'!Y10</f>
        <v>0</v>
      </c>
      <c r="Z10" s="236">
        <f>'PPM - Run'!Z10+'PPM - Transition'!Z10</f>
        <v>0</v>
      </c>
      <c r="AA10" s="236">
        <f>'PPM - Run'!AA10+'PPM - Transition'!AA10</f>
        <v>0</v>
      </c>
      <c r="AB10" s="236">
        <f>'PPM - Run'!AB10+'PPM - Transition'!AB10</f>
        <v>0</v>
      </c>
      <c r="AC10" s="236">
        <f>'PPM - Run'!AC10+'PPM - Transition'!AC10</f>
        <v>0</v>
      </c>
      <c r="AD10" s="236">
        <f>'PPM - Run'!AD10+'PPM - Transition'!AD10</f>
        <v>0</v>
      </c>
      <c r="AE10" s="236">
        <f>'PPM - Run'!AE10+'PPM - Transition'!AE10</f>
        <v>0</v>
      </c>
      <c r="AF10" s="236">
        <f>'PPM - Run'!AF10+'PPM - Transition'!AF10</f>
        <v>0</v>
      </c>
      <c r="AG10" s="236">
        <f>'PPM - Run'!AG10+'PPM - Transition'!AG10</f>
        <v>0</v>
      </c>
      <c r="AH10" s="236">
        <f>'PPM - Run'!AH10+'PPM - Transition'!AH10</f>
        <v>0</v>
      </c>
      <c r="AI10" s="237">
        <f>'PPM - Run'!AI10+'PPM - Transition'!AI10</f>
        <v>0</v>
      </c>
      <c r="AJ10" s="238">
        <f>'PPM - Run'!AJ10+'PPM - Transition'!AJ10</f>
        <v>0</v>
      </c>
    </row>
    <row r="11" spans="1:36" ht="12" thickBot="1">
      <c r="B11" s="273" t="s">
        <v>177</v>
      </c>
      <c r="C11" s="210"/>
      <c r="D11" s="177"/>
      <c r="E11" s="176">
        <f>SUM(E9:E10)</f>
        <v>0</v>
      </c>
      <c r="F11" s="176">
        <f t="shared" ref="F11:AJ11" si="0">SUM(F9:F10)</f>
        <v>0</v>
      </c>
      <c r="G11" s="176">
        <f t="shared" si="0"/>
        <v>0</v>
      </c>
      <c r="H11" s="176">
        <f t="shared" si="0"/>
        <v>0</v>
      </c>
      <c r="I11" s="176">
        <f t="shared" si="0"/>
        <v>0</v>
      </c>
      <c r="J11" s="176">
        <f t="shared" si="0"/>
        <v>0</v>
      </c>
      <c r="K11" s="176">
        <f t="shared" si="0"/>
        <v>0</v>
      </c>
      <c r="L11" s="176">
        <f t="shared" si="0"/>
        <v>0</v>
      </c>
      <c r="M11" s="176">
        <f t="shared" si="0"/>
        <v>0</v>
      </c>
      <c r="N11" s="176">
        <f t="shared" si="0"/>
        <v>1.7</v>
      </c>
      <c r="O11" s="176">
        <f t="shared" si="0"/>
        <v>3.7</v>
      </c>
      <c r="P11" s="176">
        <f t="shared" si="0"/>
        <v>3.7</v>
      </c>
      <c r="Q11" s="176">
        <f t="shared" si="0"/>
        <v>0</v>
      </c>
      <c r="R11" s="176">
        <f t="shared" si="0"/>
        <v>22.713329999999999</v>
      </c>
      <c r="S11" s="176">
        <f t="shared" si="0"/>
        <v>20.713329999999999</v>
      </c>
      <c r="T11" s="176">
        <f t="shared" si="0"/>
        <v>20.713329999999999</v>
      </c>
      <c r="U11" s="176">
        <f t="shared" si="0"/>
        <v>20.713329999999999</v>
      </c>
      <c r="V11" s="176">
        <f t="shared" si="0"/>
        <v>20.213329999999999</v>
      </c>
      <c r="W11" s="176">
        <f t="shared" si="0"/>
        <v>20.053330000000003</v>
      </c>
      <c r="X11" s="176">
        <f t="shared" si="0"/>
        <v>19.3</v>
      </c>
      <c r="Y11" s="176">
        <f t="shared" si="0"/>
        <v>18.8</v>
      </c>
      <c r="Z11" s="176">
        <f t="shared" si="0"/>
        <v>18.8</v>
      </c>
      <c r="AA11" s="176">
        <f t="shared" si="0"/>
        <v>18.8</v>
      </c>
      <c r="AB11" s="176">
        <f t="shared" si="0"/>
        <v>18.8</v>
      </c>
      <c r="AC11" s="176">
        <f t="shared" si="0"/>
        <v>18.8</v>
      </c>
      <c r="AD11" s="176">
        <f t="shared" si="0"/>
        <v>18.8</v>
      </c>
      <c r="AE11" s="176">
        <f t="shared" si="0"/>
        <v>18.8</v>
      </c>
      <c r="AF11" s="176">
        <f t="shared" si="0"/>
        <v>18.8</v>
      </c>
      <c r="AG11" s="176">
        <f t="shared" si="0"/>
        <v>18.8</v>
      </c>
      <c r="AH11" s="176">
        <f t="shared" si="0"/>
        <v>18.8</v>
      </c>
      <c r="AI11" s="175">
        <f t="shared" si="0"/>
        <v>11.416</v>
      </c>
      <c r="AJ11" s="174">
        <f t="shared" si="0"/>
        <v>11.416</v>
      </c>
    </row>
    <row r="12" spans="1:36" ht="12">
      <c r="B12" s="274" t="s">
        <v>178</v>
      </c>
      <c r="C12" s="218"/>
      <c r="D12" s="223"/>
      <c r="E12" s="218"/>
      <c r="F12" s="168"/>
      <c r="G12" s="168"/>
      <c r="H12" s="168"/>
      <c r="I12" s="168"/>
      <c r="J12" s="168"/>
      <c r="K12" s="168"/>
      <c r="L12" s="168"/>
      <c r="M12" s="168"/>
      <c r="N12" s="168"/>
      <c r="O12" s="168"/>
      <c r="P12" s="168"/>
      <c r="Q12" s="168"/>
      <c r="R12" s="168"/>
      <c r="S12" s="168"/>
      <c r="T12" s="168"/>
      <c r="U12" s="168"/>
      <c r="V12" s="168"/>
      <c r="W12" s="168"/>
      <c r="X12" s="168"/>
      <c r="Y12" s="168"/>
      <c r="Z12" s="168"/>
      <c r="AA12" s="168"/>
      <c r="AB12" s="168"/>
      <c r="AC12" s="168"/>
      <c r="AD12" s="168"/>
      <c r="AE12" s="168"/>
      <c r="AF12" s="168"/>
      <c r="AG12" s="168"/>
      <c r="AH12" s="168"/>
      <c r="AI12" s="167"/>
      <c r="AJ12" s="202"/>
    </row>
    <row r="13" spans="1:36">
      <c r="B13" s="166" t="s">
        <v>179</v>
      </c>
      <c r="C13" s="172"/>
      <c r="D13" s="171"/>
      <c r="E13" s="236">
        <f>'PPM - Run'!E13+'PPM - Transition'!E13</f>
        <v>0</v>
      </c>
      <c r="F13" s="239">
        <f>'PPM - Run'!F13+'PPM - Transition'!F13</f>
        <v>0</v>
      </c>
      <c r="G13" s="239">
        <f>'PPM - Run'!G13+'PPM - Transition'!G13</f>
        <v>0</v>
      </c>
      <c r="H13" s="239">
        <f>'PPM - Run'!H13+'PPM - Transition'!H13</f>
        <v>0</v>
      </c>
      <c r="I13" s="239">
        <f>'PPM - Run'!I13+'PPM - Transition'!I13</f>
        <v>0</v>
      </c>
      <c r="J13" s="239">
        <f>'PPM - Run'!J13+'PPM - Transition'!J13</f>
        <v>0</v>
      </c>
      <c r="K13" s="239">
        <f>'PPM - Run'!K13+'PPM - Transition'!K13</f>
        <v>0</v>
      </c>
      <c r="L13" s="239">
        <f>'PPM - Run'!L13+'PPM - Transition'!L13</f>
        <v>0</v>
      </c>
      <c r="M13" s="239">
        <f>'PPM - Run'!M13+'PPM - Transition'!M13</f>
        <v>0</v>
      </c>
      <c r="N13" s="239">
        <f>'PPM - Run'!N13+'PPM - Transition'!N13</f>
        <v>0</v>
      </c>
      <c r="O13" s="239">
        <f>'PPM - Run'!O13+'PPM - Transition'!O13</f>
        <v>0</v>
      </c>
      <c r="P13" s="239">
        <f>'PPM - Run'!P13+'PPM - Transition'!P13</f>
        <v>0</v>
      </c>
      <c r="Q13" s="239">
        <f>'PPM - Run'!Q13+'PPM - Transition'!Q13</f>
        <v>0</v>
      </c>
      <c r="R13" s="239">
        <f>'PPM - Run'!R13+'PPM - Transition'!R13</f>
        <v>0</v>
      </c>
      <c r="S13" s="239">
        <f>'PPM - Run'!S13+'PPM - Transition'!S13</f>
        <v>0</v>
      </c>
      <c r="T13" s="239">
        <f>'PPM - Run'!T13+'PPM - Transition'!T13</f>
        <v>0</v>
      </c>
      <c r="U13" s="239">
        <f>'PPM - Run'!U13+'PPM - Transition'!U13</f>
        <v>0</v>
      </c>
      <c r="V13" s="239">
        <f>'PPM - Run'!V13+'PPM - Transition'!V13</f>
        <v>0</v>
      </c>
      <c r="W13" s="239">
        <f>'PPM - Run'!W13+'PPM - Transition'!W13</f>
        <v>0</v>
      </c>
      <c r="X13" s="239">
        <f>'PPM - Run'!X13+'PPM - Transition'!X13</f>
        <v>0</v>
      </c>
      <c r="Y13" s="239">
        <f>'PPM - Run'!Y13+'PPM - Transition'!Y13</f>
        <v>0</v>
      </c>
      <c r="Z13" s="239">
        <f>'PPM - Run'!Z13+'PPM - Transition'!Z13</f>
        <v>0</v>
      </c>
      <c r="AA13" s="239">
        <f>'PPM - Run'!AA13+'PPM - Transition'!AA13</f>
        <v>0</v>
      </c>
      <c r="AB13" s="239">
        <f>'PPM - Run'!AB13+'PPM - Transition'!AB13</f>
        <v>0</v>
      </c>
      <c r="AC13" s="239">
        <f>'PPM - Run'!AC13+'PPM - Transition'!AC13</f>
        <v>0</v>
      </c>
      <c r="AD13" s="239">
        <f>'PPM - Run'!AD13+'PPM - Transition'!AD13</f>
        <v>0</v>
      </c>
      <c r="AE13" s="239">
        <f>'PPM - Run'!AE13+'PPM - Transition'!AE13</f>
        <v>0</v>
      </c>
      <c r="AF13" s="239">
        <f>'PPM - Run'!AF13+'PPM - Transition'!AF13</f>
        <v>0</v>
      </c>
      <c r="AG13" s="239">
        <f>'PPM - Run'!AG13+'PPM - Transition'!AG13</f>
        <v>0</v>
      </c>
      <c r="AH13" s="240">
        <f>'PPM - Run'!AH13+'PPM - Transition'!AH13</f>
        <v>0</v>
      </c>
      <c r="AI13" s="241">
        <f>'PPM - Run'!AI13+'PPM - Transition'!AI13</f>
        <v>0</v>
      </c>
      <c r="AJ13" s="242">
        <f>'PPM - Run'!AJ13+'PPM - Transition'!AJ13</f>
        <v>0</v>
      </c>
    </row>
    <row r="14" spans="1:36">
      <c r="B14" s="166" t="s">
        <v>180</v>
      </c>
      <c r="C14" s="172"/>
      <c r="D14" s="171"/>
      <c r="E14" s="236">
        <f>'PPM - Run'!E14+'PPM - Transition'!E14</f>
        <v>0</v>
      </c>
      <c r="F14" s="236">
        <f>'PPM - Run'!F14+'PPM - Transition'!F14</f>
        <v>0</v>
      </c>
      <c r="G14" s="236">
        <f>'PPM - Run'!G14+'PPM - Transition'!G14</f>
        <v>0</v>
      </c>
      <c r="H14" s="236">
        <f>'PPM - Run'!H14+'PPM - Transition'!H14</f>
        <v>0</v>
      </c>
      <c r="I14" s="236">
        <f>'PPM - Run'!I14+'PPM - Transition'!I14</f>
        <v>0</v>
      </c>
      <c r="J14" s="236">
        <f>'PPM - Run'!J14+'PPM - Transition'!J14</f>
        <v>0</v>
      </c>
      <c r="K14" s="236">
        <f>'PPM - Run'!K14+'PPM - Transition'!K14</f>
        <v>0</v>
      </c>
      <c r="L14" s="236">
        <f>'PPM - Run'!L14+'PPM - Transition'!L14</f>
        <v>0</v>
      </c>
      <c r="M14" s="236">
        <f>'PPM - Run'!M14+'PPM - Transition'!M14</f>
        <v>0</v>
      </c>
      <c r="N14" s="236">
        <f>'PPM - Run'!N14+'PPM - Transition'!N14</f>
        <v>0</v>
      </c>
      <c r="O14" s="236">
        <f>'PPM - Run'!O14+'PPM - Transition'!O14</f>
        <v>0</v>
      </c>
      <c r="P14" s="236">
        <f>'PPM - Run'!P14+'PPM - Transition'!P14</f>
        <v>0</v>
      </c>
      <c r="Q14" s="236">
        <f>'PPM - Run'!Q14+'PPM - Transition'!Q14</f>
        <v>0</v>
      </c>
      <c r="R14" s="236">
        <f>'PPM - Run'!R14+'PPM - Transition'!R14</f>
        <v>0</v>
      </c>
      <c r="S14" s="236">
        <f>'PPM - Run'!S14+'PPM - Transition'!S14</f>
        <v>0</v>
      </c>
      <c r="T14" s="236">
        <f>'PPM - Run'!T14+'PPM - Transition'!T14</f>
        <v>0</v>
      </c>
      <c r="U14" s="236">
        <f>'PPM - Run'!U14+'PPM - Transition'!U14</f>
        <v>0</v>
      </c>
      <c r="V14" s="236">
        <f>'PPM - Run'!V14+'PPM - Transition'!V14</f>
        <v>0</v>
      </c>
      <c r="W14" s="236">
        <f>'PPM - Run'!W14+'PPM - Transition'!W14</f>
        <v>0</v>
      </c>
      <c r="X14" s="236">
        <f>'PPM - Run'!X14+'PPM - Transition'!X14</f>
        <v>0</v>
      </c>
      <c r="Y14" s="236">
        <f>'PPM - Run'!Y14+'PPM - Transition'!Y14</f>
        <v>0</v>
      </c>
      <c r="Z14" s="236">
        <f>'PPM - Run'!Z14+'PPM - Transition'!Z14</f>
        <v>0</v>
      </c>
      <c r="AA14" s="236">
        <f>'PPM - Run'!AA14+'PPM - Transition'!AA14</f>
        <v>0</v>
      </c>
      <c r="AB14" s="236">
        <f>'PPM - Run'!AB14+'PPM - Transition'!AB14</f>
        <v>0</v>
      </c>
      <c r="AC14" s="236">
        <f>'PPM - Run'!AC14+'PPM - Transition'!AC14</f>
        <v>0</v>
      </c>
      <c r="AD14" s="236">
        <f>'PPM - Run'!AD14+'PPM - Transition'!AD14</f>
        <v>0</v>
      </c>
      <c r="AE14" s="236">
        <f>'PPM - Run'!AE14+'PPM - Transition'!AE14</f>
        <v>0</v>
      </c>
      <c r="AF14" s="236">
        <f>'PPM - Run'!AF14+'PPM - Transition'!AF14</f>
        <v>0</v>
      </c>
      <c r="AG14" s="236">
        <f>'PPM - Run'!AG14+'PPM - Transition'!AG14</f>
        <v>0</v>
      </c>
      <c r="AH14" s="236">
        <f>'PPM - Run'!AH14+'PPM - Transition'!AH14</f>
        <v>0</v>
      </c>
      <c r="AI14" s="237">
        <f>'PPM - Run'!AI14+'PPM - Transition'!AI14</f>
        <v>0</v>
      </c>
      <c r="AJ14" s="238">
        <f>'PPM - Run'!AJ14+'PPM - Transition'!AJ14</f>
        <v>0</v>
      </c>
    </row>
    <row r="15" spans="1:36" ht="12" thickBot="1">
      <c r="B15" s="273" t="s">
        <v>177</v>
      </c>
      <c r="C15" s="210"/>
      <c r="D15" s="170"/>
      <c r="E15" s="205">
        <f>SUM(E13:E14)</f>
        <v>0</v>
      </c>
      <c r="F15" s="205">
        <f t="shared" ref="F15:AI15" si="1">SUM(F13:F14)</f>
        <v>0</v>
      </c>
      <c r="G15" s="205">
        <f t="shared" si="1"/>
        <v>0</v>
      </c>
      <c r="H15" s="205">
        <f t="shared" si="1"/>
        <v>0</v>
      </c>
      <c r="I15" s="205">
        <f t="shared" si="1"/>
        <v>0</v>
      </c>
      <c r="J15" s="205">
        <f t="shared" si="1"/>
        <v>0</v>
      </c>
      <c r="K15" s="205">
        <f t="shared" si="1"/>
        <v>0</v>
      </c>
      <c r="L15" s="205">
        <f t="shared" si="1"/>
        <v>0</v>
      </c>
      <c r="M15" s="205">
        <f t="shared" si="1"/>
        <v>0</v>
      </c>
      <c r="N15" s="205">
        <f t="shared" si="1"/>
        <v>0</v>
      </c>
      <c r="O15" s="205">
        <f t="shared" si="1"/>
        <v>0</v>
      </c>
      <c r="P15" s="205">
        <f t="shared" si="1"/>
        <v>0</v>
      </c>
      <c r="Q15" s="205">
        <f t="shared" si="1"/>
        <v>0</v>
      </c>
      <c r="R15" s="205">
        <f t="shared" si="1"/>
        <v>0</v>
      </c>
      <c r="S15" s="205">
        <f t="shared" si="1"/>
        <v>0</v>
      </c>
      <c r="T15" s="205">
        <f t="shared" si="1"/>
        <v>0</v>
      </c>
      <c r="U15" s="205">
        <f t="shared" si="1"/>
        <v>0</v>
      </c>
      <c r="V15" s="205">
        <f t="shared" si="1"/>
        <v>0</v>
      </c>
      <c r="W15" s="205">
        <f t="shared" si="1"/>
        <v>0</v>
      </c>
      <c r="X15" s="205">
        <f t="shared" si="1"/>
        <v>0</v>
      </c>
      <c r="Y15" s="205">
        <f t="shared" si="1"/>
        <v>0</v>
      </c>
      <c r="Z15" s="205">
        <f t="shared" si="1"/>
        <v>0</v>
      </c>
      <c r="AA15" s="205">
        <f t="shared" si="1"/>
        <v>0</v>
      </c>
      <c r="AB15" s="205">
        <f t="shared" si="1"/>
        <v>0</v>
      </c>
      <c r="AC15" s="205">
        <f t="shared" si="1"/>
        <v>0</v>
      </c>
      <c r="AD15" s="205">
        <f t="shared" si="1"/>
        <v>0</v>
      </c>
      <c r="AE15" s="205">
        <f t="shared" si="1"/>
        <v>0</v>
      </c>
      <c r="AF15" s="205">
        <f t="shared" si="1"/>
        <v>0</v>
      </c>
      <c r="AG15" s="205">
        <f t="shared" si="1"/>
        <v>0</v>
      </c>
      <c r="AH15" s="205">
        <f t="shared" si="1"/>
        <v>0</v>
      </c>
      <c r="AI15" s="204">
        <f t="shared" si="1"/>
        <v>0</v>
      </c>
      <c r="AJ15" s="203">
        <f>SUM(AJ13:AJ14)</f>
        <v>0</v>
      </c>
    </row>
    <row r="16" spans="1:36" ht="12">
      <c r="B16" s="274" t="s">
        <v>181</v>
      </c>
      <c r="C16" s="214"/>
      <c r="D16" s="169"/>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8"/>
      <c r="AG16" s="168"/>
      <c r="AH16" s="168"/>
      <c r="AI16" s="167"/>
      <c r="AJ16" s="202"/>
    </row>
    <row r="17" spans="2:36" ht="12">
      <c r="B17" s="166" t="s">
        <v>182</v>
      </c>
      <c r="C17" s="165"/>
      <c r="D17" s="164"/>
      <c r="E17" s="230">
        <f>'PPM - Run'!E17+'PPM - Transition'!E17</f>
        <v>0</v>
      </c>
      <c r="F17" s="230">
        <f>'PPM - Run'!F17+'PPM - Transition'!F17</f>
        <v>0</v>
      </c>
      <c r="G17" s="230">
        <f>'PPM - Run'!G17+'PPM - Transition'!G17</f>
        <v>0</v>
      </c>
      <c r="H17" s="230">
        <f>'PPM - Run'!H17+'PPM - Transition'!H17</f>
        <v>0</v>
      </c>
      <c r="I17" s="230">
        <f>'PPM - Run'!I17+'PPM - Transition'!I17</f>
        <v>0</v>
      </c>
      <c r="J17" s="230">
        <f>'PPM - Run'!J17+'PPM - Transition'!J17</f>
        <v>0</v>
      </c>
      <c r="K17" s="230">
        <f>'PPM - Run'!K17+'PPM - Transition'!K17</f>
        <v>0</v>
      </c>
      <c r="L17" s="230">
        <f>'PPM - Run'!L17+'PPM - Transition'!L17</f>
        <v>0</v>
      </c>
      <c r="M17" s="230">
        <f>'PPM - Run'!M17+'PPM - Transition'!M17</f>
        <v>0</v>
      </c>
      <c r="N17" s="230">
        <f>'PPM - Run'!N17+'PPM - Transition'!N17</f>
        <v>0.7</v>
      </c>
      <c r="O17" s="230">
        <f>'PPM - Run'!O17+'PPM - Transition'!O17</f>
        <v>0.7</v>
      </c>
      <c r="P17" s="230">
        <f>'PPM - Run'!P17+'PPM - Transition'!P17</f>
        <v>0.7</v>
      </c>
      <c r="Q17" s="230">
        <f>'PPM - Run'!Q17+'PPM - Transition'!Q17</f>
        <v>0</v>
      </c>
      <c r="R17" s="230">
        <f>'PPM - Run'!R17+'PPM - Transition'!R17</f>
        <v>4.05</v>
      </c>
      <c r="S17" s="230">
        <f>'PPM - Run'!S17+'PPM - Transition'!S17</f>
        <v>4.05</v>
      </c>
      <c r="T17" s="230">
        <f>'PPM - Run'!T17+'PPM - Transition'!T17</f>
        <v>4.05</v>
      </c>
      <c r="U17" s="230">
        <f>'PPM - Run'!U17+'PPM - Transition'!U17</f>
        <v>4.05</v>
      </c>
      <c r="V17" s="230">
        <f>'PPM - Run'!V17+'PPM - Transition'!V17</f>
        <v>3.55</v>
      </c>
      <c r="W17" s="230">
        <f>'PPM - Run'!W17+'PPM - Transition'!W17</f>
        <v>3.55</v>
      </c>
      <c r="X17" s="230">
        <f>'PPM - Run'!X17+'PPM - Transition'!X17</f>
        <v>3.55</v>
      </c>
      <c r="Y17" s="230">
        <f>'PPM - Run'!Y17+'PPM - Transition'!Y17</f>
        <v>3.05</v>
      </c>
      <c r="Z17" s="230">
        <f>'PPM - Run'!Z17+'PPM - Transition'!Z17</f>
        <v>3.05</v>
      </c>
      <c r="AA17" s="230">
        <f>'PPM - Run'!AA17+'PPM - Transition'!AA17</f>
        <v>3.05</v>
      </c>
      <c r="AB17" s="230">
        <f>'PPM - Run'!AB17+'PPM - Transition'!AB17</f>
        <v>3.05</v>
      </c>
      <c r="AC17" s="230">
        <f>'PPM - Run'!AC17+'PPM - Transition'!AC17</f>
        <v>3.05</v>
      </c>
      <c r="AD17" s="230">
        <f>'PPM - Run'!AD17+'PPM - Transition'!AD17</f>
        <v>3.05</v>
      </c>
      <c r="AE17" s="230">
        <f>'PPM - Run'!AE17+'PPM - Transition'!AE17</f>
        <v>3.05</v>
      </c>
      <c r="AF17" s="230">
        <f>'PPM - Run'!AF17+'PPM - Transition'!AF17</f>
        <v>3.05</v>
      </c>
      <c r="AG17" s="230">
        <f>'PPM - Run'!AG17+'PPM - Transition'!AG17</f>
        <v>3.05</v>
      </c>
      <c r="AH17" s="230">
        <f>'PPM - Run'!AH17+'PPM - Transition'!AH17</f>
        <v>3.05</v>
      </c>
      <c r="AI17" s="231">
        <f>'PPM - Run'!AI17+'PPM - Transition'!AI17</f>
        <v>1.85</v>
      </c>
      <c r="AJ17" s="232">
        <f>'PPM - Run'!AJ17+'PPM - Transition'!AJ17</f>
        <v>1.85</v>
      </c>
    </row>
    <row r="18" spans="2:36" ht="12">
      <c r="B18" s="166" t="s">
        <v>183</v>
      </c>
      <c r="C18" s="165"/>
      <c r="D18" s="164"/>
      <c r="E18" s="233">
        <f>'PPM - Run'!E18+'PPM - Transition'!E18</f>
        <v>0</v>
      </c>
      <c r="F18" s="233">
        <f>'PPM - Run'!F18+'PPM - Transition'!F18</f>
        <v>0</v>
      </c>
      <c r="G18" s="233">
        <f>'PPM - Run'!G18+'PPM - Transition'!G18</f>
        <v>0</v>
      </c>
      <c r="H18" s="233">
        <f>'PPM - Run'!H18+'PPM - Transition'!H18</f>
        <v>0</v>
      </c>
      <c r="I18" s="233">
        <f>'PPM - Run'!I18+'PPM - Transition'!I18</f>
        <v>0</v>
      </c>
      <c r="J18" s="233">
        <f>'PPM - Run'!J18+'PPM - Transition'!J18</f>
        <v>0</v>
      </c>
      <c r="K18" s="233">
        <f>'PPM - Run'!K18+'PPM - Transition'!K18</f>
        <v>0</v>
      </c>
      <c r="L18" s="233">
        <f>'PPM - Run'!L18+'PPM - Transition'!L18</f>
        <v>0</v>
      </c>
      <c r="M18" s="233">
        <f>'PPM - Run'!M18+'PPM - Transition'!M18</f>
        <v>0</v>
      </c>
      <c r="N18" s="236">
        <f>'PPM - Run'!N18+'PPM - Transition'!N18</f>
        <v>0.8</v>
      </c>
      <c r="O18" s="236">
        <f>'PPM - Run'!O18+'PPM - Transition'!O18</f>
        <v>2.8</v>
      </c>
      <c r="P18" s="236">
        <f>'PPM - Run'!P18+'PPM - Transition'!P18</f>
        <v>2.8</v>
      </c>
      <c r="Q18" s="233">
        <f>'PPM - Run'!Q18+'PPM - Transition'!Q18</f>
        <v>0</v>
      </c>
      <c r="R18" s="233">
        <f>'PPM - Run'!R18+'PPM - Transition'!R18</f>
        <v>6</v>
      </c>
      <c r="S18" s="233">
        <f>'PPM - Run'!S18+'PPM - Transition'!S18</f>
        <v>3.9999999999999996</v>
      </c>
      <c r="T18" s="233">
        <f>'PPM - Run'!T18+'PPM - Transition'!T18</f>
        <v>3.9999999999999996</v>
      </c>
      <c r="U18" s="233">
        <f>'PPM - Run'!U18+'PPM - Transition'!U18</f>
        <v>4</v>
      </c>
      <c r="V18" s="233">
        <f>'PPM - Run'!V18+'PPM - Transition'!V18</f>
        <v>3.9999999999999996</v>
      </c>
      <c r="W18" s="233">
        <f>'PPM - Run'!W18+'PPM - Transition'!W18</f>
        <v>4</v>
      </c>
      <c r="X18" s="233">
        <f>'PPM - Run'!X18+'PPM - Transition'!X18</f>
        <v>4</v>
      </c>
      <c r="Y18" s="233">
        <f>'PPM - Run'!Y18+'PPM - Transition'!Y18</f>
        <v>4</v>
      </c>
      <c r="Z18" s="233">
        <f>'PPM - Run'!Z18+'PPM - Transition'!Z18</f>
        <v>4</v>
      </c>
      <c r="AA18" s="233">
        <f>'PPM - Run'!AA18+'PPM - Transition'!AA18</f>
        <v>4</v>
      </c>
      <c r="AB18" s="233">
        <f>'PPM - Run'!AB18+'PPM - Transition'!AB18</f>
        <v>4</v>
      </c>
      <c r="AC18" s="233">
        <f>'PPM - Run'!AC18+'PPM - Transition'!AC18</f>
        <v>4</v>
      </c>
      <c r="AD18" s="233">
        <f>'PPM - Run'!AD18+'PPM - Transition'!AD18</f>
        <v>4</v>
      </c>
      <c r="AE18" s="233">
        <f>'PPM - Run'!AE18+'PPM - Transition'!AE18</f>
        <v>4</v>
      </c>
      <c r="AF18" s="233">
        <f>'PPM - Run'!AF18+'PPM - Transition'!AF18</f>
        <v>4</v>
      </c>
      <c r="AG18" s="233">
        <f>'PPM - Run'!AG18+'PPM - Transition'!AG18</f>
        <v>4</v>
      </c>
      <c r="AH18" s="233">
        <f>'PPM - Run'!AH18+'PPM - Transition'!AH18</f>
        <v>4</v>
      </c>
      <c r="AI18" s="234">
        <f>'PPM - Run'!AI18+'PPM - Transition'!AI18</f>
        <v>2.4</v>
      </c>
      <c r="AJ18" s="235">
        <f>'PPM - Run'!AJ18+'PPM - Transition'!AJ18</f>
        <v>2.4</v>
      </c>
    </row>
    <row r="19" spans="2:36" ht="12">
      <c r="B19" s="166" t="s">
        <v>23</v>
      </c>
      <c r="C19" s="165"/>
      <c r="D19" s="164"/>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3"/>
      <c r="AG19" s="233"/>
      <c r="AH19" s="233"/>
      <c r="AI19" s="234"/>
      <c r="AJ19" s="235"/>
    </row>
    <row r="20" spans="2:36" ht="12">
      <c r="B20" s="272" t="s">
        <v>184</v>
      </c>
      <c r="C20" s="165"/>
      <c r="D20" s="164"/>
      <c r="E20" s="233">
        <f>'PPM - Run'!E20+'PPM - Transition'!E20</f>
        <v>0</v>
      </c>
      <c r="F20" s="233">
        <f>'PPM - Run'!F20+'PPM - Transition'!F20</f>
        <v>0</v>
      </c>
      <c r="G20" s="233">
        <f>'PPM - Run'!G20+'PPM - Transition'!G20</f>
        <v>0</v>
      </c>
      <c r="H20" s="233">
        <f>'PPM - Run'!H20+'PPM - Transition'!H20</f>
        <v>0</v>
      </c>
      <c r="I20" s="233">
        <f>'PPM - Run'!I20+'PPM - Transition'!I20</f>
        <v>0</v>
      </c>
      <c r="J20" s="233">
        <f>'PPM - Run'!J20+'PPM - Transition'!J20</f>
        <v>0</v>
      </c>
      <c r="K20" s="233">
        <f>'PPM - Run'!K20+'PPM - Transition'!K20</f>
        <v>0</v>
      </c>
      <c r="L20" s="233">
        <f>'PPM - Run'!L20+'PPM - Transition'!L20</f>
        <v>0</v>
      </c>
      <c r="M20" s="233">
        <f>'PPM - Run'!M20+'PPM - Transition'!M20</f>
        <v>0</v>
      </c>
      <c r="N20" s="236">
        <f>'PPM - Run'!N20+'PPM - Transition'!N20</f>
        <v>0.2</v>
      </c>
      <c r="O20" s="236">
        <f>'PPM - Run'!O20+'PPM - Transition'!O20</f>
        <v>0.2</v>
      </c>
      <c r="P20" s="236">
        <f>'PPM - Run'!P20+'PPM - Transition'!P20</f>
        <v>0.2</v>
      </c>
      <c r="Q20" s="233">
        <f>'PPM - Run'!Q20+'PPM - Transition'!Q20</f>
        <v>0</v>
      </c>
      <c r="R20" s="233">
        <f>'PPM - Run'!R20+'PPM - Transition'!R20</f>
        <v>11.16333</v>
      </c>
      <c r="S20" s="233">
        <f>'PPM - Run'!S20+'PPM - Transition'!S20</f>
        <v>11.16333</v>
      </c>
      <c r="T20" s="233">
        <f>'PPM - Run'!T20+'PPM - Transition'!T20</f>
        <v>11.16333</v>
      </c>
      <c r="U20" s="233">
        <f>'PPM - Run'!U20+'PPM - Transition'!U20</f>
        <v>11.16333</v>
      </c>
      <c r="V20" s="233">
        <f>'PPM - Run'!V20+'PPM - Transition'!V20</f>
        <v>11.16333</v>
      </c>
      <c r="W20" s="233">
        <f>'PPM - Run'!W20+'PPM - Transition'!W20</f>
        <v>11.10333</v>
      </c>
      <c r="X20" s="233">
        <f>'PPM - Run'!X20+'PPM - Transition'!X20</f>
        <v>10.35</v>
      </c>
      <c r="Y20" s="233">
        <f>'PPM - Run'!Y20+'PPM - Transition'!Y20</f>
        <v>10.35</v>
      </c>
      <c r="Z20" s="233">
        <f>'PPM - Run'!Z20+'PPM - Transition'!Z20</f>
        <v>10.35</v>
      </c>
      <c r="AA20" s="233">
        <f>'PPM - Run'!AA20+'PPM - Transition'!AA20</f>
        <v>10.35</v>
      </c>
      <c r="AB20" s="233">
        <f>'PPM - Run'!AB20+'PPM - Transition'!AB20</f>
        <v>10.35</v>
      </c>
      <c r="AC20" s="233">
        <f>'PPM - Run'!AC20+'PPM - Transition'!AC20</f>
        <v>10.35</v>
      </c>
      <c r="AD20" s="233">
        <f>'PPM - Run'!AD20+'PPM - Transition'!AD20</f>
        <v>10.35</v>
      </c>
      <c r="AE20" s="233">
        <f>'PPM - Run'!AE20+'PPM - Transition'!AE20</f>
        <v>10.35</v>
      </c>
      <c r="AF20" s="233">
        <f>'PPM - Run'!AF20+'PPM - Transition'!AF20</f>
        <v>10.35</v>
      </c>
      <c r="AG20" s="233">
        <f>'PPM - Run'!AG20+'PPM - Transition'!AG20</f>
        <v>10.35</v>
      </c>
      <c r="AH20" s="233">
        <f>'PPM - Run'!AH20+'PPM - Transition'!AH20</f>
        <v>10.35</v>
      </c>
      <c r="AI20" s="234">
        <f>'PPM - Run'!AI20+'PPM - Transition'!AI20</f>
        <v>6.266</v>
      </c>
      <c r="AJ20" s="235">
        <f>'PPM - Run'!AJ20+'PPM - Transition'!AJ20</f>
        <v>6.266</v>
      </c>
    </row>
    <row r="21" spans="2:36" ht="12">
      <c r="B21" s="272" t="s">
        <v>185</v>
      </c>
      <c r="C21" s="165"/>
      <c r="D21" s="164"/>
      <c r="E21" s="233">
        <f>'PPM - Run'!E21+'PPM - Transition'!E21</f>
        <v>0</v>
      </c>
      <c r="F21" s="233">
        <f>'PPM - Run'!F21+'PPM - Transition'!F21</f>
        <v>0</v>
      </c>
      <c r="G21" s="233">
        <f>'PPM - Run'!G21+'PPM - Transition'!G21</f>
        <v>0</v>
      </c>
      <c r="H21" s="233">
        <f>'PPM - Run'!H21+'PPM - Transition'!H21</f>
        <v>0</v>
      </c>
      <c r="I21" s="233">
        <f>'PPM - Run'!I21+'PPM - Transition'!I21</f>
        <v>0</v>
      </c>
      <c r="J21" s="233">
        <f>'PPM - Run'!J21+'PPM - Transition'!J21</f>
        <v>0</v>
      </c>
      <c r="K21" s="233">
        <f>'PPM - Run'!K21+'PPM - Transition'!K21</f>
        <v>0</v>
      </c>
      <c r="L21" s="233">
        <f>'PPM - Run'!L21+'PPM - Transition'!L21</f>
        <v>0</v>
      </c>
      <c r="M21" s="233">
        <f>'PPM - Run'!M21+'PPM - Transition'!M21</f>
        <v>0</v>
      </c>
      <c r="N21" s="233">
        <f>'PPM - Run'!N21+'PPM - Transition'!N21</f>
        <v>0</v>
      </c>
      <c r="O21" s="233">
        <f>'PPM - Run'!O21+'PPM - Transition'!O21</f>
        <v>0</v>
      </c>
      <c r="P21" s="233">
        <f>'PPM - Run'!P21+'PPM - Transition'!P21</f>
        <v>0</v>
      </c>
      <c r="Q21" s="233">
        <f>'PPM - Run'!Q21+'PPM - Transition'!Q21</f>
        <v>0</v>
      </c>
      <c r="R21" s="233">
        <f>'PPM - Run'!R21+'PPM - Transition'!R21</f>
        <v>1.5</v>
      </c>
      <c r="S21" s="233">
        <f>'PPM - Run'!S21+'PPM - Transition'!S21</f>
        <v>1.5</v>
      </c>
      <c r="T21" s="233">
        <f>'PPM - Run'!T21+'PPM - Transition'!T21</f>
        <v>1.5</v>
      </c>
      <c r="U21" s="233">
        <f>'PPM - Run'!U21+'PPM - Transition'!U21</f>
        <v>1.5</v>
      </c>
      <c r="V21" s="233">
        <f>'PPM - Run'!V21+'PPM - Transition'!V21</f>
        <v>1.5</v>
      </c>
      <c r="W21" s="233">
        <f>'PPM - Run'!W21+'PPM - Transition'!W21</f>
        <v>1.4</v>
      </c>
      <c r="X21" s="233">
        <f>'PPM - Run'!X21+'PPM - Transition'!X21</f>
        <v>1.4</v>
      </c>
      <c r="Y21" s="233">
        <f>'PPM - Run'!Y21+'PPM - Transition'!Y21</f>
        <v>1.4</v>
      </c>
      <c r="Z21" s="233">
        <f>'PPM - Run'!Z21+'PPM - Transition'!Z21</f>
        <v>1.4</v>
      </c>
      <c r="AA21" s="233">
        <f>'PPM - Run'!AA21+'PPM - Transition'!AA21</f>
        <v>1.4</v>
      </c>
      <c r="AB21" s="233">
        <f>'PPM - Run'!AB21+'PPM - Transition'!AB21</f>
        <v>1.4</v>
      </c>
      <c r="AC21" s="233">
        <f>'PPM - Run'!AC21+'PPM - Transition'!AC21</f>
        <v>1.4</v>
      </c>
      <c r="AD21" s="233">
        <f>'PPM - Run'!AD21+'PPM - Transition'!AD21</f>
        <v>1.4</v>
      </c>
      <c r="AE21" s="233">
        <f>'PPM - Run'!AE21+'PPM - Transition'!AE21</f>
        <v>1.4</v>
      </c>
      <c r="AF21" s="233">
        <f>'PPM - Run'!AF21+'PPM - Transition'!AF21</f>
        <v>1.4</v>
      </c>
      <c r="AG21" s="233">
        <f>'PPM - Run'!AG21+'PPM - Transition'!AG21</f>
        <v>1.4</v>
      </c>
      <c r="AH21" s="233">
        <f>'PPM - Run'!AH21+'PPM - Transition'!AH21</f>
        <v>1.4</v>
      </c>
      <c r="AI21" s="234">
        <f>'PPM - Run'!AI21+'PPM - Transition'!AI21</f>
        <v>0.89999999999999991</v>
      </c>
      <c r="AJ21" s="235">
        <f>'PPM - Run'!AJ21+'PPM - Transition'!AJ21</f>
        <v>0.89999999999999991</v>
      </c>
    </row>
    <row r="22" spans="2:36" ht="12.6" thickBot="1">
      <c r="B22" s="163" t="s">
        <v>177</v>
      </c>
      <c r="C22" s="162"/>
      <c r="D22" s="161"/>
      <c r="E22" s="160">
        <f>SUM(E17:E21)</f>
        <v>0</v>
      </c>
      <c r="F22" s="159">
        <f t="shared" ref="F22:AJ22" si="2">SUM(F17:F21)</f>
        <v>0</v>
      </c>
      <c r="G22" s="159">
        <f t="shared" si="2"/>
        <v>0</v>
      </c>
      <c r="H22" s="159">
        <f t="shared" si="2"/>
        <v>0</v>
      </c>
      <c r="I22" s="159">
        <f t="shared" si="2"/>
        <v>0</v>
      </c>
      <c r="J22" s="159">
        <f t="shared" si="2"/>
        <v>0</v>
      </c>
      <c r="K22" s="159">
        <f t="shared" si="2"/>
        <v>0</v>
      </c>
      <c r="L22" s="159">
        <f t="shared" si="2"/>
        <v>0</v>
      </c>
      <c r="M22" s="159">
        <f>SUM(M17:M21)</f>
        <v>0</v>
      </c>
      <c r="N22" s="159">
        <f t="shared" si="2"/>
        <v>1.7</v>
      </c>
      <c r="O22" s="159">
        <f t="shared" si="2"/>
        <v>3.7</v>
      </c>
      <c r="P22" s="159">
        <f t="shared" si="2"/>
        <v>3.7</v>
      </c>
      <c r="Q22" s="159">
        <f t="shared" si="2"/>
        <v>0</v>
      </c>
      <c r="R22" s="159">
        <f t="shared" si="2"/>
        <v>22.713329999999999</v>
      </c>
      <c r="S22" s="159">
        <f t="shared" si="2"/>
        <v>20.713329999999999</v>
      </c>
      <c r="T22" s="159">
        <f t="shared" si="2"/>
        <v>20.713329999999999</v>
      </c>
      <c r="U22" s="159">
        <f t="shared" si="2"/>
        <v>20.713329999999999</v>
      </c>
      <c r="V22" s="159">
        <f t="shared" si="2"/>
        <v>20.213329999999999</v>
      </c>
      <c r="W22" s="159">
        <f t="shared" si="2"/>
        <v>20.053329999999999</v>
      </c>
      <c r="X22" s="159">
        <f t="shared" si="2"/>
        <v>19.299999999999997</v>
      </c>
      <c r="Y22" s="159">
        <f t="shared" si="2"/>
        <v>18.799999999999997</v>
      </c>
      <c r="Z22" s="159">
        <f t="shared" si="2"/>
        <v>18.799999999999997</v>
      </c>
      <c r="AA22" s="159">
        <f t="shared" si="2"/>
        <v>18.799999999999997</v>
      </c>
      <c r="AB22" s="159">
        <f t="shared" si="2"/>
        <v>18.799999999999997</v>
      </c>
      <c r="AC22" s="159">
        <f t="shared" si="2"/>
        <v>18.799999999999997</v>
      </c>
      <c r="AD22" s="159">
        <f t="shared" si="2"/>
        <v>18.799999999999997</v>
      </c>
      <c r="AE22" s="159">
        <f t="shared" si="2"/>
        <v>18.799999999999997</v>
      </c>
      <c r="AF22" s="159">
        <f t="shared" si="2"/>
        <v>18.799999999999997</v>
      </c>
      <c r="AG22" s="159">
        <f t="shared" si="2"/>
        <v>18.799999999999997</v>
      </c>
      <c r="AH22" s="159">
        <f t="shared" si="2"/>
        <v>18.799999999999997</v>
      </c>
      <c r="AI22" s="158">
        <f t="shared" si="2"/>
        <v>11.416</v>
      </c>
      <c r="AJ22" s="157">
        <f t="shared" si="2"/>
        <v>11.416</v>
      </c>
    </row>
    <row r="24" spans="2:36">
      <c r="B24" s="156" t="s">
        <v>186</v>
      </c>
    </row>
    <row r="26" spans="2:36" ht="12">
      <c r="B26" s="280" t="s">
        <v>187</v>
      </c>
    </row>
  </sheetData>
  <mergeCells count="6">
    <mergeCell ref="B2:AH2"/>
    <mergeCell ref="B3:AH3"/>
    <mergeCell ref="E6:P6"/>
    <mergeCell ref="Q6:Q7"/>
    <mergeCell ref="R6:AC6"/>
    <mergeCell ref="AD6:AG6"/>
  </mergeCells>
  <printOptions gridLines="1"/>
  <pageMargins left="0.7" right="0.7" top="0.75" bottom="0.75" header="0.3" footer="0.3"/>
  <pageSetup fitToHeight="3" orientation="landscape" r:id="rId1"/>
  <headerFooter>
    <oddHeader xml:space="preserve">&amp;R
</oddHeader>
  </headerFooter>
  <rowBreaks count="1" manualBreakCount="1">
    <brk id="24" max="16383" man="1"/>
  </rowBreaks>
  <colBreaks count="1" manualBreakCount="1">
    <brk id="17" max="1048575" man="1"/>
  </col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4F9E7-84AD-4264-A909-5D36661F0B66}">
  <dimension ref="A1:AJ26"/>
  <sheetViews>
    <sheetView showGridLines="0" topLeftCell="E1" zoomScale="90" zoomScaleNormal="90" zoomScaleSheetLayoutView="30" workbookViewId="0">
      <selection activeCell="R14" sqref="R14"/>
    </sheetView>
  </sheetViews>
  <sheetFormatPr defaultColWidth="12.33203125" defaultRowHeight="11.45"/>
  <cols>
    <col min="1" max="1" width="6.33203125" style="154" customWidth="1"/>
    <col min="2" max="2" width="72.83203125" style="154" customWidth="1"/>
    <col min="3" max="3" width="14" style="155" customWidth="1"/>
    <col min="4" max="4" width="2" style="154" customWidth="1"/>
    <col min="5" max="16" width="10.6640625" style="154" bestFit="1" customWidth="1"/>
    <col min="17" max="17" width="29.6640625" style="154" bestFit="1" customWidth="1"/>
    <col min="18" max="29" width="10.1640625" style="154" customWidth="1"/>
    <col min="30" max="30" width="10.1640625" style="154" bestFit="1" customWidth="1"/>
    <col min="31" max="33" width="9.33203125" style="154" bestFit="1" customWidth="1"/>
    <col min="34" max="34" width="9.6640625" style="154" bestFit="1" customWidth="1"/>
    <col min="35" max="16384" width="12.33203125" style="154"/>
  </cols>
  <sheetData>
    <row r="1" spans="1:36" ht="12">
      <c r="B1" s="198" t="s">
        <v>4</v>
      </c>
    </row>
    <row r="2" spans="1:36" ht="15.6">
      <c r="A2" s="197"/>
      <c r="B2" s="317" t="s">
        <v>131</v>
      </c>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row>
    <row r="3" spans="1:36" ht="15.6">
      <c r="A3" s="197"/>
      <c r="B3" s="317" t="s">
        <v>188</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row>
    <row r="4" spans="1:36" ht="12" thickBot="1">
      <c r="B4" s="196" t="s">
        <v>133</v>
      </c>
    </row>
    <row r="5" spans="1:36" ht="23.1">
      <c r="B5" s="195"/>
      <c r="C5" s="194" t="s">
        <v>134</v>
      </c>
      <c r="D5" s="193"/>
      <c r="E5" s="192"/>
      <c r="F5" s="192"/>
      <c r="G5" s="192"/>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1" t="s">
        <v>72</v>
      </c>
      <c r="AJ5" s="190" t="s">
        <v>73</v>
      </c>
    </row>
    <row r="6" spans="1:36">
      <c r="B6" s="173" t="s">
        <v>189</v>
      </c>
      <c r="C6" s="181" t="s">
        <v>136</v>
      </c>
      <c r="D6" s="180"/>
      <c r="E6" s="318" t="s">
        <v>137</v>
      </c>
      <c r="F6" s="319"/>
      <c r="G6" s="319"/>
      <c r="H6" s="319"/>
      <c r="I6" s="319"/>
      <c r="J6" s="319"/>
      <c r="K6" s="319"/>
      <c r="L6" s="319"/>
      <c r="M6" s="319"/>
      <c r="N6" s="319"/>
      <c r="O6" s="319"/>
      <c r="P6" s="320"/>
      <c r="Q6" s="321" t="s">
        <v>138</v>
      </c>
      <c r="R6" s="318" t="s">
        <v>139</v>
      </c>
      <c r="S6" s="319"/>
      <c r="T6" s="319"/>
      <c r="U6" s="319"/>
      <c r="V6" s="319"/>
      <c r="W6" s="319"/>
      <c r="X6" s="319"/>
      <c r="Y6" s="319"/>
      <c r="Z6" s="319"/>
      <c r="AA6" s="319"/>
      <c r="AB6" s="319"/>
      <c r="AC6" s="320"/>
      <c r="AD6" s="318" t="s">
        <v>140</v>
      </c>
      <c r="AE6" s="319"/>
      <c r="AF6" s="319"/>
      <c r="AG6" s="320"/>
      <c r="AH6" s="189"/>
      <c r="AI6" s="188"/>
      <c r="AJ6" s="187"/>
    </row>
    <row r="7" spans="1:36">
      <c r="B7" s="186"/>
      <c r="C7" s="181" t="s">
        <v>141</v>
      </c>
      <c r="D7" s="180"/>
      <c r="E7" s="185" t="s">
        <v>142</v>
      </c>
      <c r="F7" s="185" t="s">
        <v>143</v>
      </c>
      <c r="G7" s="185" t="s">
        <v>144</v>
      </c>
      <c r="H7" s="185" t="s">
        <v>145</v>
      </c>
      <c r="I7" s="185" t="s">
        <v>146</v>
      </c>
      <c r="J7" s="185" t="s">
        <v>147</v>
      </c>
      <c r="K7" s="185" t="s">
        <v>148</v>
      </c>
      <c r="L7" s="185" t="s">
        <v>149</v>
      </c>
      <c r="M7" s="185" t="s">
        <v>150</v>
      </c>
      <c r="N7" s="185" t="s">
        <v>151</v>
      </c>
      <c r="O7" s="185" t="s">
        <v>152</v>
      </c>
      <c r="P7" s="185" t="s">
        <v>153</v>
      </c>
      <c r="Q7" s="322"/>
      <c r="R7" s="185" t="s">
        <v>154</v>
      </c>
      <c r="S7" s="185" t="s">
        <v>155</v>
      </c>
      <c r="T7" s="185" t="s">
        <v>156</v>
      </c>
      <c r="U7" s="185" t="s">
        <v>157</v>
      </c>
      <c r="V7" s="185" t="s">
        <v>158</v>
      </c>
      <c r="W7" s="185" t="s">
        <v>159</v>
      </c>
      <c r="X7" s="185" t="s">
        <v>160</v>
      </c>
      <c r="Y7" s="185" t="s">
        <v>161</v>
      </c>
      <c r="Z7" s="185" t="s">
        <v>162</v>
      </c>
      <c r="AA7" s="185" t="s">
        <v>163</v>
      </c>
      <c r="AB7" s="185" t="s">
        <v>164</v>
      </c>
      <c r="AC7" s="185" t="s">
        <v>165</v>
      </c>
      <c r="AD7" s="185" t="s">
        <v>166</v>
      </c>
      <c r="AE7" s="185" t="s">
        <v>167</v>
      </c>
      <c r="AF7" s="185" t="s">
        <v>168</v>
      </c>
      <c r="AG7" s="185" t="s">
        <v>169</v>
      </c>
      <c r="AH7" s="184" t="s">
        <v>170</v>
      </c>
      <c r="AI7" s="183" t="s">
        <v>171</v>
      </c>
      <c r="AJ7" s="182" t="s">
        <v>172</v>
      </c>
    </row>
    <row r="8" spans="1:36">
      <c r="B8" s="217" t="s">
        <v>173</v>
      </c>
      <c r="C8" s="216"/>
      <c r="D8" s="224"/>
      <c r="E8" s="216"/>
      <c r="F8" s="216"/>
      <c r="G8" s="216"/>
      <c r="H8" s="216"/>
      <c r="I8" s="216"/>
      <c r="J8" s="216"/>
      <c r="K8" s="216"/>
      <c r="L8" s="216"/>
      <c r="M8" s="216"/>
      <c r="N8" s="216"/>
      <c r="O8" s="216"/>
      <c r="P8" s="216"/>
      <c r="Q8" s="283">
        <v>45444</v>
      </c>
      <c r="R8" s="220"/>
      <c r="S8" s="221"/>
      <c r="T8" s="221"/>
      <c r="U8" s="221"/>
      <c r="V8" s="221"/>
      <c r="W8" s="221"/>
      <c r="X8" s="221"/>
      <c r="Y8" s="221"/>
      <c r="Z8" s="221"/>
      <c r="AA8" s="221"/>
      <c r="AB8" s="221"/>
      <c r="AC8" s="221"/>
      <c r="AD8" s="221"/>
      <c r="AE8" s="221"/>
      <c r="AF8" s="221"/>
      <c r="AG8" s="221"/>
      <c r="AH8" s="246"/>
      <c r="AI8" s="179"/>
      <c r="AJ8" s="247"/>
    </row>
    <row r="9" spans="1:36">
      <c r="B9" s="166" t="s">
        <v>174</v>
      </c>
      <c r="C9" s="209" t="s">
        <v>175</v>
      </c>
      <c r="D9" s="171"/>
      <c r="E9" s="208">
        <v>0</v>
      </c>
      <c r="F9" s="208">
        <v>0</v>
      </c>
      <c r="G9" s="208">
        <v>0</v>
      </c>
      <c r="H9" s="208">
        <v>0</v>
      </c>
      <c r="I9" s="208">
        <v>0</v>
      </c>
      <c r="J9" s="208">
        <v>0</v>
      </c>
      <c r="K9" s="208">
        <v>0</v>
      </c>
      <c r="L9" s="208">
        <v>0</v>
      </c>
      <c r="M9" s="208">
        <v>0</v>
      </c>
      <c r="N9" s="208">
        <f>N22</f>
        <v>0</v>
      </c>
      <c r="O9" s="208">
        <f t="shared" ref="O9:P9" si="0">O22</f>
        <v>0</v>
      </c>
      <c r="P9" s="208">
        <f t="shared" si="0"/>
        <v>0</v>
      </c>
      <c r="Q9" s="208">
        <v>0</v>
      </c>
      <c r="R9" s="208">
        <f t="shared" ref="R9:AJ9" si="1">R22</f>
        <v>21.96</v>
      </c>
      <c r="S9" s="208">
        <f t="shared" si="1"/>
        <v>19.96</v>
      </c>
      <c r="T9" s="208">
        <f t="shared" si="1"/>
        <v>19.96</v>
      </c>
      <c r="U9" s="208">
        <f t="shared" si="1"/>
        <v>19.96</v>
      </c>
      <c r="V9" s="208">
        <f t="shared" si="1"/>
        <v>19.46</v>
      </c>
      <c r="W9" s="208">
        <f t="shared" si="1"/>
        <v>19.3</v>
      </c>
      <c r="X9" s="208">
        <f t="shared" si="1"/>
        <v>19.3</v>
      </c>
      <c r="Y9" s="208">
        <f t="shared" si="1"/>
        <v>18.8</v>
      </c>
      <c r="Z9" s="208">
        <f t="shared" si="1"/>
        <v>18.8</v>
      </c>
      <c r="AA9" s="208">
        <f t="shared" si="1"/>
        <v>18.8</v>
      </c>
      <c r="AB9" s="208">
        <f t="shared" si="1"/>
        <v>18.8</v>
      </c>
      <c r="AC9" s="208">
        <f t="shared" si="1"/>
        <v>18.8</v>
      </c>
      <c r="AD9" s="208">
        <f t="shared" si="1"/>
        <v>18.8</v>
      </c>
      <c r="AE9" s="208">
        <f t="shared" si="1"/>
        <v>18.8</v>
      </c>
      <c r="AF9" s="208">
        <f t="shared" si="1"/>
        <v>18.8</v>
      </c>
      <c r="AG9" s="208">
        <f t="shared" si="1"/>
        <v>18.8</v>
      </c>
      <c r="AH9" s="208">
        <f t="shared" si="1"/>
        <v>18.8</v>
      </c>
      <c r="AI9" s="208">
        <f t="shared" si="1"/>
        <v>11.416</v>
      </c>
      <c r="AJ9" s="208">
        <f t="shared" si="1"/>
        <v>11.416</v>
      </c>
    </row>
    <row r="10" spans="1:36">
      <c r="B10" s="166" t="s">
        <v>176</v>
      </c>
      <c r="C10" s="219"/>
      <c r="D10" s="171"/>
      <c r="E10" s="208">
        <v>0</v>
      </c>
      <c r="F10" s="208">
        <v>0</v>
      </c>
      <c r="G10" s="208">
        <v>0</v>
      </c>
      <c r="H10" s="208">
        <v>0</v>
      </c>
      <c r="I10" s="208">
        <v>0</v>
      </c>
      <c r="J10" s="208">
        <v>0</v>
      </c>
      <c r="K10" s="208">
        <v>0</v>
      </c>
      <c r="L10" s="208">
        <v>0</v>
      </c>
      <c r="M10" s="208">
        <v>0</v>
      </c>
      <c r="N10" s="208">
        <v>0</v>
      </c>
      <c r="O10" s="208">
        <v>0</v>
      </c>
      <c r="P10" s="208">
        <v>0</v>
      </c>
      <c r="Q10" s="208">
        <v>0</v>
      </c>
      <c r="R10" s="208">
        <v>0</v>
      </c>
      <c r="S10" s="208">
        <v>0</v>
      </c>
      <c r="T10" s="208">
        <v>0</v>
      </c>
      <c r="U10" s="208">
        <v>0</v>
      </c>
      <c r="V10" s="208">
        <v>0</v>
      </c>
      <c r="W10" s="208">
        <v>0</v>
      </c>
      <c r="X10" s="208">
        <v>0</v>
      </c>
      <c r="Y10" s="208">
        <v>0</v>
      </c>
      <c r="Z10" s="208">
        <v>0</v>
      </c>
      <c r="AA10" s="208">
        <v>0</v>
      </c>
      <c r="AB10" s="208">
        <v>0</v>
      </c>
      <c r="AC10" s="208">
        <v>0</v>
      </c>
      <c r="AD10" s="208">
        <v>0</v>
      </c>
      <c r="AE10" s="208">
        <v>0</v>
      </c>
      <c r="AF10" s="208">
        <v>0</v>
      </c>
      <c r="AG10" s="208">
        <v>0</v>
      </c>
      <c r="AH10" s="248">
        <v>0</v>
      </c>
      <c r="AI10" s="207">
        <v>0</v>
      </c>
      <c r="AJ10" s="249">
        <v>0</v>
      </c>
    </row>
    <row r="11" spans="1:36" ht="12" thickBot="1">
      <c r="B11" s="273" t="s">
        <v>177</v>
      </c>
      <c r="C11" s="210"/>
      <c r="D11" s="177"/>
      <c r="E11" s="176">
        <f>SUM(E9:E10)</f>
        <v>0</v>
      </c>
      <c r="F11" s="176">
        <f t="shared" ref="F11:M11" si="2">SUM(F9:F10)</f>
        <v>0</v>
      </c>
      <c r="G11" s="176">
        <f t="shared" si="2"/>
        <v>0</v>
      </c>
      <c r="H11" s="176">
        <f t="shared" si="2"/>
        <v>0</v>
      </c>
      <c r="I11" s="176">
        <f t="shared" si="2"/>
        <v>0</v>
      </c>
      <c r="J11" s="176">
        <f t="shared" si="2"/>
        <v>0</v>
      </c>
      <c r="K11" s="176">
        <f t="shared" si="2"/>
        <v>0</v>
      </c>
      <c r="L11" s="176">
        <f t="shared" si="2"/>
        <v>0</v>
      </c>
      <c r="M11" s="176">
        <f t="shared" si="2"/>
        <v>0</v>
      </c>
      <c r="N11" s="176">
        <f>SUM(N9:N10)</f>
        <v>0</v>
      </c>
      <c r="O11" s="176">
        <f t="shared" ref="O11:P11" si="3">SUM(O9:O10)</f>
        <v>0</v>
      </c>
      <c r="P11" s="176">
        <f t="shared" si="3"/>
        <v>0</v>
      </c>
      <c r="Q11" s="176">
        <v>0</v>
      </c>
      <c r="R11" s="176">
        <f t="shared" ref="R11:AJ11" si="4">SUM(R9:R10)</f>
        <v>21.96</v>
      </c>
      <c r="S11" s="176">
        <f t="shared" si="4"/>
        <v>19.96</v>
      </c>
      <c r="T11" s="176">
        <f t="shared" si="4"/>
        <v>19.96</v>
      </c>
      <c r="U11" s="176">
        <f t="shared" si="4"/>
        <v>19.96</v>
      </c>
      <c r="V11" s="176">
        <f t="shared" si="4"/>
        <v>19.46</v>
      </c>
      <c r="W11" s="176">
        <f t="shared" si="4"/>
        <v>19.3</v>
      </c>
      <c r="X11" s="176">
        <f t="shared" si="4"/>
        <v>19.3</v>
      </c>
      <c r="Y11" s="176">
        <f t="shared" si="4"/>
        <v>18.8</v>
      </c>
      <c r="Z11" s="176">
        <f t="shared" si="4"/>
        <v>18.8</v>
      </c>
      <c r="AA11" s="176">
        <f t="shared" si="4"/>
        <v>18.8</v>
      </c>
      <c r="AB11" s="176">
        <f t="shared" si="4"/>
        <v>18.8</v>
      </c>
      <c r="AC11" s="176">
        <f t="shared" si="4"/>
        <v>18.8</v>
      </c>
      <c r="AD11" s="176">
        <f t="shared" si="4"/>
        <v>18.8</v>
      </c>
      <c r="AE11" s="176">
        <f t="shared" si="4"/>
        <v>18.8</v>
      </c>
      <c r="AF11" s="176">
        <f t="shared" si="4"/>
        <v>18.8</v>
      </c>
      <c r="AG11" s="176">
        <f t="shared" si="4"/>
        <v>18.8</v>
      </c>
      <c r="AH11" s="250">
        <f t="shared" si="4"/>
        <v>18.8</v>
      </c>
      <c r="AI11" s="175">
        <f t="shared" si="4"/>
        <v>11.416</v>
      </c>
      <c r="AJ11" s="251">
        <f t="shared" si="4"/>
        <v>11.416</v>
      </c>
    </row>
    <row r="12" spans="1:36" ht="12">
      <c r="B12" s="274" t="s">
        <v>178</v>
      </c>
      <c r="C12" s="218"/>
      <c r="D12" s="223"/>
      <c r="E12" s="218"/>
      <c r="F12" s="168"/>
      <c r="G12" s="168"/>
      <c r="H12" s="168"/>
      <c r="I12" s="168"/>
      <c r="J12" s="168"/>
      <c r="K12" s="168"/>
      <c r="L12" s="168"/>
      <c r="M12" s="168"/>
      <c r="N12" s="168"/>
      <c r="O12" s="168"/>
      <c r="P12" s="168"/>
      <c r="Q12" s="168"/>
      <c r="R12" s="168"/>
      <c r="S12" s="168"/>
      <c r="T12" s="168"/>
      <c r="U12" s="168"/>
      <c r="V12" s="168"/>
      <c r="W12" s="168"/>
      <c r="X12" s="168"/>
      <c r="Y12" s="168"/>
      <c r="Z12" s="168"/>
      <c r="AA12" s="168"/>
      <c r="AB12" s="168"/>
      <c r="AC12" s="168"/>
      <c r="AD12" s="168"/>
      <c r="AE12" s="168"/>
      <c r="AF12" s="168"/>
      <c r="AG12" s="168"/>
      <c r="AH12" s="168"/>
      <c r="AI12" s="167"/>
      <c r="AJ12" s="252"/>
    </row>
    <row r="13" spans="1:36">
      <c r="B13" s="166" t="s">
        <v>179</v>
      </c>
      <c r="C13" s="172"/>
      <c r="D13" s="171"/>
      <c r="E13" s="208">
        <v>0</v>
      </c>
      <c r="F13" s="225">
        <v>0</v>
      </c>
      <c r="G13" s="225">
        <v>0</v>
      </c>
      <c r="H13" s="225">
        <v>0</v>
      </c>
      <c r="I13" s="225">
        <v>0</v>
      </c>
      <c r="J13" s="225">
        <v>0</v>
      </c>
      <c r="K13" s="225">
        <v>0</v>
      </c>
      <c r="L13" s="225">
        <v>0</v>
      </c>
      <c r="M13" s="225">
        <v>0</v>
      </c>
      <c r="N13" s="225">
        <v>0</v>
      </c>
      <c r="O13" s="225">
        <v>0</v>
      </c>
      <c r="P13" s="225">
        <v>0</v>
      </c>
      <c r="Q13" s="225">
        <v>0</v>
      </c>
      <c r="R13" s="225">
        <v>0</v>
      </c>
      <c r="S13" s="225">
        <v>0</v>
      </c>
      <c r="T13" s="225">
        <v>0</v>
      </c>
      <c r="U13" s="225">
        <v>0</v>
      </c>
      <c r="V13" s="225">
        <v>0</v>
      </c>
      <c r="W13" s="225">
        <v>0</v>
      </c>
      <c r="X13" s="225">
        <v>0</v>
      </c>
      <c r="Y13" s="225">
        <v>0</v>
      </c>
      <c r="Z13" s="225">
        <v>0</v>
      </c>
      <c r="AA13" s="225">
        <v>0</v>
      </c>
      <c r="AB13" s="225">
        <v>0</v>
      </c>
      <c r="AC13" s="225">
        <v>0</v>
      </c>
      <c r="AD13" s="225">
        <v>0</v>
      </c>
      <c r="AE13" s="225">
        <v>0</v>
      </c>
      <c r="AF13" s="225">
        <v>0</v>
      </c>
      <c r="AG13" s="225">
        <v>0</v>
      </c>
      <c r="AH13" s="253">
        <v>0</v>
      </c>
      <c r="AI13" s="254">
        <v>0</v>
      </c>
      <c r="AJ13" s="255">
        <v>0</v>
      </c>
    </row>
    <row r="14" spans="1:36">
      <c r="B14" s="166" t="s">
        <v>180</v>
      </c>
      <c r="C14" s="172"/>
      <c r="D14" s="171"/>
      <c r="E14" s="208">
        <v>0</v>
      </c>
      <c r="F14" s="208">
        <v>0</v>
      </c>
      <c r="G14" s="208">
        <v>0</v>
      </c>
      <c r="H14" s="208">
        <v>0</v>
      </c>
      <c r="I14" s="208">
        <v>0</v>
      </c>
      <c r="J14" s="208">
        <v>0</v>
      </c>
      <c r="K14" s="208">
        <v>0</v>
      </c>
      <c r="L14" s="208">
        <v>0</v>
      </c>
      <c r="M14" s="208">
        <v>0</v>
      </c>
      <c r="N14" s="208">
        <v>0</v>
      </c>
      <c r="O14" s="208">
        <v>0</v>
      </c>
      <c r="P14" s="208">
        <v>0</v>
      </c>
      <c r="Q14" s="208">
        <v>0</v>
      </c>
      <c r="R14" s="208">
        <v>0</v>
      </c>
      <c r="S14" s="208">
        <v>0</v>
      </c>
      <c r="T14" s="208">
        <v>0</v>
      </c>
      <c r="U14" s="208">
        <v>0</v>
      </c>
      <c r="V14" s="208">
        <v>0</v>
      </c>
      <c r="W14" s="208">
        <v>0</v>
      </c>
      <c r="X14" s="208">
        <v>0</v>
      </c>
      <c r="Y14" s="208">
        <v>0</v>
      </c>
      <c r="Z14" s="208">
        <v>0</v>
      </c>
      <c r="AA14" s="208">
        <v>0</v>
      </c>
      <c r="AB14" s="208">
        <v>0</v>
      </c>
      <c r="AC14" s="208">
        <v>0</v>
      </c>
      <c r="AD14" s="208">
        <v>0</v>
      </c>
      <c r="AE14" s="208">
        <v>0</v>
      </c>
      <c r="AF14" s="208">
        <v>0</v>
      </c>
      <c r="AG14" s="208">
        <v>0</v>
      </c>
      <c r="AH14" s="248">
        <v>0</v>
      </c>
      <c r="AI14" s="207">
        <v>0</v>
      </c>
      <c r="AJ14" s="249">
        <v>0</v>
      </c>
    </row>
    <row r="15" spans="1:36" ht="12" thickBot="1">
      <c r="B15" s="273" t="s">
        <v>177</v>
      </c>
      <c r="C15" s="210"/>
      <c r="D15" s="170"/>
      <c r="E15" s="205">
        <f>SUM(E13:E14)</f>
        <v>0</v>
      </c>
      <c r="F15" s="205">
        <f t="shared" ref="F15:M15" si="5">SUM(F13:F14)</f>
        <v>0</v>
      </c>
      <c r="G15" s="205">
        <f t="shared" si="5"/>
        <v>0</v>
      </c>
      <c r="H15" s="205">
        <f t="shared" si="5"/>
        <v>0</v>
      </c>
      <c r="I15" s="205">
        <f t="shared" si="5"/>
        <v>0</v>
      </c>
      <c r="J15" s="205">
        <f t="shared" si="5"/>
        <v>0</v>
      </c>
      <c r="K15" s="205">
        <f t="shared" si="5"/>
        <v>0</v>
      </c>
      <c r="L15" s="205">
        <f t="shared" si="5"/>
        <v>0</v>
      </c>
      <c r="M15" s="205">
        <f t="shared" si="5"/>
        <v>0</v>
      </c>
      <c r="N15" s="205">
        <v>0</v>
      </c>
      <c r="O15" s="205">
        <v>0</v>
      </c>
      <c r="P15" s="205">
        <v>0</v>
      </c>
      <c r="Q15" s="205">
        <v>0</v>
      </c>
      <c r="R15" s="205">
        <v>0</v>
      </c>
      <c r="S15" s="205">
        <v>0</v>
      </c>
      <c r="T15" s="205">
        <v>0</v>
      </c>
      <c r="U15" s="205">
        <v>0</v>
      </c>
      <c r="V15" s="205">
        <v>0</v>
      </c>
      <c r="W15" s="205">
        <v>0</v>
      </c>
      <c r="X15" s="205">
        <v>0</v>
      </c>
      <c r="Y15" s="205">
        <v>0</v>
      </c>
      <c r="Z15" s="205">
        <v>0</v>
      </c>
      <c r="AA15" s="205">
        <v>0</v>
      </c>
      <c r="AB15" s="205">
        <v>0</v>
      </c>
      <c r="AC15" s="205">
        <v>0</v>
      </c>
      <c r="AD15" s="205">
        <v>0</v>
      </c>
      <c r="AE15" s="205">
        <v>0</v>
      </c>
      <c r="AF15" s="205">
        <v>0</v>
      </c>
      <c r="AG15" s="205">
        <v>0</v>
      </c>
      <c r="AH15" s="256">
        <v>0</v>
      </c>
      <c r="AI15" s="204">
        <v>0</v>
      </c>
      <c r="AJ15" s="257">
        <v>0</v>
      </c>
    </row>
    <row r="16" spans="1:36" ht="12">
      <c r="B16" s="274" t="s">
        <v>181</v>
      </c>
      <c r="C16" s="214"/>
      <c r="D16" s="169"/>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8"/>
      <c r="AG16" s="168"/>
      <c r="AH16" s="168"/>
      <c r="AI16" s="167"/>
      <c r="AJ16" s="252"/>
    </row>
    <row r="17" spans="2:36" ht="12">
      <c r="B17" s="166" t="s">
        <v>182</v>
      </c>
      <c r="C17" s="165"/>
      <c r="D17" s="164"/>
      <c r="E17" s="211">
        <v>0</v>
      </c>
      <c r="F17" s="211">
        <v>0</v>
      </c>
      <c r="G17" s="211">
        <v>0</v>
      </c>
      <c r="H17" s="211">
        <v>0</v>
      </c>
      <c r="I17" s="211">
        <v>0</v>
      </c>
      <c r="J17" s="211">
        <v>0</v>
      </c>
      <c r="K17" s="211">
        <v>0</v>
      </c>
      <c r="L17" s="211">
        <v>0</v>
      </c>
      <c r="M17" s="211">
        <v>0</v>
      </c>
      <c r="N17" s="208">
        <v>0</v>
      </c>
      <c r="O17" s="208">
        <v>0</v>
      </c>
      <c r="P17" s="208">
        <v>0</v>
      </c>
      <c r="Q17" s="211">
        <v>0</v>
      </c>
      <c r="R17" s="225">
        <v>4.05</v>
      </c>
      <c r="S17" s="225">
        <v>4.05</v>
      </c>
      <c r="T17" s="225">
        <v>4.05</v>
      </c>
      <c r="U17" s="225">
        <v>4.05</v>
      </c>
      <c r="V17" s="225">
        <v>3.55</v>
      </c>
      <c r="W17" s="225">
        <v>3.55</v>
      </c>
      <c r="X17" s="225">
        <v>3.55</v>
      </c>
      <c r="Y17" s="225">
        <v>3.05</v>
      </c>
      <c r="Z17" s="225">
        <v>3.05</v>
      </c>
      <c r="AA17" s="225">
        <v>3.05</v>
      </c>
      <c r="AB17" s="225">
        <v>3.05</v>
      </c>
      <c r="AC17" s="225">
        <v>3.05</v>
      </c>
      <c r="AD17" s="225">
        <v>3.05</v>
      </c>
      <c r="AE17" s="225">
        <v>3.05</v>
      </c>
      <c r="AF17" s="225">
        <v>3.05</v>
      </c>
      <c r="AG17" s="225">
        <v>3.05</v>
      </c>
      <c r="AH17" s="225">
        <v>3.05</v>
      </c>
      <c r="AI17" s="225">
        <v>1.85</v>
      </c>
      <c r="AJ17" s="225">
        <v>1.85</v>
      </c>
    </row>
    <row r="18" spans="2:36" ht="12">
      <c r="B18" s="166" t="s">
        <v>183</v>
      </c>
      <c r="C18" s="165"/>
      <c r="D18" s="164"/>
      <c r="E18" s="201">
        <v>0</v>
      </c>
      <c r="F18" s="201">
        <v>0</v>
      </c>
      <c r="G18" s="201">
        <v>0</v>
      </c>
      <c r="H18" s="201">
        <v>0</v>
      </c>
      <c r="I18" s="201">
        <v>0</v>
      </c>
      <c r="J18" s="201">
        <v>0</v>
      </c>
      <c r="K18" s="201">
        <v>0</v>
      </c>
      <c r="L18" s="201">
        <v>0</v>
      </c>
      <c r="M18" s="201">
        <v>0</v>
      </c>
      <c r="N18" s="201">
        <v>0</v>
      </c>
      <c r="O18" s="201"/>
      <c r="P18" s="201"/>
      <c r="Q18" s="201">
        <v>0</v>
      </c>
      <c r="R18" s="201">
        <v>6</v>
      </c>
      <c r="S18" s="201">
        <v>3.9999999999999996</v>
      </c>
      <c r="T18" s="201">
        <v>3.9999999999999996</v>
      </c>
      <c r="U18" s="201">
        <v>4</v>
      </c>
      <c r="V18" s="201">
        <v>3.9999999999999996</v>
      </c>
      <c r="W18" s="201">
        <v>4</v>
      </c>
      <c r="X18" s="201">
        <v>4</v>
      </c>
      <c r="Y18" s="201">
        <v>4</v>
      </c>
      <c r="Z18" s="201">
        <v>4</v>
      </c>
      <c r="AA18" s="201">
        <v>4</v>
      </c>
      <c r="AB18" s="201">
        <v>4</v>
      </c>
      <c r="AC18" s="201">
        <v>4</v>
      </c>
      <c r="AD18" s="201">
        <v>4</v>
      </c>
      <c r="AE18" s="201">
        <v>4</v>
      </c>
      <c r="AF18" s="201">
        <v>4</v>
      </c>
      <c r="AG18" s="201">
        <v>4</v>
      </c>
      <c r="AH18" s="258">
        <v>4</v>
      </c>
      <c r="AI18" s="271">
        <v>2.4</v>
      </c>
      <c r="AJ18" s="271">
        <v>2.4</v>
      </c>
    </row>
    <row r="19" spans="2:36" ht="12">
      <c r="B19" s="166" t="s">
        <v>23</v>
      </c>
      <c r="C19" s="165"/>
      <c r="D19" s="164"/>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3"/>
      <c r="AG19" s="233"/>
      <c r="AH19" s="259"/>
      <c r="AI19" s="260">
        <v>0</v>
      </c>
      <c r="AJ19" s="260">
        <v>0</v>
      </c>
    </row>
    <row r="20" spans="2:36" ht="12">
      <c r="B20" s="272" t="s">
        <v>184</v>
      </c>
      <c r="C20" s="165"/>
      <c r="D20" s="164"/>
      <c r="E20" s="201">
        <v>0</v>
      </c>
      <c r="F20" s="201">
        <v>0</v>
      </c>
      <c r="G20" s="201">
        <v>0</v>
      </c>
      <c r="H20" s="201">
        <v>0</v>
      </c>
      <c r="I20" s="201">
        <v>0</v>
      </c>
      <c r="J20" s="201">
        <v>0</v>
      </c>
      <c r="K20" s="201">
        <v>0</v>
      </c>
      <c r="L20" s="201">
        <v>0</v>
      </c>
      <c r="M20" s="201">
        <v>0</v>
      </c>
      <c r="N20" s="201">
        <v>0</v>
      </c>
      <c r="O20" s="201"/>
      <c r="P20" s="201"/>
      <c r="Q20" s="201">
        <v>0</v>
      </c>
      <c r="R20" s="208">
        <v>10.41</v>
      </c>
      <c r="S20" s="208">
        <v>10.41</v>
      </c>
      <c r="T20" s="208">
        <v>10.41</v>
      </c>
      <c r="U20" s="208">
        <v>10.41</v>
      </c>
      <c r="V20" s="208">
        <v>10.41</v>
      </c>
      <c r="W20" s="208">
        <v>10.35</v>
      </c>
      <c r="X20" s="208">
        <v>10.35</v>
      </c>
      <c r="Y20" s="208">
        <v>10.35</v>
      </c>
      <c r="Z20" s="208">
        <v>10.35</v>
      </c>
      <c r="AA20" s="208">
        <v>10.35</v>
      </c>
      <c r="AB20" s="208">
        <v>10.35</v>
      </c>
      <c r="AC20" s="208">
        <v>10.35</v>
      </c>
      <c r="AD20" s="208">
        <v>10.35</v>
      </c>
      <c r="AE20" s="208">
        <v>10.35</v>
      </c>
      <c r="AF20" s="208">
        <v>10.35</v>
      </c>
      <c r="AG20" s="208">
        <v>10.35</v>
      </c>
      <c r="AH20" s="208">
        <v>10.35</v>
      </c>
      <c r="AI20" s="208">
        <v>6.266</v>
      </c>
      <c r="AJ20" s="208">
        <v>6.266</v>
      </c>
    </row>
    <row r="21" spans="2:36" ht="12">
      <c r="B21" s="272" t="s">
        <v>185</v>
      </c>
      <c r="C21" s="165"/>
      <c r="D21" s="164"/>
      <c r="E21" s="201">
        <v>0</v>
      </c>
      <c r="F21" s="201">
        <v>0</v>
      </c>
      <c r="G21" s="201">
        <v>0</v>
      </c>
      <c r="H21" s="201">
        <v>0</v>
      </c>
      <c r="I21" s="201">
        <v>0</v>
      </c>
      <c r="J21" s="201">
        <v>0</v>
      </c>
      <c r="K21" s="201">
        <v>0</v>
      </c>
      <c r="L21" s="201">
        <v>0</v>
      </c>
      <c r="M21" s="201">
        <v>0</v>
      </c>
      <c r="N21" s="201">
        <v>0</v>
      </c>
      <c r="O21" s="201">
        <v>0</v>
      </c>
      <c r="P21" s="201">
        <v>0</v>
      </c>
      <c r="Q21" s="201">
        <v>0</v>
      </c>
      <c r="R21" s="201">
        <v>1.5</v>
      </c>
      <c r="S21" s="201">
        <v>1.5</v>
      </c>
      <c r="T21" s="201">
        <v>1.5</v>
      </c>
      <c r="U21" s="201">
        <v>1.5</v>
      </c>
      <c r="V21" s="201">
        <v>1.5</v>
      </c>
      <c r="W21" s="201">
        <v>1.4</v>
      </c>
      <c r="X21" s="201">
        <v>1.4</v>
      </c>
      <c r="Y21" s="201">
        <v>1.4</v>
      </c>
      <c r="Z21" s="201">
        <v>1.4</v>
      </c>
      <c r="AA21" s="201">
        <v>1.4</v>
      </c>
      <c r="AB21" s="201">
        <v>1.4</v>
      </c>
      <c r="AC21" s="201">
        <v>1.4</v>
      </c>
      <c r="AD21" s="201">
        <v>1.4</v>
      </c>
      <c r="AE21" s="201">
        <v>1.4</v>
      </c>
      <c r="AF21" s="201">
        <v>1.4</v>
      </c>
      <c r="AG21" s="201">
        <v>1.4</v>
      </c>
      <c r="AH21" s="258">
        <v>1.4</v>
      </c>
      <c r="AI21" s="271">
        <v>0.89999999999999991</v>
      </c>
      <c r="AJ21" s="271">
        <v>0.89999999999999991</v>
      </c>
    </row>
    <row r="22" spans="2:36" ht="12.6" thickBot="1">
      <c r="B22" s="163" t="s">
        <v>177</v>
      </c>
      <c r="C22" s="162"/>
      <c r="D22" s="161"/>
      <c r="E22" s="160">
        <f t="shared" ref="E22:P22" si="6">E21+E20+E18+E17</f>
        <v>0</v>
      </c>
      <c r="F22" s="159">
        <f t="shared" si="6"/>
        <v>0</v>
      </c>
      <c r="G22" s="159">
        <f t="shared" si="6"/>
        <v>0</v>
      </c>
      <c r="H22" s="159">
        <f t="shared" si="6"/>
        <v>0</v>
      </c>
      <c r="I22" s="159">
        <f t="shared" si="6"/>
        <v>0</v>
      </c>
      <c r="J22" s="159">
        <f t="shared" si="6"/>
        <v>0</v>
      </c>
      <c r="K22" s="159">
        <f t="shared" si="6"/>
        <v>0</v>
      </c>
      <c r="L22" s="159">
        <f t="shared" si="6"/>
        <v>0</v>
      </c>
      <c r="M22" s="159">
        <f t="shared" si="6"/>
        <v>0</v>
      </c>
      <c r="N22" s="159">
        <f t="shared" si="6"/>
        <v>0</v>
      </c>
      <c r="O22" s="159">
        <f t="shared" si="6"/>
        <v>0</v>
      </c>
      <c r="P22" s="159">
        <f t="shared" si="6"/>
        <v>0</v>
      </c>
      <c r="Q22" s="159">
        <v>0</v>
      </c>
      <c r="R22" s="159">
        <f>R21+R20+R18+R17</f>
        <v>21.96</v>
      </c>
      <c r="S22" s="159">
        <f t="shared" ref="S22:AJ22" si="7">S21+S20+S18+S17</f>
        <v>19.96</v>
      </c>
      <c r="T22" s="159">
        <f t="shared" si="7"/>
        <v>19.96</v>
      </c>
      <c r="U22" s="159">
        <f t="shared" si="7"/>
        <v>19.96</v>
      </c>
      <c r="V22" s="159">
        <f t="shared" si="7"/>
        <v>19.46</v>
      </c>
      <c r="W22" s="159">
        <f t="shared" si="7"/>
        <v>19.3</v>
      </c>
      <c r="X22" s="159">
        <f t="shared" si="7"/>
        <v>19.3</v>
      </c>
      <c r="Y22" s="159">
        <f t="shared" si="7"/>
        <v>18.8</v>
      </c>
      <c r="Z22" s="159">
        <f t="shared" si="7"/>
        <v>18.8</v>
      </c>
      <c r="AA22" s="159">
        <f t="shared" si="7"/>
        <v>18.8</v>
      </c>
      <c r="AB22" s="159">
        <f t="shared" si="7"/>
        <v>18.8</v>
      </c>
      <c r="AC22" s="159">
        <f t="shared" si="7"/>
        <v>18.8</v>
      </c>
      <c r="AD22" s="159">
        <f t="shared" si="7"/>
        <v>18.8</v>
      </c>
      <c r="AE22" s="159">
        <f t="shared" si="7"/>
        <v>18.8</v>
      </c>
      <c r="AF22" s="159">
        <f t="shared" si="7"/>
        <v>18.8</v>
      </c>
      <c r="AG22" s="159">
        <f t="shared" si="7"/>
        <v>18.8</v>
      </c>
      <c r="AH22" s="261">
        <f t="shared" si="7"/>
        <v>18.8</v>
      </c>
      <c r="AI22" s="158">
        <f t="shared" si="7"/>
        <v>11.416</v>
      </c>
      <c r="AJ22" s="262">
        <f t="shared" si="7"/>
        <v>11.416</v>
      </c>
    </row>
    <row r="24" spans="2:36">
      <c r="B24" s="156" t="s">
        <v>186</v>
      </c>
    </row>
    <row r="26" spans="2:36" ht="12">
      <c r="B26" s="280" t="s">
        <v>187</v>
      </c>
    </row>
  </sheetData>
  <mergeCells count="6">
    <mergeCell ref="B2:AH2"/>
    <mergeCell ref="B3:AH3"/>
    <mergeCell ref="E6:P6"/>
    <mergeCell ref="Q6:Q7"/>
    <mergeCell ref="R6:AC6"/>
    <mergeCell ref="AD6:AG6"/>
  </mergeCells>
  <printOptions gridLines="1"/>
  <pageMargins left="0.7" right="0.7" top="0.75" bottom="0.75" header="0.3" footer="0.3"/>
  <pageSetup fitToHeight="3" orientation="landscape" r:id="rId1"/>
  <headerFooter>
    <oddHeader xml:space="preserve">&amp;R
</oddHeader>
  </headerFooter>
  <rowBreaks count="1" manualBreakCount="1">
    <brk id="24" max="16383" man="1"/>
  </rowBreaks>
  <colBreaks count="1" manualBreakCount="1">
    <brk id="17" max="1048575" man="1"/>
  </col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7F6A7-9E72-4950-A142-0B30E20935C9}">
  <dimension ref="A1:AJ26"/>
  <sheetViews>
    <sheetView showGridLines="0" topLeftCell="I1" zoomScale="90" zoomScaleNormal="90" zoomScaleSheetLayoutView="30" workbookViewId="0">
      <selection activeCell="S9" sqref="S9"/>
    </sheetView>
  </sheetViews>
  <sheetFormatPr defaultColWidth="12.33203125" defaultRowHeight="11.45"/>
  <cols>
    <col min="1" max="1" width="6.33203125" style="154" customWidth="1"/>
    <col min="2" max="2" width="72.83203125" style="154" customWidth="1"/>
    <col min="3" max="3" width="14" style="155" customWidth="1"/>
    <col min="4" max="4" width="2" style="154" customWidth="1"/>
    <col min="5" max="16" width="10.6640625" style="154" bestFit="1" customWidth="1"/>
    <col min="17" max="17" width="29.6640625" style="154" bestFit="1" customWidth="1"/>
    <col min="18" max="29" width="10.1640625" style="154" customWidth="1"/>
    <col min="30" max="30" width="10.1640625" style="154" bestFit="1" customWidth="1"/>
    <col min="31" max="33" width="9.33203125" style="154" bestFit="1" customWidth="1"/>
    <col min="34" max="34" width="9.6640625" style="154" bestFit="1" customWidth="1"/>
    <col min="35" max="16384" width="12.33203125" style="154"/>
  </cols>
  <sheetData>
    <row r="1" spans="1:36" ht="12">
      <c r="B1" s="198" t="s">
        <v>4</v>
      </c>
    </row>
    <row r="2" spans="1:36" ht="15.6">
      <c r="A2" s="197"/>
      <c r="B2" s="317" t="s">
        <v>131</v>
      </c>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row>
    <row r="3" spans="1:36" ht="15.6">
      <c r="A3" s="197"/>
      <c r="B3" s="317" t="s">
        <v>190</v>
      </c>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row>
    <row r="4" spans="1:36" ht="12" thickBot="1">
      <c r="B4" s="196" t="s">
        <v>133</v>
      </c>
    </row>
    <row r="5" spans="1:36" ht="23.1">
      <c r="B5" s="195"/>
      <c r="C5" s="194" t="s">
        <v>134</v>
      </c>
      <c r="D5" s="193"/>
      <c r="E5" s="192"/>
      <c r="F5" s="192"/>
      <c r="G5" s="192"/>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1" t="s">
        <v>72</v>
      </c>
      <c r="AJ5" s="190" t="s">
        <v>73</v>
      </c>
    </row>
    <row r="6" spans="1:36">
      <c r="B6" s="173" t="s">
        <v>191</v>
      </c>
      <c r="C6" s="181" t="s">
        <v>136</v>
      </c>
      <c r="D6" s="180"/>
      <c r="E6" s="318" t="s">
        <v>137</v>
      </c>
      <c r="F6" s="319"/>
      <c r="G6" s="319"/>
      <c r="H6" s="319"/>
      <c r="I6" s="319"/>
      <c r="J6" s="319"/>
      <c r="K6" s="319"/>
      <c r="L6" s="319"/>
      <c r="M6" s="319"/>
      <c r="N6" s="319"/>
      <c r="O6" s="319"/>
      <c r="P6" s="320"/>
      <c r="Q6" s="321" t="s">
        <v>138</v>
      </c>
      <c r="R6" s="318" t="s">
        <v>139</v>
      </c>
      <c r="S6" s="319"/>
      <c r="T6" s="319"/>
      <c r="U6" s="319"/>
      <c r="V6" s="319"/>
      <c r="W6" s="319"/>
      <c r="X6" s="319"/>
      <c r="Y6" s="319"/>
      <c r="Z6" s="319"/>
      <c r="AA6" s="319"/>
      <c r="AB6" s="319"/>
      <c r="AC6" s="320"/>
      <c r="AD6" s="318" t="s">
        <v>140</v>
      </c>
      <c r="AE6" s="319"/>
      <c r="AF6" s="319"/>
      <c r="AG6" s="320"/>
      <c r="AH6" s="189"/>
      <c r="AI6" s="188"/>
      <c r="AJ6" s="187"/>
    </row>
    <row r="7" spans="1:36">
      <c r="B7" s="186"/>
      <c r="C7" s="181" t="s">
        <v>141</v>
      </c>
      <c r="D7" s="180"/>
      <c r="E7" s="185" t="s">
        <v>142</v>
      </c>
      <c r="F7" s="185" t="s">
        <v>143</v>
      </c>
      <c r="G7" s="185" t="s">
        <v>144</v>
      </c>
      <c r="H7" s="185" t="s">
        <v>145</v>
      </c>
      <c r="I7" s="185" t="s">
        <v>146</v>
      </c>
      <c r="J7" s="185" t="s">
        <v>147</v>
      </c>
      <c r="K7" s="185" t="s">
        <v>148</v>
      </c>
      <c r="L7" s="185" t="s">
        <v>149</v>
      </c>
      <c r="M7" s="185" t="s">
        <v>150</v>
      </c>
      <c r="N7" s="185" t="s">
        <v>151</v>
      </c>
      <c r="O7" s="185" t="s">
        <v>152</v>
      </c>
      <c r="P7" s="185" t="s">
        <v>153</v>
      </c>
      <c r="Q7" s="322"/>
      <c r="R7" s="185" t="s">
        <v>154</v>
      </c>
      <c r="S7" s="185" t="s">
        <v>155</v>
      </c>
      <c r="T7" s="185" t="s">
        <v>156</v>
      </c>
      <c r="U7" s="185" t="s">
        <v>157</v>
      </c>
      <c r="V7" s="185" t="s">
        <v>158</v>
      </c>
      <c r="W7" s="185" t="s">
        <v>159</v>
      </c>
      <c r="X7" s="185" t="s">
        <v>160</v>
      </c>
      <c r="Y7" s="185" t="s">
        <v>161</v>
      </c>
      <c r="Z7" s="185" t="s">
        <v>162</v>
      </c>
      <c r="AA7" s="185" t="s">
        <v>163</v>
      </c>
      <c r="AB7" s="185" t="s">
        <v>164</v>
      </c>
      <c r="AC7" s="185" t="s">
        <v>165</v>
      </c>
      <c r="AD7" s="185" t="s">
        <v>166</v>
      </c>
      <c r="AE7" s="185" t="s">
        <v>167</v>
      </c>
      <c r="AF7" s="185" t="s">
        <v>168</v>
      </c>
      <c r="AG7" s="185" t="s">
        <v>169</v>
      </c>
      <c r="AH7" s="184" t="s">
        <v>170</v>
      </c>
      <c r="AI7" s="183" t="s">
        <v>171</v>
      </c>
      <c r="AJ7" s="182" t="s">
        <v>172</v>
      </c>
    </row>
    <row r="8" spans="1:36">
      <c r="B8" s="217" t="s">
        <v>173</v>
      </c>
      <c r="C8" s="216"/>
      <c r="D8" s="224"/>
      <c r="E8" s="216"/>
      <c r="F8" s="216"/>
      <c r="G8" s="216"/>
      <c r="H8" s="216"/>
      <c r="I8" s="216"/>
      <c r="J8" s="216"/>
      <c r="K8" s="216"/>
      <c r="L8" s="216"/>
      <c r="M8" s="216"/>
      <c r="N8" s="216"/>
      <c r="O8" s="216"/>
      <c r="P8" s="216"/>
      <c r="Q8" s="283">
        <v>45444</v>
      </c>
      <c r="R8" s="220"/>
      <c r="S8" s="221"/>
      <c r="T8" s="221"/>
      <c r="U8" s="221"/>
      <c r="V8" s="221"/>
      <c r="W8" s="221"/>
      <c r="X8" s="221"/>
      <c r="Y8" s="221"/>
      <c r="Z8" s="221"/>
      <c r="AA8" s="221"/>
      <c r="AB8" s="221"/>
      <c r="AC8" s="221"/>
      <c r="AD8" s="221"/>
      <c r="AE8" s="221"/>
      <c r="AF8" s="221"/>
      <c r="AG8" s="221"/>
      <c r="AH8" s="222"/>
      <c r="AI8" s="179"/>
      <c r="AJ8" s="178"/>
    </row>
    <row r="9" spans="1:36">
      <c r="B9" s="166" t="s">
        <v>174</v>
      </c>
      <c r="C9" s="209" t="s">
        <v>175</v>
      </c>
      <c r="D9" s="171"/>
      <c r="E9" s="208">
        <f t="shared" ref="E9:M9" si="0">E22</f>
        <v>0</v>
      </c>
      <c r="F9" s="208">
        <f t="shared" si="0"/>
        <v>0</v>
      </c>
      <c r="G9" s="208">
        <f t="shared" si="0"/>
        <v>0</v>
      </c>
      <c r="H9" s="208">
        <f t="shared" si="0"/>
        <v>0</v>
      </c>
      <c r="I9" s="208">
        <f t="shared" si="0"/>
        <v>0</v>
      </c>
      <c r="J9" s="208">
        <f t="shared" si="0"/>
        <v>0</v>
      </c>
      <c r="K9" s="208">
        <f t="shared" si="0"/>
        <v>0</v>
      </c>
      <c r="L9" s="208">
        <f t="shared" si="0"/>
        <v>0</v>
      </c>
      <c r="M9" s="208">
        <f t="shared" si="0"/>
        <v>0</v>
      </c>
      <c r="N9" s="208">
        <f>N22</f>
        <v>1.7</v>
      </c>
      <c r="O9" s="208">
        <f t="shared" ref="O9:P9" si="1">O22</f>
        <v>3.7</v>
      </c>
      <c r="P9" s="208">
        <f t="shared" si="1"/>
        <v>3.7</v>
      </c>
      <c r="Q9" s="208">
        <v>0</v>
      </c>
      <c r="R9" s="208">
        <f t="shared" ref="R9:AJ9" si="2">R22</f>
        <v>0.75333000000000006</v>
      </c>
      <c r="S9" s="208">
        <f t="shared" si="2"/>
        <v>0.75333000000000006</v>
      </c>
      <c r="T9" s="208">
        <f t="shared" si="2"/>
        <v>0.75333000000000006</v>
      </c>
      <c r="U9" s="208">
        <f t="shared" si="2"/>
        <v>0.75333000000000006</v>
      </c>
      <c r="V9" s="208">
        <f t="shared" si="2"/>
        <v>0.75333000000000006</v>
      </c>
      <c r="W9" s="208">
        <f t="shared" si="2"/>
        <v>0.75333000000000006</v>
      </c>
      <c r="X9" s="208">
        <f t="shared" si="2"/>
        <v>0</v>
      </c>
      <c r="Y9" s="208">
        <f t="shared" si="2"/>
        <v>0</v>
      </c>
      <c r="Z9" s="208">
        <f t="shared" si="2"/>
        <v>0</v>
      </c>
      <c r="AA9" s="208">
        <f t="shared" si="2"/>
        <v>0</v>
      </c>
      <c r="AB9" s="208">
        <f t="shared" si="2"/>
        <v>0</v>
      </c>
      <c r="AC9" s="208">
        <f t="shared" si="2"/>
        <v>0</v>
      </c>
      <c r="AD9" s="208">
        <f t="shared" si="2"/>
        <v>0</v>
      </c>
      <c r="AE9" s="208">
        <f t="shared" si="2"/>
        <v>0</v>
      </c>
      <c r="AF9" s="208">
        <f t="shared" si="2"/>
        <v>0</v>
      </c>
      <c r="AG9" s="208">
        <f t="shared" si="2"/>
        <v>0</v>
      </c>
      <c r="AH9" s="208">
        <f t="shared" si="2"/>
        <v>0</v>
      </c>
      <c r="AI9" s="207">
        <f t="shared" si="2"/>
        <v>0</v>
      </c>
      <c r="AJ9" s="206">
        <f t="shared" si="2"/>
        <v>0</v>
      </c>
    </row>
    <row r="10" spans="1:36">
      <c r="B10" s="166" t="s">
        <v>176</v>
      </c>
      <c r="C10" s="219"/>
      <c r="D10" s="171"/>
      <c r="E10" s="208">
        <v>0</v>
      </c>
      <c r="F10" s="208">
        <v>0</v>
      </c>
      <c r="G10" s="208">
        <v>0</v>
      </c>
      <c r="H10" s="208">
        <v>0</v>
      </c>
      <c r="I10" s="208">
        <v>0</v>
      </c>
      <c r="J10" s="208">
        <v>0</v>
      </c>
      <c r="K10" s="208">
        <v>0</v>
      </c>
      <c r="L10" s="208">
        <v>0</v>
      </c>
      <c r="M10" s="208">
        <v>0</v>
      </c>
      <c r="N10" s="208">
        <v>0</v>
      </c>
      <c r="O10" s="208">
        <v>0</v>
      </c>
      <c r="P10" s="208">
        <v>0</v>
      </c>
      <c r="Q10" s="208">
        <v>0</v>
      </c>
      <c r="R10" s="208">
        <v>0</v>
      </c>
      <c r="S10" s="208">
        <v>0</v>
      </c>
      <c r="T10" s="208">
        <v>0</v>
      </c>
      <c r="U10" s="208">
        <v>0</v>
      </c>
      <c r="V10" s="208">
        <v>0</v>
      </c>
      <c r="W10" s="208">
        <v>0</v>
      </c>
      <c r="X10" s="208">
        <v>0</v>
      </c>
      <c r="Y10" s="208">
        <v>0</v>
      </c>
      <c r="Z10" s="208">
        <v>0</v>
      </c>
      <c r="AA10" s="208">
        <v>0</v>
      </c>
      <c r="AB10" s="208">
        <v>0</v>
      </c>
      <c r="AC10" s="208">
        <v>0</v>
      </c>
      <c r="AD10" s="208">
        <v>0</v>
      </c>
      <c r="AE10" s="208">
        <v>0</v>
      </c>
      <c r="AF10" s="208">
        <v>0</v>
      </c>
      <c r="AG10" s="208">
        <v>0</v>
      </c>
      <c r="AH10" s="208">
        <v>0</v>
      </c>
      <c r="AI10" s="207">
        <v>0</v>
      </c>
      <c r="AJ10" s="206">
        <v>0</v>
      </c>
    </row>
    <row r="11" spans="1:36" ht="12" thickBot="1">
      <c r="B11" s="163" t="s">
        <v>177</v>
      </c>
      <c r="C11" s="210"/>
      <c r="D11" s="177"/>
      <c r="E11" s="176">
        <f t="shared" ref="E11:M11" si="3">SUM(E9:E10)</f>
        <v>0</v>
      </c>
      <c r="F11" s="176">
        <f t="shared" si="3"/>
        <v>0</v>
      </c>
      <c r="G11" s="176">
        <f t="shared" si="3"/>
        <v>0</v>
      </c>
      <c r="H11" s="176">
        <f t="shared" si="3"/>
        <v>0</v>
      </c>
      <c r="I11" s="176">
        <f t="shared" si="3"/>
        <v>0</v>
      </c>
      <c r="J11" s="176">
        <f t="shared" si="3"/>
        <v>0</v>
      </c>
      <c r="K11" s="176">
        <f t="shared" si="3"/>
        <v>0</v>
      </c>
      <c r="L11" s="176">
        <f t="shared" si="3"/>
        <v>0</v>
      </c>
      <c r="M11" s="176">
        <f t="shared" si="3"/>
        <v>0</v>
      </c>
      <c r="N11" s="176">
        <f>SUM(N9:N10)</f>
        <v>1.7</v>
      </c>
      <c r="O11" s="176">
        <f t="shared" ref="O11:P11" si="4">SUM(O9:O10)</f>
        <v>3.7</v>
      </c>
      <c r="P11" s="176">
        <f t="shared" si="4"/>
        <v>3.7</v>
      </c>
      <c r="Q11" s="176">
        <v>0</v>
      </c>
      <c r="R11" s="176">
        <f t="shared" ref="R11:AJ11" si="5">SUM(R9:R10)</f>
        <v>0.75333000000000006</v>
      </c>
      <c r="S11" s="176">
        <f t="shared" si="5"/>
        <v>0.75333000000000006</v>
      </c>
      <c r="T11" s="176">
        <f t="shared" si="5"/>
        <v>0.75333000000000006</v>
      </c>
      <c r="U11" s="176">
        <f t="shared" si="5"/>
        <v>0.75333000000000006</v>
      </c>
      <c r="V11" s="176">
        <f t="shared" si="5"/>
        <v>0.75333000000000006</v>
      </c>
      <c r="W11" s="176">
        <f t="shared" si="5"/>
        <v>0.75333000000000006</v>
      </c>
      <c r="X11" s="176">
        <f t="shared" si="5"/>
        <v>0</v>
      </c>
      <c r="Y11" s="176">
        <f t="shared" si="5"/>
        <v>0</v>
      </c>
      <c r="Z11" s="176">
        <f t="shared" si="5"/>
        <v>0</v>
      </c>
      <c r="AA11" s="176">
        <f t="shared" si="5"/>
        <v>0</v>
      </c>
      <c r="AB11" s="176">
        <f t="shared" si="5"/>
        <v>0</v>
      </c>
      <c r="AC11" s="176">
        <f t="shared" si="5"/>
        <v>0</v>
      </c>
      <c r="AD11" s="176">
        <f t="shared" si="5"/>
        <v>0</v>
      </c>
      <c r="AE11" s="176">
        <f t="shared" si="5"/>
        <v>0</v>
      </c>
      <c r="AF11" s="176">
        <f t="shared" si="5"/>
        <v>0</v>
      </c>
      <c r="AG11" s="176">
        <f t="shared" si="5"/>
        <v>0</v>
      </c>
      <c r="AH11" s="176">
        <f t="shared" si="5"/>
        <v>0</v>
      </c>
      <c r="AI11" s="175">
        <f t="shared" si="5"/>
        <v>0</v>
      </c>
      <c r="AJ11" s="174">
        <f t="shared" si="5"/>
        <v>0</v>
      </c>
    </row>
    <row r="12" spans="1:36" ht="12">
      <c r="B12" s="215" t="s">
        <v>178</v>
      </c>
      <c r="C12" s="218"/>
      <c r="D12" s="223"/>
      <c r="E12" s="218"/>
      <c r="F12" s="168"/>
      <c r="G12" s="168"/>
      <c r="H12" s="168"/>
      <c r="I12" s="168"/>
      <c r="J12" s="168"/>
      <c r="K12" s="168"/>
      <c r="L12" s="168"/>
      <c r="M12" s="168"/>
      <c r="N12" s="168"/>
      <c r="O12" s="168"/>
      <c r="P12" s="168"/>
      <c r="Q12" s="168"/>
      <c r="R12" s="168"/>
      <c r="S12" s="168"/>
      <c r="T12" s="168"/>
      <c r="U12" s="168"/>
      <c r="V12" s="168"/>
      <c r="W12" s="168"/>
      <c r="X12" s="168"/>
      <c r="Y12" s="168"/>
      <c r="Z12" s="168"/>
      <c r="AA12" s="168"/>
      <c r="AB12" s="168"/>
      <c r="AC12" s="168"/>
      <c r="AD12" s="168"/>
      <c r="AE12" s="168"/>
      <c r="AF12" s="168"/>
      <c r="AG12" s="168"/>
      <c r="AH12" s="168"/>
      <c r="AI12" s="167"/>
      <c r="AJ12" s="202"/>
    </row>
    <row r="13" spans="1:36">
      <c r="B13" s="166" t="s">
        <v>179</v>
      </c>
      <c r="C13" s="172"/>
      <c r="D13" s="171"/>
      <c r="E13" s="208">
        <v>0</v>
      </c>
      <c r="F13" s="225">
        <v>0</v>
      </c>
      <c r="G13" s="225">
        <v>0</v>
      </c>
      <c r="H13" s="225">
        <v>0</v>
      </c>
      <c r="I13" s="225">
        <v>0</v>
      </c>
      <c r="J13" s="225">
        <v>0</v>
      </c>
      <c r="K13" s="225">
        <v>0</v>
      </c>
      <c r="L13" s="225">
        <v>0</v>
      </c>
      <c r="M13" s="225">
        <v>0</v>
      </c>
      <c r="N13" s="225">
        <v>0</v>
      </c>
      <c r="O13" s="225">
        <v>0</v>
      </c>
      <c r="P13" s="225">
        <v>0</v>
      </c>
      <c r="Q13" s="225">
        <v>0</v>
      </c>
      <c r="R13" s="225">
        <v>0</v>
      </c>
      <c r="S13" s="225">
        <v>0</v>
      </c>
      <c r="T13" s="225">
        <v>0</v>
      </c>
      <c r="U13" s="225">
        <v>0</v>
      </c>
      <c r="V13" s="225">
        <v>0</v>
      </c>
      <c r="W13" s="225">
        <v>0</v>
      </c>
      <c r="X13" s="225">
        <v>0</v>
      </c>
      <c r="Y13" s="225">
        <v>0</v>
      </c>
      <c r="Z13" s="225">
        <v>0</v>
      </c>
      <c r="AA13" s="225">
        <v>0</v>
      </c>
      <c r="AB13" s="225">
        <v>0</v>
      </c>
      <c r="AC13" s="225">
        <v>0</v>
      </c>
      <c r="AD13" s="225">
        <v>0</v>
      </c>
      <c r="AE13" s="225">
        <v>0</v>
      </c>
      <c r="AF13" s="225">
        <v>0</v>
      </c>
      <c r="AG13" s="225">
        <v>0</v>
      </c>
      <c r="AH13" s="226">
        <v>0</v>
      </c>
      <c r="AI13" s="227">
        <v>0</v>
      </c>
      <c r="AJ13" s="228">
        <v>0</v>
      </c>
    </row>
    <row r="14" spans="1:36">
      <c r="B14" s="166" t="s">
        <v>180</v>
      </c>
      <c r="C14" s="172"/>
      <c r="D14" s="171"/>
      <c r="E14" s="208">
        <v>0</v>
      </c>
      <c r="F14" s="208">
        <v>0</v>
      </c>
      <c r="G14" s="208">
        <v>0</v>
      </c>
      <c r="H14" s="208">
        <v>0</v>
      </c>
      <c r="I14" s="208">
        <v>0</v>
      </c>
      <c r="J14" s="208">
        <v>0</v>
      </c>
      <c r="K14" s="208">
        <v>0</v>
      </c>
      <c r="L14" s="208">
        <v>0</v>
      </c>
      <c r="M14" s="208">
        <v>0</v>
      </c>
      <c r="N14" s="208">
        <v>0</v>
      </c>
      <c r="O14" s="208">
        <v>0</v>
      </c>
      <c r="P14" s="208">
        <v>0</v>
      </c>
      <c r="Q14" s="208">
        <v>0</v>
      </c>
      <c r="R14" s="208">
        <v>0</v>
      </c>
      <c r="S14" s="208">
        <v>0</v>
      </c>
      <c r="T14" s="208">
        <v>0</v>
      </c>
      <c r="U14" s="208">
        <v>0</v>
      </c>
      <c r="V14" s="208">
        <v>0</v>
      </c>
      <c r="W14" s="208">
        <v>0</v>
      </c>
      <c r="X14" s="208">
        <v>0</v>
      </c>
      <c r="Y14" s="208">
        <v>0</v>
      </c>
      <c r="Z14" s="208">
        <v>0</v>
      </c>
      <c r="AA14" s="208">
        <v>0</v>
      </c>
      <c r="AB14" s="208">
        <v>0</v>
      </c>
      <c r="AC14" s="208">
        <v>0</v>
      </c>
      <c r="AD14" s="208">
        <v>0</v>
      </c>
      <c r="AE14" s="208">
        <v>0</v>
      </c>
      <c r="AF14" s="208">
        <v>0</v>
      </c>
      <c r="AG14" s="208">
        <v>0</v>
      </c>
      <c r="AH14" s="208">
        <v>0</v>
      </c>
      <c r="AI14" s="207">
        <v>0</v>
      </c>
      <c r="AJ14" s="206">
        <v>0</v>
      </c>
    </row>
    <row r="15" spans="1:36" ht="12" thickBot="1">
      <c r="B15" s="163" t="s">
        <v>177</v>
      </c>
      <c r="C15" s="210"/>
      <c r="D15" s="170"/>
      <c r="E15" s="205">
        <f>SUM(E13:E14)</f>
        <v>0</v>
      </c>
      <c r="F15" s="205">
        <f t="shared" ref="F15:AI15" si="6">SUM(F13:F14)</f>
        <v>0</v>
      </c>
      <c r="G15" s="205">
        <f t="shared" si="6"/>
        <v>0</v>
      </c>
      <c r="H15" s="205">
        <f t="shared" si="6"/>
        <v>0</v>
      </c>
      <c r="I15" s="205">
        <f t="shared" si="6"/>
        <v>0</v>
      </c>
      <c r="J15" s="205">
        <f t="shared" si="6"/>
        <v>0</v>
      </c>
      <c r="K15" s="205">
        <f t="shared" si="6"/>
        <v>0</v>
      </c>
      <c r="L15" s="205">
        <f t="shared" si="6"/>
        <v>0</v>
      </c>
      <c r="M15" s="205">
        <f t="shared" si="6"/>
        <v>0</v>
      </c>
      <c r="N15" s="205">
        <v>0</v>
      </c>
      <c r="O15" s="205">
        <v>0</v>
      </c>
      <c r="P15" s="205">
        <v>0</v>
      </c>
      <c r="Q15" s="205">
        <v>0</v>
      </c>
      <c r="R15" s="205">
        <v>0</v>
      </c>
      <c r="S15" s="205">
        <v>0</v>
      </c>
      <c r="T15" s="205">
        <v>0</v>
      </c>
      <c r="U15" s="205">
        <v>0</v>
      </c>
      <c r="V15" s="205">
        <v>0</v>
      </c>
      <c r="W15" s="205">
        <v>0</v>
      </c>
      <c r="X15" s="205">
        <f t="shared" si="6"/>
        <v>0</v>
      </c>
      <c r="Y15" s="205">
        <f t="shared" si="6"/>
        <v>0</v>
      </c>
      <c r="Z15" s="205">
        <f t="shared" si="6"/>
        <v>0</v>
      </c>
      <c r="AA15" s="205">
        <f t="shared" si="6"/>
        <v>0</v>
      </c>
      <c r="AB15" s="205">
        <f t="shared" si="6"/>
        <v>0</v>
      </c>
      <c r="AC15" s="205">
        <f t="shared" si="6"/>
        <v>0</v>
      </c>
      <c r="AD15" s="205">
        <f t="shared" si="6"/>
        <v>0</v>
      </c>
      <c r="AE15" s="205">
        <f t="shared" si="6"/>
        <v>0</v>
      </c>
      <c r="AF15" s="205">
        <f t="shared" si="6"/>
        <v>0</v>
      </c>
      <c r="AG15" s="205">
        <f t="shared" si="6"/>
        <v>0</v>
      </c>
      <c r="AH15" s="205">
        <f t="shared" si="6"/>
        <v>0</v>
      </c>
      <c r="AI15" s="204">
        <f t="shared" si="6"/>
        <v>0</v>
      </c>
      <c r="AJ15" s="203">
        <f>SUM(AJ13:AJ14)</f>
        <v>0</v>
      </c>
    </row>
    <row r="16" spans="1:36" ht="12">
      <c r="B16" s="215" t="s">
        <v>181</v>
      </c>
      <c r="C16" s="214"/>
      <c r="D16" s="169"/>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8"/>
      <c r="AG16" s="168"/>
      <c r="AH16" s="168"/>
      <c r="AI16" s="167"/>
      <c r="AJ16" s="202"/>
    </row>
    <row r="17" spans="2:36" ht="12">
      <c r="B17" s="166" t="s">
        <v>182</v>
      </c>
      <c r="C17" s="165"/>
      <c r="D17" s="164"/>
      <c r="E17" s="211">
        <v>0</v>
      </c>
      <c r="F17" s="211">
        <v>0</v>
      </c>
      <c r="G17" s="211">
        <v>0</v>
      </c>
      <c r="H17" s="211">
        <v>0</v>
      </c>
      <c r="I17" s="211">
        <v>0</v>
      </c>
      <c r="J17" s="211">
        <v>0</v>
      </c>
      <c r="K17" s="211">
        <v>0</v>
      </c>
      <c r="L17" s="211">
        <v>0</v>
      </c>
      <c r="M17" s="211">
        <v>0</v>
      </c>
      <c r="N17" s="211">
        <v>0.7</v>
      </c>
      <c r="O17" s="211">
        <v>0.7</v>
      </c>
      <c r="P17" s="211">
        <v>0.7</v>
      </c>
      <c r="Q17" s="211">
        <v>0</v>
      </c>
      <c r="R17" s="211">
        <v>0</v>
      </c>
      <c r="S17" s="211">
        <v>0</v>
      </c>
      <c r="T17" s="211">
        <v>0</v>
      </c>
      <c r="U17" s="211">
        <v>0</v>
      </c>
      <c r="V17" s="211">
        <v>0</v>
      </c>
      <c r="W17" s="211">
        <v>0</v>
      </c>
      <c r="X17" s="211">
        <v>0</v>
      </c>
      <c r="Y17" s="211">
        <v>0</v>
      </c>
      <c r="Z17" s="211">
        <v>0</v>
      </c>
      <c r="AA17" s="211">
        <v>0</v>
      </c>
      <c r="AB17" s="211">
        <v>0</v>
      </c>
      <c r="AC17" s="211">
        <v>0</v>
      </c>
      <c r="AD17" s="211">
        <v>0</v>
      </c>
      <c r="AE17" s="211">
        <v>0</v>
      </c>
      <c r="AF17" s="211">
        <v>0</v>
      </c>
      <c r="AG17" s="211">
        <v>0</v>
      </c>
      <c r="AH17" s="211">
        <v>0</v>
      </c>
      <c r="AI17" s="212">
        <v>0</v>
      </c>
      <c r="AJ17" s="213">
        <v>0</v>
      </c>
    </row>
    <row r="18" spans="2:36" ht="12">
      <c r="B18" s="166" t="s">
        <v>183</v>
      </c>
      <c r="C18" s="165"/>
      <c r="D18" s="164"/>
      <c r="E18" s="201">
        <v>0</v>
      </c>
      <c r="F18" s="201">
        <v>0</v>
      </c>
      <c r="G18" s="201">
        <v>0</v>
      </c>
      <c r="H18" s="201">
        <v>0</v>
      </c>
      <c r="I18" s="201">
        <v>0</v>
      </c>
      <c r="J18" s="201">
        <v>0</v>
      </c>
      <c r="K18" s="201">
        <v>0</v>
      </c>
      <c r="L18" s="201">
        <v>0</v>
      </c>
      <c r="M18" s="201">
        <v>0</v>
      </c>
      <c r="N18" s="201">
        <v>0.8</v>
      </c>
      <c r="O18" s="201">
        <v>2.8</v>
      </c>
      <c r="P18" s="201">
        <v>2.8</v>
      </c>
      <c r="Q18" s="201">
        <v>0</v>
      </c>
      <c r="R18" s="201">
        <v>0</v>
      </c>
      <c r="S18" s="201">
        <v>0</v>
      </c>
      <c r="T18" s="201">
        <v>0</v>
      </c>
      <c r="U18" s="201">
        <v>0</v>
      </c>
      <c r="V18" s="201">
        <v>0</v>
      </c>
      <c r="W18" s="201">
        <v>0</v>
      </c>
      <c r="X18" s="201">
        <v>0</v>
      </c>
      <c r="Y18" s="201">
        <v>0</v>
      </c>
      <c r="Z18" s="201">
        <v>0</v>
      </c>
      <c r="AA18" s="201">
        <v>0</v>
      </c>
      <c r="AB18" s="201">
        <v>0</v>
      </c>
      <c r="AC18" s="201">
        <v>0</v>
      </c>
      <c r="AD18" s="201">
        <v>0</v>
      </c>
      <c r="AE18" s="201">
        <v>0</v>
      </c>
      <c r="AF18" s="201">
        <v>0</v>
      </c>
      <c r="AG18" s="201">
        <v>0</v>
      </c>
      <c r="AH18" s="201">
        <v>0</v>
      </c>
      <c r="AI18" s="200">
        <v>0</v>
      </c>
      <c r="AJ18" s="199">
        <v>0</v>
      </c>
    </row>
    <row r="19" spans="2:36" ht="12">
      <c r="B19" s="166" t="s">
        <v>23</v>
      </c>
      <c r="C19" s="165"/>
      <c r="D19" s="164"/>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3"/>
      <c r="AG19" s="233"/>
      <c r="AH19" s="233"/>
      <c r="AI19" s="234"/>
      <c r="AJ19" s="235"/>
    </row>
    <row r="20" spans="2:36" ht="12">
      <c r="B20" s="272" t="s">
        <v>184</v>
      </c>
      <c r="C20" s="165"/>
      <c r="D20" s="164"/>
      <c r="E20" s="201">
        <v>0</v>
      </c>
      <c r="F20" s="201">
        <v>0</v>
      </c>
      <c r="G20" s="201">
        <v>0</v>
      </c>
      <c r="H20" s="201">
        <v>0</v>
      </c>
      <c r="I20" s="201">
        <v>0</v>
      </c>
      <c r="J20" s="201">
        <v>0</v>
      </c>
      <c r="K20" s="201">
        <v>0</v>
      </c>
      <c r="L20" s="201">
        <v>0</v>
      </c>
      <c r="M20" s="201">
        <v>0</v>
      </c>
      <c r="N20" s="201">
        <v>0.2</v>
      </c>
      <c r="O20" s="201">
        <v>0.2</v>
      </c>
      <c r="P20" s="201">
        <v>0.2</v>
      </c>
      <c r="Q20" s="201">
        <v>0</v>
      </c>
      <c r="R20" s="201">
        <v>0.75333000000000006</v>
      </c>
      <c r="S20" s="201">
        <v>0.75333000000000006</v>
      </c>
      <c r="T20" s="201">
        <v>0.75333000000000006</v>
      </c>
      <c r="U20" s="201">
        <v>0.75333000000000006</v>
      </c>
      <c r="V20" s="201">
        <v>0.75333000000000006</v>
      </c>
      <c r="W20" s="201">
        <v>0.75333000000000006</v>
      </c>
      <c r="X20" s="201">
        <v>0</v>
      </c>
      <c r="Y20" s="201">
        <v>0</v>
      </c>
      <c r="Z20" s="201">
        <v>0</v>
      </c>
      <c r="AA20" s="201">
        <v>0</v>
      </c>
      <c r="AB20" s="201">
        <v>0</v>
      </c>
      <c r="AC20" s="201">
        <v>0</v>
      </c>
      <c r="AD20" s="201">
        <v>0</v>
      </c>
      <c r="AE20" s="201">
        <v>0</v>
      </c>
      <c r="AF20" s="201">
        <v>0</v>
      </c>
      <c r="AG20" s="201">
        <v>0</v>
      </c>
      <c r="AH20" s="201">
        <v>0</v>
      </c>
      <c r="AI20" s="200">
        <v>0</v>
      </c>
      <c r="AJ20" s="199">
        <v>0</v>
      </c>
    </row>
    <row r="21" spans="2:36" ht="12">
      <c r="B21" s="272" t="s">
        <v>185</v>
      </c>
      <c r="C21" s="165"/>
      <c r="D21" s="164"/>
      <c r="E21" s="201">
        <v>0</v>
      </c>
      <c r="F21" s="201">
        <v>0</v>
      </c>
      <c r="G21" s="201">
        <v>0</v>
      </c>
      <c r="H21" s="201">
        <v>0</v>
      </c>
      <c r="I21" s="201">
        <v>0</v>
      </c>
      <c r="J21" s="201">
        <v>0</v>
      </c>
      <c r="K21" s="201">
        <v>0</v>
      </c>
      <c r="L21" s="201">
        <v>0</v>
      </c>
      <c r="M21" s="201">
        <v>0</v>
      </c>
      <c r="N21" s="201">
        <v>0</v>
      </c>
      <c r="O21" s="201">
        <v>0</v>
      </c>
      <c r="P21" s="201">
        <v>0</v>
      </c>
      <c r="Q21" s="201">
        <v>0</v>
      </c>
      <c r="R21" s="201">
        <v>0</v>
      </c>
      <c r="S21" s="201">
        <v>0</v>
      </c>
      <c r="T21" s="201">
        <v>0</v>
      </c>
      <c r="U21" s="201">
        <v>0</v>
      </c>
      <c r="V21" s="201">
        <v>0</v>
      </c>
      <c r="W21" s="201">
        <v>0</v>
      </c>
      <c r="X21" s="201">
        <v>0</v>
      </c>
      <c r="Y21" s="201">
        <v>0</v>
      </c>
      <c r="Z21" s="201">
        <v>0</v>
      </c>
      <c r="AA21" s="201">
        <v>0</v>
      </c>
      <c r="AB21" s="201">
        <v>0</v>
      </c>
      <c r="AC21" s="201">
        <v>0</v>
      </c>
      <c r="AD21" s="201">
        <v>0</v>
      </c>
      <c r="AE21" s="201">
        <v>0</v>
      </c>
      <c r="AF21" s="201">
        <v>0</v>
      </c>
      <c r="AG21" s="201">
        <v>0</v>
      </c>
      <c r="AH21" s="201">
        <v>0</v>
      </c>
      <c r="AI21" s="200">
        <v>0</v>
      </c>
      <c r="AJ21" s="199">
        <v>0</v>
      </c>
    </row>
    <row r="22" spans="2:36" ht="12.6" thickBot="1">
      <c r="B22" s="163" t="s">
        <v>177</v>
      </c>
      <c r="C22" s="162"/>
      <c r="D22" s="161"/>
      <c r="E22" s="160">
        <f>SUM(E17:E21)</f>
        <v>0</v>
      </c>
      <c r="F22" s="159">
        <f t="shared" ref="F22:P22" si="7">SUM(F17:F21)</f>
        <v>0</v>
      </c>
      <c r="G22" s="159">
        <f t="shared" si="7"/>
        <v>0</v>
      </c>
      <c r="H22" s="159">
        <f t="shared" si="7"/>
        <v>0</v>
      </c>
      <c r="I22" s="159">
        <f t="shared" si="7"/>
        <v>0</v>
      </c>
      <c r="J22" s="159">
        <f t="shared" si="7"/>
        <v>0</v>
      </c>
      <c r="K22" s="159">
        <f t="shared" si="7"/>
        <v>0</v>
      </c>
      <c r="L22" s="159">
        <f t="shared" si="7"/>
        <v>0</v>
      </c>
      <c r="M22" s="159">
        <f t="shared" si="7"/>
        <v>0</v>
      </c>
      <c r="N22" s="159">
        <f t="shared" si="7"/>
        <v>1.7</v>
      </c>
      <c r="O22" s="159">
        <f t="shared" si="7"/>
        <v>3.7</v>
      </c>
      <c r="P22" s="159">
        <f t="shared" si="7"/>
        <v>3.7</v>
      </c>
      <c r="Q22" s="159">
        <v>0</v>
      </c>
      <c r="R22" s="159">
        <f t="shared" ref="R22:AJ22" si="8">SUM(R17:R21)</f>
        <v>0.75333000000000006</v>
      </c>
      <c r="S22" s="159">
        <f t="shared" si="8"/>
        <v>0.75333000000000006</v>
      </c>
      <c r="T22" s="159">
        <f t="shared" si="8"/>
        <v>0.75333000000000006</v>
      </c>
      <c r="U22" s="159">
        <f t="shared" si="8"/>
        <v>0.75333000000000006</v>
      </c>
      <c r="V22" s="159">
        <f t="shared" si="8"/>
        <v>0.75333000000000006</v>
      </c>
      <c r="W22" s="159">
        <f t="shared" si="8"/>
        <v>0.75333000000000006</v>
      </c>
      <c r="X22" s="159">
        <f t="shared" si="8"/>
        <v>0</v>
      </c>
      <c r="Y22" s="159">
        <f t="shared" si="8"/>
        <v>0</v>
      </c>
      <c r="Z22" s="159">
        <f t="shared" si="8"/>
        <v>0</v>
      </c>
      <c r="AA22" s="159">
        <f t="shared" si="8"/>
        <v>0</v>
      </c>
      <c r="AB22" s="159">
        <f t="shared" si="8"/>
        <v>0</v>
      </c>
      <c r="AC22" s="159">
        <f t="shared" si="8"/>
        <v>0</v>
      </c>
      <c r="AD22" s="159">
        <f t="shared" si="8"/>
        <v>0</v>
      </c>
      <c r="AE22" s="159">
        <f t="shared" si="8"/>
        <v>0</v>
      </c>
      <c r="AF22" s="159">
        <f t="shared" si="8"/>
        <v>0</v>
      </c>
      <c r="AG22" s="159">
        <f t="shared" si="8"/>
        <v>0</v>
      </c>
      <c r="AH22" s="159">
        <f t="shared" si="8"/>
        <v>0</v>
      </c>
      <c r="AI22" s="158">
        <f t="shared" si="8"/>
        <v>0</v>
      </c>
      <c r="AJ22" s="157">
        <f t="shared" si="8"/>
        <v>0</v>
      </c>
    </row>
    <row r="24" spans="2:36">
      <c r="B24" s="156" t="s">
        <v>186</v>
      </c>
    </row>
    <row r="26" spans="2:36" ht="12">
      <c r="B26" s="280" t="s">
        <v>187</v>
      </c>
    </row>
  </sheetData>
  <mergeCells count="6">
    <mergeCell ref="B2:AH2"/>
    <mergeCell ref="B3:AH3"/>
    <mergeCell ref="E6:P6"/>
    <mergeCell ref="Q6:Q7"/>
    <mergeCell ref="R6:AC6"/>
    <mergeCell ref="AD6:AG6"/>
  </mergeCells>
  <printOptions gridLines="1"/>
  <pageMargins left="0.7" right="0.7" top="0.75" bottom="0.75" header="0.3" footer="0.3"/>
  <pageSetup fitToHeight="3" orientation="landscape" r:id="rId1"/>
  <headerFooter>
    <oddHeader xml:space="preserve">&amp;R
</oddHeader>
  </headerFooter>
  <rowBreaks count="1" manualBreakCount="1">
    <brk id="24" max="16383" man="1"/>
  </rowBreaks>
  <colBreaks count="1" manualBreakCount="1">
    <brk id="17" max="1048575" man="1"/>
  </col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9f4180c570a27835db6e49db6634a973">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2db08c6d7d9654c358917b4537f20721"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9AE13A-952A-407D-B14D-FA5F5F867553}"/>
</file>

<file path=customXml/itemProps2.xml><?xml version="1.0" encoding="utf-8"?>
<ds:datastoreItem xmlns:ds="http://schemas.openxmlformats.org/officeDocument/2006/customXml" ds:itemID="{86FBCE24-34CC-4046-9474-23D6B167971F}"/>
</file>

<file path=customXml/itemProps3.xml><?xml version="1.0" encoding="utf-8"?>
<ds:datastoreItem xmlns:ds="http://schemas.openxmlformats.org/officeDocument/2006/customXml" ds:itemID="{560AEBE0-C26A-4032-A2BA-2C993619CE0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Keeton, Danielle (VITA)</cp:lastModifiedBy>
  <cp:revision>1</cp:revision>
  <dcterms:created xsi:type="dcterms:W3CDTF">2017-09-18T19:35:57Z</dcterms:created>
  <dcterms:modified xsi:type="dcterms:W3CDTF">2024-05-08T19:06:23Z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Order">
    <vt:r8>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y fmtid="{D5CDD505-2E9C-101B-9397-08002B2CF9AE}" pid="11" name="_ColorHex">
    <vt:lpwstr/>
  </property>
  <property fmtid="{D5CDD505-2E9C-101B-9397-08002B2CF9AE}" pid="12" name="_Emoji">
    <vt:lpwstr/>
  </property>
  <property fmtid="{D5CDD505-2E9C-101B-9397-08002B2CF9AE}" pid="13" name="_ColorTag">
    <vt:lpwstr/>
  </property>
  <property fmtid="{D5CDD505-2E9C-101B-9397-08002B2CF9AE}" pid="14" name="WorkbookGuid">
    <vt:lpwstr>bec6a5be-92ad-453d-8163-84de462d41b0</vt:lpwstr>
  </property>
  <property fmtid="{D5CDD505-2E9C-101B-9397-08002B2CF9AE}" pid="15" name="MSIP_Label_5d54f1a3-9ed5-415d-ba95-38401c4b8817_Enabled">
    <vt:lpwstr>true</vt:lpwstr>
  </property>
  <property fmtid="{D5CDD505-2E9C-101B-9397-08002B2CF9AE}" pid="16" name="MSIP_Label_5d54f1a3-9ed5-415d-ba95-38401c4b8817_SetDate">
    <vt:lpwstr>2023-12-21T22:17:42Z</vt:lpwstr>
  </property>
  <property fmtid="{D5CDD505-2E9C-101B-9397-08002B2CF9AE}" pid="17" name="MSIP_Label_5d54f1a3-9ed5-415d-ba95-38401c4b8817_Method">
    <vt:lpwstr>Standard</vt:lpwstr>
  </property>
  <property fmtid="{D5CDD505-2E9C-101B-9397-08002B2CF9AE}" pid="18" name="MSIP_Label_5d54f1a3-9ed5-415d-ba95-38401c4b8817_Name">
    <vt:lpwstr>Peraton Proprietary</vt:lpwstr>
  </property>
  <property fmtid="{D5CDD505-2E9C-101B-9397-08002B2CF9AE}" pid="19" name="MSIP_Label_5d54f1a3-9ed5-415d-ba95-38401c4b8817_SiteId">
    <vt:lpwstr>2a6ae295-f13d-4948-ba78-332742ce9097</vt:lpwstr>
  </property>
  <property fmtid="{D5CDD505-2E9C-101B-9397-08002B2CF9AE}" pid="20" name="MSIP_Label_5d54f1a3-9ed5-415d-ba95-38401c4b8817_ActionId">
    <vt:lpwstr>adc5f890-9d29-4b80-a7ef-237ae022c38e</vt:lpwstr>
  </property>
  <property fmtid="{D5CDD505-2E9C-101B-9397-08002B2CF9AE}" pid="21" name="MSIP_Label_5d54f1a3-9ed5-415d-ba95-38401c4b8817_ContentBits">
    <vt:lpwstr>1</vt:lpwstr>
  </property>
</Properties>
</file>